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4.xml" ContentType="application/vnd.openxmlformats-officedocument.spreadsheetml.comments+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5.xml" ContentType="application/vnd.openxmlformats-officedocument.spreadsheetml.comments+xml"/>
  <Override PartName="/xl/drawings/drawing13.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6.xml" ContentType="application/vnd.openxmlformats-officedocument.spreadsheetml.comments+xml"/>
  <Override PartName="/xl/threadedComments/threadedComment4.xml" ContentType="application/vnd.ms-excel.threadedcomments+xml"/>
  <Override PartName="/xl/drawings/drawing1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7.xml" ContentType="application/vnd.openxmlformats-officedocument.spreadsheetml.comments+xml"/>
  <Override PartName="/xl/drawings/drawing15.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7.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18.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19.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drawings/drawing20.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drawings/drawing21.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ECE2B1A4-2EED-46BF-8E85-2935A323892E}" xr6:coauthVersionLast="47" xr6:coauthVersionMax="47" xr10:uidLastSave="{00000000-0000-0000-0000-000000000000}"/>
  <bookViews>
    <workbookView xWindow="-120" yWindow="-120" windowWidth="29040" windowHeight="15840" tabRatio="780" activeTab="14" xr2:uid="{00000000-000D-0000-FFFF-FFFF00000000}"/>
  </bookViews>
  <sheets>
    <sheet name="ANSv2-692-Home" sheetId="9" r:id="rId1"/>
    <sheet name="Index" sheetId="60" r:id="rId2"/>
    <sheet name="RES" sheetId="52" r:id="rId3"/>
    <sheet name="EB_Exist" sheetId="27" r:id="rId4"/>
    <sheet name="ANSv2-692-REGIONS" sheetId="18" state="veryHidden" r:id="rId5"/>
    <sheet name="ANSv2-692-Commodities" sheetId="19" state="veryHidden" r:id="rId6"/>
    <sheet name="Commodities_BASE" sheetId="29" r:id="rId7"/>
    <sheet name="ANSv2-692-Processes" sheetId="20" state="veryHidden" r:id="rId8"/>
    <sheet name="ANSv2-692-Constraints" sheetId="23" state="veryHidden" r:id="rId9"/>
    <sheet name="ANSv2-692-CommData" sheetId="21" state="veryHidden" r:id="rId10"/>
    <sheet name="CommData_BASE" sheetId="30" r:id="rId11"/>
    <sheet name="Processes_BASE" sheetId="31" r:id="rId12"/>
    <sheet name="ANSv2-692-ProcData" sheetId="25" state="veryHidden" r:id="rId13"/>
    <sheet name="ProcData_Demands" sheetId="33" r:id="rId14"/>
    <sheet name="ProcData_NH3" sheetId="56" r:id="rId15"/>
    <sheet name="ANSv2-692-ConstrData" sheetId="24" state="veryHidden" r:id="rId16"/>
    <sheet name="ANSv2-692-ITEMS" sheetId="10" state="veryHidden" r:id="rId17"/>
    <sheet name="ANSv2-692-TS DATA" sheetId="12" state="veryHidden" r:id="rId18"/>
    <sheet name="ANSv2-692-TID DATA" sheetId="13" state="veryHidden" r:id="rId19"/>
    <sheet name="ANSv2-692-TS&amp;TID DATA" sheetId="14" state="veryHidden" r:id="rId20"/>
    <sheet name="ANSv2-692-TS TRADE" sheetId="15" state="veryHidden" r:id="rId21"/>
    <sheet name="ANSv2-692-TID TRADE" sheetId="16" state="veryHidden" r:id="rId22"/>
    <sheet name="ANSv2-692-TS&amp;TID TRADE" sheetId="17" state="veryHidden" r:id="rId23"/>
  </sheets>
  <functionGroups builtInGroupCount="19"/>
  <definedNames>
    <definedName name="_ftn1" localSheetId="3">EB_Exist!$U$8</definedName>
    <definedName name="_ftnref1" localSheetId="3">EB_Exist!$U$5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4" i="56" l="1"/>
  <c r="R14" i="56"/>
  <c r="T14" i="56"/>
  <c r="U14" i="56"/>
  <c r="P14" i="56"/>
  <c r="AD59" i="27" l="1"/>
  <c r="AD58" i="27"/>
  <c r="AD56" i="27"/>
  <c r="AG19" i="56" s="1"/>
  <c r="AD55" i="27"/>
  <c r="T32" i="27"/>
  <c r="T34" i="27" s="1"/>
  <c r="T35" i="27" s="1"/>
  <c r="R44" i="27"/>
  <c r="R45" i="27" s="1"/>
  <c r="S45" i="27" s="1"/>
  <c r="T37" i="27" s="1"/>
  <c r="Q18" i="56" s="1"/>
  <c r="R46" i="27"/>
  <c r="S46" i="27" s="1"/>
  <c r="T38" i="27" s="1"/>
  <c r="R18" i="56" s="1"/>
  <c r="AD8" i="27"/>
  <c r="AB5" i="27"/>
  <c r="U18" i="56"/>
  <c r="T18" i="56"/>
  <c r="T33" i="27" l="1"/>
  <c r="S44" i="27"/>
  <c r="T36" i="27" s="1"/>
  <c r="P18" i="56" s="1"/>
  <c r="AD13" i="27"/>
  <c r="AE18" i="56" s="1"/>
  <c r="AD12" i="27"/>
  <c r="AD18" i="27"/>
  <c r="AD19" i="27" s="1"/>
  <c r="AD20" i="27" s="1"/>
  <c r="AD17" i="27"/>
  <c r="W17" i="56"/>
  <c r="W5" i="56"/>
  <c r="V17" i="56"/>
  <c r="V5" i="56"/>
  <c r="K11" i="27"/>
  <c r="K10" i="27"/>
  <c r="B11" i="27"/>
  <c r="B10" i="27"/>
  <c r="AD9" i="27"/>
  <c r="AD10" i="27" s="1"/>
  <c r="AF16" i="56"/>
  <c r="K8" i="27"/>
  <c r="K7" i="27"/>
  <c r="AD17" i="56"/>
  <c r="AE15" i="56" l="1"/>
  <c r="AD11" i="27"/>
  <c r="E19" i="56"/>
  <c r="AG5" i="56" s="1"/>
  <c r="E18" i="56"/>
  <c r="D18" i="56"/>
  <c r="C18" i="56"/>
  <c r="B18" i="56"/>
  <c r="I14" i="56"/>
  <c r="J14" i="56" s="1"/>
  <c r="K14" i="56" s="1"/>
  <c r="L14" i="56" s="1"/>
  <c r="E16" i="56"/>
  <c r="AF5" i="56" s="1"/>
  <c r="E15" i="56"/>
  <c r="AE5" i="56" s="1"/>
  <c r="E14" i="56"/>
  <c r="AD5" i="56" s="1"/>
  <c r="F12" i="56"/>
  <c r="E12" i="56"/>
  <c r="F10" i="56" l="1"/>
  <c r="E10" i="56"/>
  <c r="E9" i="56"/>
  <c r="F8" i="33"/>
  <c r="E8" i="33"/>
  <c r="C17" i="31"/>
  <c r="B17" i="31"/>
  <c r="C12" i="31"/>
  <c r="B12" i="31"/>
  <c r="C11" i="31"/>
  <c r="B11" i="31"/>
  <c r="B7" i="27"/>
  <c r="A7" i="27"/>
  <c r="B8" i="27"/>
  <c r="A8" i="27"/>
  <c r="E8" i="30"/>
  <c r="C8" i="30"/>
  <c r="B8" i="30"/>
  <c r="K9" i="27"/>
  <c r="A9" i="27"/>
  <c r="K4" i="27"/>
  <c r="I4" i="27"/>
  <c r="H4" i="27"/>
  <c r="B6" i="27"/>
  <c r="A6" i="27"/>
  <c r="K6" i="27" l="1"/>
  <c r="F5" i="27" l="1"/>
  <c r="K5" i="27" s="1"/>
  <c r="C17" i="29"/>
  <c r="C16" i="29"/>
  <c r="C15" i="29"/>
  <c r="C14" i="29"/>
  <c r="C12" i="29"/>
  <c r="C11" i="29"/>
  <c r="C10" i="29"/>
  <c r="C9" i="29"/>
  <c r="B17" i="29"/>
  <c r="B16" i="29"/>
  <c r="B15" i="29"/>
  <c r="B14" i="29"/>
  <c r="B12" i="29"/>
  <c r="B11" i="29"/>
  <c r="B10" i="29"/>
  <c r="B9" i="29"/>
  <c r="E8" i="60" l="1"/>
  <c r="E9" i="60"/>
  <c r="E10" i="60"/>
  <c r="E11" i="60"/>
  <c r="A2" i="56"/>
  <c r="D11" i="60" s="1"/>
  <c r="A2" i="33"/>
  <c r="D10" i="60" s="1"/>
  <c r="A2" i="31"/>
  <c r="D9" i="60" s="1"/>
  <c r="A2" i="30"/>
  <c r="D8" i="60" s="1"/>
  <c r="A2" i="29"/>
  <c r="E7" i="60"/>
  <c r="D7" i="60" l="1"/>
  <c r="A1" i="29" l="1"/>
  <c r="A1" i="56"/>
  <c r="A1" i="33"/>
  <c r="A1" i="30"/>
  <c r="A1" i="31"/>
  <c r="F20" i="56" l="1"/>
  <c r="F17" i="56"/>
  <c r="D14" i="56"/>
  <c r="D12" i="56"/>
  <c r="A13" i="56"/>
  <c r="A11" i="56"/>
  <c r="D10" i="56"/>
  <c r="D9" i="56"/>
  <c r="A8" i="56"/>
  <c r="B1" i="56"/>
  <c r="I7" i="27"/>
  <c r="H7" i="27"/>
  <c r="B9" i="27"/>
  <c r="B4" i="27"/>
  <c r="A4" i="27"/>
  <c r="C10" i="56"/>
  <c r="H9" i="27"/>
  <c r="B9" i="56"/>
  <c r="C4" i="27"/>
  <c r="AC5" i="56" l="1"/>
  <c r="B16" i="31"/>
  <c r="B14" i="56" s="1"/>
  <c r="H6" i="27"/>
  <c r="H8" i="27" s="1"/>
  <c r="I9" i="27"/>
  <c r="C9" i="56"/>
  <c r="D4" i="27"/>
  <c r="C12" i="56"/>
  <c r="B10" i="56"/>
  <c r="C16" i="31" l="1"/>
  <c r="C14" i="56" s="1"/>
  <c r="I6" i="27"/>
  <c r="I8" i="27" s="1"/>
  <c r="D8" i="33" l="1"/>
  <c r="C9" i="31"/>
  <c r="C8" i="33" s="1"/>
  <c r="B9" i="31"/>
  <c r="B8" i="33" s="1"/>
  <c r="D8" i="30"/>
  <c r="B1" i="33" l="1"/>
  <c r="B1" i="31"/>
  <c r="B1" i="30"/>
  <c r="B12" i="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tc={B59C8DB0-F37D-41FB-AA7C-F587D4A76F2E}</author>
  </authors>
  <commentList>
    <comment ref="T11" authorId="0" shapeId="0" xr:uid="{B59C8DB0-F37D-41FB-AA7C-F587D4A76F2E}">
      <text>
        <t>[Threaded comment]
Your version of Excel allows you to read this threaded comment; however, any edits to it will get removed if the file is opened in a newer version of Excel. Learn more: https://go.microsoft.com/fwlink/?linkid=870924
Comment:
    Price should be set net of transport costs?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tc={AA477ADC-F0F7-48CC-BAF6-F6BEE6018A14}</author>
    <author>tc={4EAEB3F2-A0BC-4AD4-94FF-39D926660938}</author>
    <author>tc={8411ED96-1106-467B-949F-A36955B016AA}</author>
    <author>tc={FD39E65E-09E7-4994-B22B-47CE0E5985E9}</author>
    <author>Fadiel</author>
  </authors>
  <commentList>
    <comment ref="K6" authorId="0" shapeId="0" xr:uid="{AA477ADC-F0F7-48CC-BAF6-F6BEE6018A14}">
      <text>
        <t>[Threaded comment]
Your version of Excel allows you to read this threaded comment; however, any edits to it will get removed if the file is opened in a newer version of Excel. Learn more: https://go.microsoft.com/fwlink/?linkid=870924
Comment:
    this also needs to be checked. Alex's reference may assume that the steam is generated from natural gas. In Sasol's plants it is more likely that the steam is coming from coal, which would mean less gas would be needed.</t>
      </text>
    </comment>
    <comment ref="K7" authorId="1" shapeId="0" xr:uid="{4EAEB3F2-A0BC-4AD4-94FF-39D926660938}">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elc demand from chemicals demand.</t>
      </text>
    </comment>
    <comment ref="B8" authorId="2" shapeId="0" xr:uid="{8411ED96-1106-467B-949F-A36955B016AA}">
      <text>
        <t>[Threaded comment]
Your version of Excel allows you to read this threaded comment; however, any edits to it will get removed if the file is opened in a newer version of Excel. Learn more: https://go.microsoft.com/fwlink/?linkid=870924
Comment:
    Assuming coal is used for process heat</t>
      </text>
    </comment>
    <comment ref="K8" authorId="3" shapeId="0" xr:uid="{FD39E65E-09E7-4994-B22B-47CE0E5985E9}">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coal demand from chemicals demand.</t>
      </text>
    </comment>
    <comment ref="R28" authorId="4" shapeId="0" xr:uid="{647584A8-1BE9-449A-8837-9813636106C0}">
      <text>
        <r>
          <rPr>
            <b/>
            <sz val="9"/>
            <color indexed="81"/>
            <rFont val="Tahoma"/>
            <family val="2"/>
          </rPr>
          <t>Fadiel:</t>
        </r>
        <r>
          <rPr>
            <sz val="9"/>
            <color indexed="81"/>
            <rFont val="Tahoma"/>
            <family val="2"/>
          </rPr>
          <t xml:space="preserve">
 “Euro reported 4Q2014” page 66 IEA(2017)</t>
        </r>
      </text>
    </comment>
    <comment ref="S33" authorId="4" shapeId="0" xr:uid="{0273868E-2470-4ECE-AA32-F9A9D323FFCE}">
      <text>
        <r>
          <rPr>
            <b/>
            <sz val="9"/>
            <color indexed="81"/>
            <rFont val="Tahoma"/>
            <family val="2"/>
          </rPr>
          <t>Fadiel:</t>
        </r>
        <r>
          <rPr>
            <sz val="9"/>
            <color indexed="81"/>
            <rFont val="Tahoma"/>
            <family val="2"/>
          </rPr>
          <t xml:space="preserve">
22,471 tonnes per year from IEA (2017)
</t>
        </r>
      </text>
    </comment>
    <comment ref="Q44" authorId="4" shapeId="0" xr:uid="{67739D9B-15F1-4C7D-B052-B3FB96B4DF8C}">
      <text>
        <r>
          <rPr>
            <b/>
            <sz val="9"/>
            <color indexed="81"/>
            <rFont val="Tahoma"/>
            <family val="2"/>
          </rPr>
          <t>Fadiel:</t>
        </r>
        <r>
          <rPr>
            <sz val="9"/>
            <color indexed="81"/>
            <rFont val="Tahoma"/>
            <family val="2"/>
          </rPr>
          <t xml:space="preserve">
includes 20% contingency premium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tc={97D521C5-CA41-4B35-8078-FF5184829CD7}</author>
    <author>tc={85F9B755-0AF5-41A2-8DC6-C4A4FD0E8414}</author>
  </authors>
  <commentList>
    <comment ref="E11" authorId="0" shapeId="0" xr:uid="{97D521C5-CA41-4B35-8078-FF5184829CD7}">
      <text>
        <t>[Threaded comment]
Your version of Excel allows you to read this threaded comment; however, any edits to it will get removed if the file is opened in a newer version of Excel. Learn more: https://go.microsoft.com/fwlink/?linkid=870924
Comment:
    IRE seems to have a problem with TOPxx parameters in the new import templates</t>
      </text>
    </comment>
    <comment ref="B14" authorId="1" shapeId="0" xr:uid="{85F9B755-0AF5-41A2-8DC6-C4A4FD0E8414}">
      <text>
        <t>[Threaded comment]
Your version of Excel allows you to read this threaded comment; however, any edits to it will get removed if the file is opened in a newer version of Excel. Learn more: https://go.microsoft.com/fwlink/?linkid=870924
Comment:
    This should be in BASE?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E00-000001000000}">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tc={0855C64E-F150-415A-824F-0B3CC12DAE16}</author>
    <author>tc={252CBE27-B49C-4951-9B0D-32A0755BC25A}</author>
    <author>tc={4BDDA6B9-3A11-4FAB-A9A3-714794A02E93}</author>
  </authors>
  <commentList>
    <comment ref="G7" authorId="0" shapeId="0" xr:uid="{CEA09C23-CFA5-4A41-8AF2-C078A6DD1DB4}">
      <text>
        <r>
          <rPr>
            <sz val="8"/>
            <color indexed="81"/>
            <rFont val="Tahoma"/>
            <family val="2"/>
          </rPr>
          <t>If Process Activity is: Output-based, leave blank.
Input-based, insert I.</t>
        </r>
      </text>
    </comment>
    <comment ref="F9" authorId="1" shapeId="0" xr:uid="{0855C64E-F150-415A-824F-0B3CC12DAE16}">
      <text>
        <t>[Threaded comment]
Your version of Excel allows you to read this threaded comment; however, any edits to it will get removed if the file is opened in a newer version of Excel. Learn more: https://go.microsoft.com/fwlink/?linkid=870924
Comment:
    The new ANSWER import templates seems to require some form of output in order to put in the TOPology parameters.</t>
      </text>
    </comment>
    <comment ref="AH9" authorId="2" shapeId="0" xr:uid="{252CBE27-B49C-4951-9B0D-32A0755BC25A}">
      <text>
        <t>[Threaded comment]
Your version of Excel allows you to read this threaded comment; however, any edits to it will get removed if the file is opened in a newer version of Excel. Learn more: https://go.microsoft.com/fwlink/?linkid=870924
Comment:
    Assumption, this needs to be researched and updated at some point.</t>
      </text>
    </comment>
    <comment ref="P14" authorId="3" shapeId="0" xr:uid="{4BDDA6B9-3A11-4FAB-A9A3-714794A02E93}">
      <text>
        <t>[Threaded comment]
Your version of Excel allows you to read this threaded comment; however, any edits to it will get removed if the file is opened in a newer version of Excel. Learn more: https://go.microsoft.com/fwlink/?linkid=870924
Comment:
    Made equal to H2 based plant until better info is found.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<sst xmlns="http://schemas.openxmlformats.org/spreadsheetml/2006/main" count="732" uniqueCount="402">
  <si>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</si>
  <si>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</si>
  <si>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</si>
  <si>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</si>
  <si>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</si>
  <si>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</si>
  <si>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</si>
  <si>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</si>
  <si>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</si>
  <si>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</si>
  <si>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</si>
  <si>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</si>
  <si>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</si>
  <si>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</si>
  <si>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</si>
  <si>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</si>
  <si>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</si>
  <si>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</si>
  <si>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</si>
  <si>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</si>
  <si>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</si>
  <si>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</si>
  <si>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</si>
  <si>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</si>
  <si>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</si>
  <si>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</si>
  <si>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</si>
  <si>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</si>
  <si>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</si>
  <si>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</si>
  <si>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</si>
  <si>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</si>
  <si>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</si>
  <si>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</si>
  <si>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</si>
  <si>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</si>
  <si>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</si>
  <si>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</si>
  <si>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</si>
  <si>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</si>
  <si>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</si>
  <si>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</si>
  <si>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</si>
  <si>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</si>
  <si>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</si>
  <si>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</si>
  <si>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</si>
  <si>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</si>
  <si>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</si>
  <si>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</si>
  <si>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</si>
  <si>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</si>
  <si>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</si>
  <si>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</si>
  <si>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</si>
  <si>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</si>
  <si>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</si>
  <si>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</si>
  <si>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</si>
  <si>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</si>
  <si>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</si>
  <si>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</si>
  <si>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</si>
  <si>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</si>
  <si>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</si>
  <si>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</si>
  <si>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</si>
  <si>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</si>
  <si>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</si>
  <si>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</si>
  <si>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</si>
  <si>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</si>
  <si>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</si>
  <si>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</si>
  <si>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</si>
  <si>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</si>
  <si>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</si>
  <si>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</si>
  <si>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</si>
  <si>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</si>
  <si>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</si>
  <si>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</si>
  <si>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</si>
  <si>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</si>
  <si>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</si>
  <si>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</si>
  <si>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</si>
  <si>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</si>
  <si>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</si>
  <si>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</si>
  <si>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</si>
  <si>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</si>
  <si>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</si>
  <si>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</si>
  <si>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</si>
  <si>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</si>
  <si>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</si>
  <si>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</si>
  <si>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</si>
  <si>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</si>
  <si>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</si>
  <si>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</si>
  <si>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</si>
  <si>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</si>
  <si>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</si>
  <si>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</si>
  <si>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</si>
  <si>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</si>
  <si>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</si>
  <si>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</si>
  <si>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</si>
  <si>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</si>
  <si>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</si>
  <si>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</si>
  <si>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</si>
  <si>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 Sectoral commodities</t>
  </si>
  <si>
    <t>* Emissions</t>
  </si>
  <si>
    <t>PJ</t>
  </si>
  <si>
    <t>%</t>
  </si>
  <si>
    <t>COM,NRG,DAYNITE,ELC</t>
  </si>
  <si>
    <t>COM,NRG,ANNUAL,FOSSIL</t>
  </si>
  <si>
    <t>KT</t>
  </si>
  <si>
    <t>COM,ENV,ANNUAL,GHG</t>
  </si>
  <si>
    <t>PJ,PJa</t>
  </si>
  <si>
    <t>PRC_CAPACT</t>
  </si>
  <si>
    <t>ACT_EFF</t>
  </si>
  <si>
    <t>ANNUAL</t>
  </si>
  <si>
    <t>Conversion L1</t>
  </si>
  <si>
    <t>Supply</t>
  </si>
  <si>
    <t>Secondary Commodities</t>
  </si>
  <si>
    <t>Primary Commodities</t>
  </si>
  <si>
    <t>REGION1</t>
  </si>
  <si>
    <t>Commodity</t>
  </si>
  <si>
    <t>PRC,PRE,ANNUAL</t>
  </si>
  <si>
    <t>PRC_ACTUNT</t>
  </si>
  <si>
    <t>mt</t>
  </si>
  <si>
    <t>COM_PROJ</t>
  </si>
  <si>
    <t>* Demand Technologies</t>
  </si>
  <si>
    <t>PRC,DMD,ANNUAL</t>
  </si>
  <si>
    <t>Producers</t>
  </si>
  <si>
    <t>Tech description</t>
  </si>
  <si>
    <t>Consumers</t>
  </si>
  <si>
    <t>unit</t>
  </si>
  <si>
    <t>value</t>
  </si>
  <si>
    <t>kton</t>
  </si>
  <si>
    <t>Source</t>
  </si>
  <si>
    <t>Commodity Code</t>
  </si>
  <si>
    <t>Tech Code</t>
  </si>
  <si>
    <t>Coal</t>
  </si>
  <si>
    <t>* Fuel Supply Technologies</t>
  </si>
  <si>
    <t>* Conversion technologies</t>
  </si>
  <si>
    <t>* Trade Technologies</t>
  </si>
  <si>
    <t>PRC,PRE,DAYNITE</t>
  </si>
  <si>
    <t>ACT_BND-UP</t>
  </si>
  <si>
    <t>PRC_ACTFLO</t>
  </si>
  <si>
    <t>ACT_BND-LO</t>
  </si>
  <si>
    <t>Existing Capacity</t>
  </si>
  <si>
    <t>Main activity flow</t>
  </si>
  <si>
    <t>Relationship between main activity flow and other flows</t>
  </si>
  <si>
    <t>Activity Limits</t>
  </si>
  <si>
    <t>Capacity to Activity</t>
  </si>
  <si>
    <t>Main activity efficiency</t>
  </si>
  <si>
    <t>PRC_RESID</t>
  </si>
  <si>
    <t>Fixed Cost</t>
  </si>
  <si>
    <t>NCAP_FOM</t>
  </si>
  <si>
    <t>Scenario to Import</t>
  </si>
  <si>
    <t>Scenarios</t>
  </si>
  <si>
    <t>BASE</t>
  </si>
  <si>
    <t>Import?</t>
  </si>
  <si>
    <t>Sheets</t>
  </si>
  <si>
    <t>Base Model</t>
  </si>
  <si>
    <t>GJ/ton</t>
  </si>
  <si>
    <t>Lower bound act (interp.rule)</t>
  </si>
  <si>
    <t>Lower bound act</t>
  </si>
  <si>
    <t>Capacity Limit</t>
  </si>
  <si>
    <t>CAP_BND-UP</t>
  </si>
  <si>
    <t>CV (MJ/kg)</t>
  </si>
  <si>
    <t>LHV</t>
  </si>
  <si>
    <t>Options for Sectoral Naming</t>
  </si>
  <si>
    <t>INH</t>
  </si>
  <si>
    <t>UNH</t>
  </si>
  <si>
    <t>IAM</t>
  </si>
  <si>
    <t>UAM</t>
  </si>
  <si>
    <t>Ammonia</t>
  </si>
  <si>
    <t>NH3</t>
  </si>
  <si>
    <t>Industry Chemicals Gas</t>
  </si>
  <si>
    <t>ICPGAS</t>
  </si>
  <si>
    <t>2017 Energy/Commodity Balance</t>
  </si>
  <si>
    <t>Industry Chemical Electricity</t>
  </si>
  <si>
    <t>ICPELC</t>
  </si>
  <si>
    <t>INDHGN</t>
  </si>
  <si>
    <t>Industry Hydrogen</t>
  </si>
  <si>
    <t>INDCLE</t>
  </si>
  <si>
    <t>Ammonia to Local Market</t>
  </si>
  <si>
    <t>Ammonia to Export Market</t>
  </si>
  <si>
    <t>PEXNH3</t>
  </si>
  <si>
    <t>ICPNH3DEM</t>
  </si>
  <si>
    <t>Methanol</t>
  </si>
  <si>
    <t>Ammonia to Transport</t>
  </si>
  <si>
    <t>XTRANH3</t>
  </si>
  <si>
    <t>MTH</t>
  </si>
  <si>
    <t>Ammonia Demand Domestic Market</t>
  </si>
  <si>
    <t>Exports/Links/Demands</t>
  </si>
  <si>
    <t>TRANH3</t>
  </si>
  <si>
    <t>Feedstock</t>
  </si>
  <si>
    <t>Process</t>
  </si>
  <si>
    <r>
      <t>Net primary energy consumption [GJ/t NH</t>
    </r>
    <r>
      <rPr>
        <b/>
        <vertAlign val="subscript"/>
        <sz val="8"/>
        <color rgb="FFFFFFFF"/>
        <rFont val="Arial"/>
        <family val="2"/>
      </rPr>
      <t>3</t>
    </r>
    <r>
      <rPr>
        <b/>
        <sz val="8"/>
        <color rgb="FFFFFFFF"/>
        <rFont val="Arial"/>
        <family val="2"/>
      </rPr>
      <t xml:space="preserve"> (LHV)]</t>
    </r>
  </si>
  <si>
    <t>Natural gas</t>
  </si>
  <si>
    <t>Steam reforming</t>
  </si>
  <si>
    <t>Heavy hydrocarbon</t>
  </si>
  <si>
    <t>Partial oxidation</t>
  </si>
  <si>
    <t>Gas turbine required</t>
  </si>
  <si>
    <t>Electricity from H2 Plant</t>
  </si>
  <si>
    <t>kWh/tonne NH3</t>
  </si>
  <si>
    <t>Electricity production LHV efficiency</t>
  </si>
  <si>
    <r>
      <t>Equivalent H</t>
    </r>
    <r>
      <rPr>
        <vertAlign val="subscript"/>
        <sz val="8"/>
        <rFont val="Roboto Light"/>
      </rPr>
      <t>2</t>
    </r>
    <r>
      <rPr>
        <sz val="8"/>
        <rFont val="Roboto Light"/>
      </rPr>
      <t xml:space="preserve"> requirement</t>
    </r>
  </si>
  <si>
    <t>Kg/tonne NH3</t>
  </si>
  <si>
    <r>
      <t>Total H</t>
    </r>
    <r>
      <rPr>
        <vertAlign val="subscript"/>
        <sz val="8"/>
        <rFont val="Roboto Light"/>
      </rPr>
      <t>2</t>
    </r>
    <r>
      <rPr>
        <sz val="8"/>
        <rFont val="Roboto Light"/>
      </rPr>
      <t xml:space="preserve"> requirement per tonne NH</t>
    </r>
    <r>
      <rPr>
        <vertAlign val="subscript"/>
        <sz val="8"/>
        <rFont val="Roboto Light"/>
      </rPr>
      <t>3</t>
    </r>
  </si>
  <si>
    <t>Per tonne NH3</t>
  </si>
  <si>
    <t>Conversion efficiency</t>
  </si>
  <si>
    <t>LHV efficiency</t>
  </si>
  <si>
    <t>Source JRC 2007</t>
  </si>
  <si>
    <t xml:space="preserve">Bartels and Pate, 2008 </t>
  </si>
  <si>
    <t>CV NH3</t>
  </si>
  <si>
    <t>LHV MJ/kg</t>
  </si>
  <si>
    <t>CV H2</t>
  </si>
  <si>
    <t>kWh/t</t>
  </si>
  <si>
    <t>ICPGASNH3-E</t>
  </si>
  <si>
    <t>ICPHGNNH3-N</t>
  </si>
  <si>
    <t>Industry Coal low grade</t>
  </si>
  <si>
    <t>ICPNH3</t>
  </si>
  <si>
    <t>CO2SP</t>
  </si>
  <si>
    <t>Process Emissions South Africa</t>
  </si>
  <si>
    <t>CH4S</t>
  </si>
  <si>
    <t>CH4S South Africa</t>
  </si>
  <si>
    <t>Existing Ammonia Plant - Gas</t>
  </si>
  <si>
    <t>New Ammonia Plant - H2</t>
  </si>
  <si>
    <t>XINDHGN</t>
  </si>
  <si>
    <t>Industry Sector Hydrogen</t>
  </si>
  <si>
    <t>HGN</t>
  </si>
  <si>
    <t>Hydrogen</t>
  </si>
  <si>
    <t>COM,NRG,DAYNITE,FOSSIL</t>
  </si>
  <si>
    <t>Retirement Profile needs to be fine tuned</t>
  </si>
  <si>
    <t>Hydrogen per unit of ammonia</t>
  </si>
  <si>
    <t>ton H2/ton NH3</t>
  </si>
  <si>
    <t>GJ H2/ton NH3</t>
  </si>
  <si>
    <t>GJ H2/GJ NH3</t>
  </si>
  <si>
    <t>CO2</t>
  </si>
  <si>
    <t>Sasol 2017a</t>
  </si>
  <si>
    <t>Sasol Chemicals combution</t>
  </si>
  <si>
    <t>Microsoft Word - Annual Emission Report for SSO_FY18</t>
  </si>
  <si>
    <t>Total Sasol</t>
  </si>
  <si>
    <t>Annexure 1: Sasol’s 2017 GHG submission to the national GHG reporting regulations</t>
  </si>
  <si>
    <t>Name of data provider</t>
  </si>
  <si>
    <t>Herman van der Walt / Shamini Harrington</t>
  </si>
  <si>
    <t>Data provider identification</t>
  </si>
  <si>
    <t>Date of submission</t>
  </si>
  <si>
    <t>31 03 2018</t>
  </si>
  <si>
    <t>Year of data</t>
  </si>
  <si>
    <t>2017 (January to December 2017)</t>
  </si>
  <si>
    <t>Comments: Activity data has been supplied. A carbon mass balance has been used to determine GHG data. In most cases the activity data cannot be directly translated to GHG data. Flaring activity data cannot be supplied due to various streams entering the flare at any given time.</t>
  </si>
  <si>
    <t>IPCC code</t>
  </si>
  <si>
    <t>Sub category (disaggregated by fuel / product type / production process)</t>
  </si>
  <si>
    <t>Activity data</t>
  </si>
  <si>
    <t>Emissions (tonnes/year)</t>
  </si>
  <si>
    <t>Name of activity data</t>
  </si>
  <si>
    <t>Value of activity data</t>
  </si>
  <si>
    <t>Units of activity data</t>
  </si>
  <si>
    <t>CH4</t>
  </si>
  <si>
    <t>N20</t>
  </si>
  <si>
    <t>Tier</t>
  </si>
  <si>
    <t>Reference - technical guidelines</t>
  </si>
  <si>
    <t>1A1</t>
  </si>
  <si>
    <t>1A1c</t>
  </si>
  <si>
    <t>Boiler coal combustion</t>
  </si>
  <si>
    <t>tonnes of run of mine coal</t>
  </si>
  <si>
    <t>Page 52-54</t>
  </si>
  <si>
    <t>Gas to power plants</t>
  </si>
  <si>
    <t>kNm3</t>
  </si>
  <si>
    <t>Fuel gas combustion</t>
  </si>
  <si>
    <t>GJ</t>
  </si>
  <si>
    <t>Fuel oil combustion</t>
  </si>
  <si>
    <t>Sasol catalytic cracker</t>
  </si>
  <si>
    <t>Wet sulphuric acid combustion emissions</t>
  </si>
  <si>
    <t>1A</t>
  </si>
  <si>
    <t>Natural gas combustion</t>
  </si>
  <si>
    <t>GJ natural gas</t>
  </si>
  <si>
    <t>1B</t>
  </si>
  <si>
    <t>1B3</t>
  </si>
  <si>
    <t>Other energy industries: process emissions</t>
  </si>
  <si>
    <t>kNm3 (pure gas rate for CTL/GTC)</t>
  </si>
  <si>
    <t>####</t>
  </si>
  <si>
    <t>Flaring emissions</t>
  </si>
  <si>
    <t>No activity data due to complexity of the process</t>
  </si>
  <si>
    <t>N/A</t>
  </si>
  <si>
    <t>NA</t>
  </si>
  <si>
    <t>Wet sulphuric acid process emissions</t>
  </si>
  <si>
    <t>Butanol stripper</t>
  </si>
  <si>
    <t>tonnes of butanol</t>
  </si>
  <si>
    <t>4D</t>
  </si>
  <si>
    <t>4D2</t>
  </si>
  <si>
    <t>Process water dams</t>
  </si>
  <si>
    <t>tonnes process water feed</t>
  </si>
  <si>
    <t>Water recovery (including domestic sewage)</t>
  </si>
  <si>
    <t>tonnes COD</t>
  </si>
  <si>
    <t>2B</t>
  </si>
  <si>
    <t>2B2</t>
  </si>
  <si>
    <t>Nitric acid production</t>
  </si>
  <si>
    <t>tonnes of nitric acid</t>
  </si>
  <si>
    <t>2B1</t>
  </si>
  <si>
    <t>Ammonia production</t>
  </si>
  <si>
    <t>tonnes of ammonia</t>
  </si>
  <si>
    <t>1B1</t>
  </si>
  <si>
    <t>Sasol Mining</t>
  </si>
  <si>
    <t>tonnes of coal mined</t>
  </si>
  <si>
    <t>-</t>
  </si>
  <si>
    <t>1B2</t>
  </si>
  <si>
    <t>1B2b</t>
  </si>
  <si>
    <t>Natural gas venting from the pipeline</t>
  </si>
  <si>
    <t>kNm3 of natural gas</t>
  </si>
  <si>
    <t>4C</t>
  </si>
  <si>
    <t>4C2</t>
  </si>
  <si>
    <t>Open burning of waste</t>
  </si>
  <si>
    <t>Not applicable (NA)</t>
  </si>
  <si>
    <t>1A5</t>
  </si>
  <si>
    <t>1A5b</t>
  </si>
  <si>
    <t>Mobile combustion: Mining machinery</t>
  </si>
  <si>
    <t>litres of petrol and diesel</t>
  </si>
  <si>
    <t>Carbon budget reporting requirement</t>
  </si>
  <si>
    <t>Investment Cost</t>
  </si>
  <si>
    <t>NCAP_COST</t>
  </si>
  <si>
    <t>Emission factor</t>
  </si>
  <si>
    <t>FLO_EMIS-O</t>
  </si>
  <si>
    <t>COM,DEM,ANNUAL,RES</t>
  </si>
  <si>
    <t>With Gas turbine</t>
  </si>
  <si>
    <t>Without Gas turbine</t>
  </si>
  <si>
    <t>Eff</t>
  </si>
  <si>
    <t>GJ elc/GJ NH3</t>
  </si>
  <si>
    <t>GJ elc/ton NH3</t>
  </si>
  <si>
    <t>NCAP_START</t>
  </si>
  <si>
    <t>New Process Start Year</t>
  </si>
  <si>
    <t>https://inflationcalc.co.za/</t>
  </si>
  <si>
    <t>NH3 base case [Euro]</t>
  </si>
  <si>
    <t>Total plant cost (TPC) </t>
  </si>
  <si>
    <t>EUR 2014 Q4</t>
  </si>
  <si>
    <t>Total plant cost</t>
  </si>
  <si>
    <t>Contingencies</t>
  </si>
  <si>
    <t>Sub-total</t>
  </si>
  <si>
    <t>Spare parts</t>
  </si>
  <si>
    <t>Start-up and commissioning cost</t>
  </si>
  <si>
    <t>Start-up CAPEX</t>
  </si>
  <si>
    <t>Additional fuel cost</t>
  </si>
  <si>
    <t xml:space="preserve">O&amp;M </t>
  </si>
  <si>
    <t>Catalyst and chemicals</t>
  </si>
  <si>
    <t>Owners cost</t>
  </si>
  <si>
    <t>Interest during construction</t>
  </si>
  <si>
    <t>Working capital</t>
  </si>
  <si>
    <t>Total capital requirements</t>
  </si>
  <si>
    <t>Plant Life (yrs)</t>
  </si>
  <si>
    <t>Construction time (yrs)</t>
  </si>
  <si>
    <t>Design and Construction Period</t>
  </si>
  <si>
    <t>Year: 1, 2, 3; Investment Cost: 20%, 45%, 35%</t>
  </si>
  <si>
    <r>
      <t xml:space="preserve">IEA (2017) </t>
    </r>
    <r>
      <rPr>
        <i/>
        <sz val="9"/>
        <rFont val="Roboto Light"/>
      </rPr>
      <t>Techno-Economic Evaluation of H YCO Plant Integrated to Ammonia / Urea or Methanol Production with CCS</t>
    </r>
    <r>
      <rPr>
        <sz val="9"/>
        <rFont val="Roboto Light"/>
      </rPr>
      <t>.</t>
    </r>
  </si>
  <si>
    <t xml:space="preserve"> Construction Period</t>
  </si>
  <si>
    <t>Technical Life</t>
  </si>
  <si>
    <t>NCAP_ILED</t>
  </si>
  <si>
    <t>NCAP_TLIFE</t>
  </si>
  <si>
    <t>New</t>
  </si>
  <si>
    <t xml:space="preserve">Energy requirement to convert hydrogen into ammonia to operate the synloop and ASU </t>
  </si>
  <si>
    <t>ZAR 2014-&gt;2015</t>
  </si>
  <si>
    <t>EUR2014-&gt;ZAR2014</t>
  </si>
  <si>
    <t>https://www1.oanda.com/currency/converter/</t>
  </si>
  <si>
    <t>Overnight Cost</t>
  </si>
  <si>
    <t>FOM</t>
  </si>
  <si>
    <t>VAR_OM</t>
  </si>
  <si>
    <t>EUR2014</t>
  </si>
  <si>
    <t>ZAR2015</t>
  </si>
  <si>
    <t>BASE CASE</t>
  </si>
  <si>
    <t>Capacity (NH3 stream) (t/hr)</t>
  </si>
  <si>
    <t>Capacity (NH3 stream) (t/yr)</t>
  </si>
  <si>
    <t>Availability</t>
  </si>
  <si>
    <t>Capacity GJa</t>
  </si>
  <si>
    <t>Capacity PJa</t>
  </si>
  <si>
    <t>InvCost mR/PJ</t>
  </si>
  <si>
    <t>ACT_COST</t>
  </si>
  <si>
    <t>Running Cost</t>
  </si>
  <si>
    <t>Fixed OM</t>
  </si>
  <si>
    <t>Variable OM</t>
  </si>
  <si>
    <t>The resulting mass and energy flows are reported in Figure 3. Considering a nominal production</t>
  </si>
  <si>
    <t>of 200 ton/day of NH3 (equivalent to 8330 kg/h), about 1520 kg/h of H2 and 7100 kg/h of N2 are needed</t>
  </si>
  <si>
    <t>as reactants.</t>
  </si>
  <si>
    <t>Rivarolo (2019) Clean Hydrogen and Ammonia Synthesis in Paraguay from the Itaipu 14 GW Hydroelectric Plant</t>
  </si>
  <si>
    <t>kg/hr</t>
  </si>
  <si>
    <t>H2</t>
  </si>
  <si>
    <t>N2</t>
  </si>
  <si>
    <t>H2/NH3</t>
  </si>
  <si>
    <t>kg/kg</t>
  </si>
  <si>
    <t>J/J</t>
  </si>
  <si>
    <t>MJ/kg</t>
  </si>
  <si>
    <t>Transport Ammonia</t>
  </si>
  <si>
    <t>ZDUMETRANS</t>
  </si>
  <si>
    <t>Variable Cost R/GJ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</si>
</sst>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_(* #,##0.00_);_(* \(#,##0.00\);_(* &quot;-&quot;??_);_(@_)"/>
    <numFmt numFmtId="165" formatCode="0.000"/>
    <numFmt numFmtId="166" formatCode="0.0000"/>
    <numFmt numFmtId="167" formatCode="_-* #,##0.0000_-;\-* #,##0.0000_-;_-* &quot;-&quot;??_-;_-@_-"/>
    <numFmt numFmtId="168" formatCode="0.0%"/>
    <numFmt numFmtId="169" formatCode="_-* #,##0_-;\-* #,##0_-;_-* &quot;-&quot;??_-;_-@_-"/>
    <numFmt numFmtId="170" formatCode="_-* #,##0.00000_-;\-* #,##0.00000_-;_-* &quot;-&quot;??_-;_-@_-"/>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8"/>
      <color rgb="FF0000FF"/>
      <name val="Arial"/>
      <family val="2"/>
    </font>
    <font>
      <sz val="10"/>
      <color rgb="FF800080"/>
      <name val="Arial"/>
      <family val="2"/>
    </font>
    <font>
      <b/>
      <sz val="9"/>
      <color rgb="FF800080"/>
      <name val="Arial"/>
      <family val="2"/>
    </font>
    <font>
      <u/>
      <sz val="10"/>
      <color indexed="12"/>
      <name val="Arial"/>
      <family val="2"/>
    </font>
    <font>
      <sz val="11"/>
      <color rgb="FFFF0000"/>
      <name val="Calibri"/>
      <family val="2"/>
      <scheme val="minor"/>
    </font>
    <font>
      <sz val="11"/>
      <color theme="5" tint="-0.249977111117893"/>
      <name val="Calibri"/>
      <family val="2"/>
      <scheme val="minor"/>
    </font>
    <font>
      <sz val="11"/>
      <color rgb="FFFFC000"/>
      <name val="Calibri"/>
      <family val="2"/>
      <scheme val="minor"/>
    </font>
    <font>
      <sz val="11"/>
      <color theme="8"/>
      <name val="Calibri"/>
      <family val="2"/>
      <scheme val="minor"/>
    </font>
    <font>
      <sz val="11"/>
      <color theme="9"/>
      <name val="Calibri"/>
      <family val="2"/>
      <scheme val="minor"/>
    </font>
    <font>
      <sz val="11"/>
      <color theme="1"/>
      <name val="Arial"/>
      <family val="2"/>
    </font>
    <font>
      <sz val="10"/>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8"/>
      <color theme="5"/>
      <name val="Arial"/>
      <family val="2"/>
    </font>
    <font>
      <sz val="11"/>
      <color rgb="FF3F3F76"/>
      <name val="Calibri"/>
      <family val="2"/>
      <scheme val="minor"/>
    </font>
    <font>
      <sz val="8"/>
      <name val="Roboto Light"/>
    </font>
    <font>
      <b/>
      <sz val="8"/>
      <color rgb="FFFFFFFF"/>
      <name val="Arial"/>
      <family val="2"/>
    </font>
    <font>
      <b/>
      <vertAlign val="subscript"/>
      <sz val="8"/>
      <color rgb="FFFFFFFF"/>
      <name val="Arial"/>
      <family val="2"/>
    </font>
    <font>
      <vertAlign val="subscript"/>
      <sz val="8"/>
      <name val="Roboto Light"/>
    </font>
    <font>
      <sz val="12"/>
      <name val="Calibri"/>
      <family val="2"/>
    </font>
    <font>
      <b/>
      <sz val="12"/>
      <name val="Calibri"/>
      <family val="2"/>
    </font>
    <font>
      <b/>
      <sz val="12"/>
      <name val="Arial"/>
      <family val="2"/>
    </font>
    <font>
      <sz val="12"/>
      <name val="Arial"/>
      <family val="2"/>
    </font>
    <font>
      <sz val="12"/>
      <color rgb="FF000000"/>
      <name val="Arial"/>
      <family val="2"/>
    </font>
    <font>
      <b/>
      <sz val="9"/>
      <name val="Arial"/>
      <family val="2"/>
    </font>
    <font>
      <sz val="9"/>
      <name val="Arial"/>
      <family val="2"/>
    </font>
    <font>
      <sz val="9"/>
      <color rgb="FF000000"/>
      <name val="Arial"/>
      <family val="2"/>
    </font>
    <font>
      <sz val="12"/>
      <color rgb="FF000000"/>
      <name val="Times New Roman"/>
      <family val="1"/>
    </font>
    <font>
      <b/>
      <sz val="12"/>
      <color rgb="FF000000"/>
      <name val="Times New Roman"/>
      <family val="1"/>
    </font>
    <font>
      <b/>
      <sz val="9"/>
      <color rgb="FF000000"/>
      <name val="Arial"/>
      <family val="2"/>
    </font>
    <font>
      <sz val="10"/>
      <name val="Arial"/>
      <family val="2"/>
    </font>
    <font>
      <sz val="8"/>
      <color rgb="FFFF0000"/>
      <name val="Roboto Light"/>
    </font>
    <font>
      <b/>
      <sz val="8"/>
      <name val="Roboto Light"/>
    </font>
    <font>
      <sz val="9"/>
      <name val="Roboto Light"/>
    </font>
    <font>
      <i/>
      <sz val="9"/>
      <name val="Roboto Light"/>
    </font>
    <font>
      <sz val="9"/>
      <color indexed="81"/>
      <name val="Tahoma"/>
      <family val="2"/>
    </font>
    <font>
      <b/>
      <sz val="9"/>
      <color indexed="81"/>
      <name val="Tahoma"/>
      <family val="2"/>
    </font>
    <font>
      <u/>
      <sz val="10"/>
      <color theme="10"/>
      <name val="Arial"/>
      <family val="2"/>
    </font>
  </fonts>
  <fills count="13">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C7CE"/>
      </patternFill>
    </fill>
    <fill>
      <patternFill patternType="solid">
        <fgColor rgb="FFFFCC99"/>
      </patternFill>
    </fill>
    <fill>
      <patternFill patternType="solid">
        <fgColor rgb="FF808080"/>
        <bgColor indexed="64"/>
      </patternFill>
    </fill>
    <fill>
      <patternFill patternType="solid">
        <fgColor rgb="FFDAEEF3"/>
        <bgColor indexed="64"/>
      </patternFill>
    </fill>
    <fill>
      <patternFill patternType="solid">
        <fgColor rgb="FFF2DCDB"/>
        <bgColor indexed="64"/>
      </patternFill>
    </fill>
    <fill>
      <patternFill patternType="solid">
        <fgColor rgb="FFEBF1DE"/>
        <bgColor indexed="64"/>
      </patternFill>
    </fill>
    <fill>
      <patternFill patternType="solid">
        <fgColor rgb="FFFCD5B4"/>
        <bgColor indexed="64"/>
      </patternFill>
    </fill>
    <fill>
      <patternFill patternType="solid">
        <fgColor theme="8" tint="0.79998168889431442"/>
        <bgColor indexed="64"/>
      </patternFill>
    </fill>
    <fill>
      <patternFill patternType="solid">
        <fgColor rgb="FFFFC000"/>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medium">
        <color theme="4" tint="0.39997558519241921"/>
      </bottom>
      <diagonal/>
    </border>
    <border>
      <left style="thin">
        <color indexed="64"/>
      </left>
      <right/>
      <top style="thin">
        <color indexed="64"/>
      </top>
      <bottom style="medium">
        <color theme="4" tint="0.39997558519241921"/>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style="medium">
        <color rgb="FFBFBFBF"/>
      </left>
      <right style="medium">
        <color rgb="FFBFBFBF"/>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top style="medium">
        <color rgb="FFCCCCCC"/>
      </top>
      <bottom style="medium">
        <color rgb="FF000000"/>
      </bottom>
      <diagonal/>
    </border>
    <border>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s>
  <cellStyleXfs count="25">
    <xf numFmtId="0" fontId="0" fillId="0" borderId="0"/>
    <xf numFmtId="0" fontId="15" fillId="0" borderId="0"/>
    <xf numFmtId="0" fontId="15" fillId="0" borderId="0"/>
    <xf numFmtId="0" fontId="15" fillId="0" borderId="0"/>
    <xf numFmtId="0" fontId="8" fillId="0" borderId="0"/>
    <xf numFmtId="0" fontId="15" fillId="0" borderId="0"/>
    <xf numFmtId="16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0" fontId="8" fillId="0" borderId="0"/>
    <xf numFmtId="0" fontId="30" fillId="0" borderId="0" applyNumberFormat="0" applyFill="0" applyBorder="0" applyAlignment="0" applyProtection="0">
      <alignment vertical="top"/>
      <protection locked="0"/>
    </xf>
    <xf numFmtId="0" fontId="7" fillId="0" borderId="0"/>
    <xf numFmtId="9" fontId="7" fillId="0" borderId="0" applyFont="0" applyFill="0" applyBorder="0" applyAlignment="0" applyProtection="0"/>
    <xf numFmtId="0" fontId="36" fillId="0" borderId="0"/>
    <xf numFmtId="43" fontId="36" fillId="0" borderId="0" applyFont="0" applyFill="0" applyBorder="0" applyAlignment="0" applyProtection="0"/>
    <xf numFmtId="164" fontId="7"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0" fontId="38" fillId="0" borderId="17" applyNumberFormat="0" applyFill="0" applyAlignment="0" applyProtection="0"/>
    <xf numFmtId="0" fontId="39" fillId="0" borderId="18" applyNumberFormat="0" applyFill="0" applyAlignment="0" applyProtection="0"/>
    <xf numFmtId="0" fontId="40" fillId="4" borderId="0" applyNumberFormat="0" applyBorder="0" applyAlignment="0" applyProtection="0"/>
    <xf numFmtId="0" fontId="42" fillId="5" borderId="16" applyNumberFormat="0" applyAlignment="0" applyProtection="0"/>
    <xf numFmtId="43" fontId="58" fillId="0" borderId="0" applyFont="0" applyFill="0" applyBorder="0" applyAlignment="0" applyProtection="0"/>
    <xf numFmtId="0" fontId="65" fillId="0" borderId="0" applyNumberFormat="0" applyFill="0" applyBorder="0" applyAlignment="0" applyProtection="0"/>
  </cellStyleXfs>
  <cellXfs count="261">
    <xf numFmtId="0" fontId="0" fillId="0" borderId="0" xfId="0"/>
    <xf numFmtId="0" fontId="9"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11" fillId="0" borderId="0" xfId="0" applyFont="1"/>
    <xf numFmtId="0" fontId="12" fillId="0" borderId="0" xfId="0" applyFont="1"/>
    <xf numFmtId="0" fontId="13" fillId="0" borderId="0" xfId="0" applyFont="1"/>
    <xf numFmtId="0" fontId="10" fillId="0" borderId="0" xfId="0" applyFont="1"/>
    <xf numFmtId="0" fontId="11" fillId="0" borderId="0" xfId="0" applyFont="1" applyAlignment="1">
      <alignment horizontal="center" wrapText="1"/>
    </xf>
    <xf numFmtId="0" fontId="10" fillId="0" borderId="0" xfId="0" applyFont="1" applyFill="1"/>
    <xf numFmtId="0" fontId="9" fillId="0" borderId="0" xfId="1" applyFont="1"/>
    <xf numFmtId="0" fontId="15" fillId="0" borderId="0" xfId="1"/>
    <xf numFmtId="0" fontId="12" fillId="0" borderId="0" xfId="1" applyFont="1"/>
    <xf numFmtId="0" fontId="18" fillId="0" borderId="0" xfId="1" applyFont="1" applyFill="1"/>
    <xf numFmtId="0" fontId="11" fillId="0" borderId="0" xfId="1" applyFont="1"/>
    <xf numFmtId="0" fontId="12" fillId="0" borderId="0" xfId="0" applyFont="1" applyFill="1"/>
    <xf numFmtId="0" fontId="19" fillId="0" borderId="0" xfId="0" applyFont="1" applyFill="1"/>
    <xf numFmtId="0" fontId="19" fillId="0" borderId="0" xfId="0" applyFont="1"/>
    <xf numFmtId="0" fontId="20" fillId="0" borderId="0" xfId="0" applyFont="1" applyFill="1"/>
    <xf numFmtId="0" fontId="21" fillId="0" borderId="0" xfId="0" applyFont="1" applyFill="1"/>
    <xf numFmtId="0" fontId="18" fillId="0" borderId="0" xfId="1" applyFont="1"/>
    <xf numFmtId="0" fontId="13" fillId="0" borderId="0" xfId="1" applyFont="1"/>
    <xf numFmtId="0" fontId="20" fillId="0" borderId="0" xfId="1" applyFont="1" applyFill="1"/>
    <xf numFmtId="0" fontId="12" fillId="0" borderId="0" xfId="1" applyFont="1" applyFill="1"/>
    <xf numFmtId="0" fontId="21" fillId="0" borderId="0" xfId="1" applyFont="1" applyFill="1"/>
    <xf numFmtId="49" fontId="20" fillId="0" borderId="0" xfId="0" applyNumberFormat="1" applyFont="1" applyFill="1" applyAlignment="1">
      <alignment horizontal="left"/>
    </xf>
    <xf numFmtId="0" fontId="22" fillId="0" borderId="0" xfId="1" applyFont="1" applyFill="1"/>
    <xf numFmtId="0" fontId="16" fillId="0" borderId="0" xfId="1" applyFont="1" applyFill="1" applyAlignment="1">
      <alignment horizontal="center"/>
    </xf>
    <xf numFmtId="0" fontId="12" fillId="0" borderId="0" xfId="1" applyFont="1" applyFill="1" applyAlignment="1">
      <alignment horizontal="center"/>
    </xf>
    <xf numFmtId="0" fontId="11" fillId="0" borderId="0" xfId="1" applyFont="1" applyFill="1"/>
    <xf numFmtId="0" fontId="15" fillId="0" borderId="0" xfId="1" applyFill="1"/>
    <xf numFmtId="0" fontId="9" fillId="0" borderId="0" xfId="1" applyFont="1" applyFill="1"/>
    <xf numFmtId="0" fontId="0" fillId="0" borderId="0" xfId="0" applyFill="1"/>
    <xf numFmtId="0" fontId="12" fillId="0" borderId="0" xfId="1" applyFont="1" applyFill="1" applyAlignment="1">
      <alignment horizontal="center" wrapText="1"/>
    </xf>
    <xf numFmtId="0" fontId="18" fillId="0" borderId="0" xfId="0" applyFont="1" applyFill="1"/>
    <xf numFmtId="0" fontId="21" fillId="3" borderId="0" xfId="0" applyFont="1" applyFill="1"/>
    <xf numFmtId="0" fontId="21" fillId="3" borderId="0" xfId="1" applyFont="1" applyFill="1"/>
    <xf numFmtId="0" fontId="18" fillId="0" borderId="0" xfId="0" applyFont="1"/>
    <xf numFmtId="0" fontId="12" fillId="0" borderId="0" xfId="0" applyFont="1" applyAlignment="1">
      <alignment horizontal="center"/>
    </xf>
    <xf numFmtId="0" fontId="20" fillId="0" borderId="0" xfId="0" applyFont="1" applyFill="1" applyAlignment="1">
      <alignment horizontal="center"/>
    </xf>
    <xf numFmtId="0" fontId="25" fillId="0" borderId="0" xfId="3" applyFont="1"/>
    <xf numFmtId="0" fontId="12" fillId="0" borderId="0" xfId="3" applyFont="1" applyFill="1"/>
    <xf numFmtId="0" fontId="12" fillId="0" borderId="0" xfId="2" applyFont="1" applyFill="1" applyAlignment="1">
      <alignment horizontal="center"/>
    </xf>
    <xf numFmtId="0" fontId="12" fillId="0" borderId="0" xfId="2" applyFont="1" applyFill="1"/>
    <xf numFmtId="0" fontId="15" fillId="0" borderId="0" xfId="3"/>
    <xf numFmtId="0" fontId="15" fillId="0" borderId="0" xfId="3" applyFont="1" applyFill="1"/>
    <xf numFmtId="0" fontId="12" fillId="0" borderId="0" xfId="2" applyFont="1"/>
    <xf numFmtId="0" fontId="28" fillId="0" borderId="0" xfId="1" applyFont="1" applyFill="1"/>
    <xf numFmtId="0" fontId="29" fillId="0" borderId="0" xfId="2" applyFont="1"/>
    <xf numFmtId="0" fontId="12" fillId="0" borderId="0" xfId="3" applyFont="1"/>
    <xf numFmtId="0" fontId="22" fillId="0" borderId="0" xfId="2" applyFont="1" applyFill="1"/>
    <xf numFmtId="0" fontId="29" fillId="0" borderId="0" xfId="3" applyFont="1"/>
    <xf numFmtId="0" fontId="29" fillId="0" borderId="0" xfId="1" applyFont="1"/>
    <xf numFmtId="0" fontId="26" fillId="0" borderId="0" xfId="1" applyFont="1"/>
    <xf numFmtId="0" fontId="11" fillId="0" borderId="0" xfId="0" applyFont="1" applyAlignment="1">
      <alignment horizontal="center"/>
    </xf>
    <xf numFmtId="0" fontId="21" fillId="0" borderId="0" xfId="2" applyFont="1" applyFill="1" applyAlignment="1">
      <alignment horizontal="center"/>
    </xf>
    <xf numFmtId="0" fontId="12" fillId="0" borderId="0" xfId="2" applyFont="1" applyAlignment="1">
      <alignment horizontal="right"/>
    </xf>
    <xf numFmtId="0" fontId="12" fillId="0" borderId="0" xfId="2" applyFont="1" applyAlignment="1">
      <alignment horizontal="center"/>
    </xf>
    <xf numFmtId="0" fontId="27" fillId="0" borderId="0" xfId="2" applyFont="1" applyFill="1"/>
    <xf numFmtId="166" fontId="12" fillId="0" borderId="0" xfId="2" applyNumberFormat="1" applyFont="1" applyFill="1"/>
    <xf numFmtId="0" fontId="21" fillId="0" borderId="0" xfId="2" applyFont="1" applyFill="1"/>
    <xf numFmtId="0" fontId="22" fillId="0" borderId="0" xfId="0" applyFont="1" applyFill="1"/>
    <xf numFmtId="0" fontId="7" fillId="0" borderId="0" xfId="12"/>
    <xf numFmtId="0" fontId="24" fillId="0" borderId="0" xfId="12" applyFont="1"/>
    <xf numFmtId="0" fontId="7" fillId="0" borderId="0" xfId="12" applyBorder="1"/>
    <xf numFmtId="0" fontId="7" fillId="0" borderId="5" xfId="12" applyBorder="1" applyAlignment="1">
      <alignment horizontal="center"/>
    </xf>
    <xf numFmtId="0" fontId="7" fillId="0" borderId="0" xfId="12" applyBorder="1" applyAlignment="1">
      <alignment horizontal="center"/>
    </xf>
    <xf numFmtId="0" fontId="7" fillId="0" borderId="14" xfId="12" applyBorder="1" applyAlignment="1">
      <alignment horizontal="center"/>
    </xf>
    <xf numFmtId="0" fontId="7" fillId="0" borderId="0" xfId="12" applyAlignment="1">
      <alignment horizontal="center"/>
    </xf>
    <xf numFmtId="0" fontId="7" fillId="0" borderId="4" xfId="12" applyBorder="1" applyAlignment="1">
      <alignment horizontal="center"/>
    </xf>
    <xf numFmtId="0" fontId="7" fillId="0" borderId="9" xfId="12" applyBorder="1" applyAlignment="1">
      <alignment horizontal="center"/>
    </xf>
    <xf numFmtId="0" fontId="7" fillId="0" borderId="4" xfId="12" applyBorder="1"/>
    <xf numFmtId="0" fontId="7" fillId="0" borderId="14" xfId="12" applyBorder="1"/>
    <xf numFmtId="0" fontId="7" fillId="0" borderId="8" xfId="12" applyBorder="1"/>
    <xf numFmtId="0" fontId="7" fillId="0" borderId="8" xfId="12" applyBorder="1" applyAlignment="1">
      <alignment horizontal="center"/>
    </xf>
    <xf numFmtId="0" fontId="7" fillId="0" borderId="7" xfId="12" applyBorder="1"/>
    <xf numFmtId="0" fontId="7" fillId="0" borderId="9" xfId="12" applyBorder="1"/>
    <xf numFmtId="0" fontId="7" fillId="0" borderId="10" xfId="12" applyBorder="1" applyAlignment="1">
      <alignment horizontal="center"/>
    </xf>
    <xf numFmtId="0" fontId="7" fillId="0" borderId="3" xfId="12" applyBorder="1" applyAlignment="1">
      <alignment horizontal="center"/>
    </xf>
    <xf numFmtId="0" fontId="7" fillId="0" borderId="1" xfId="12" applyBorder="1" applyAlignment="1">
      <alignment horizontal="center"/>
    </xf>
    <xf numFmtId="0" fontId="7" fillId="0" borderId="6" xfId="12" applyBorder="1" applyAlignment="1">
      <alignment horizontal="center"/>
    </xf>
    <xf numFmtId="0" fontId="32" fillId="0" borderId="15" xfId="12" applyFont="1" applyBorder="1" applyAlignment="1">
      <alignment horizontal="center"/>
    </xf>
    <xf numFmtId="0" fontId="34" fillId="0" borderId="15" xfId="12" applyFont="1" applyBorder="1" applyAlignment="1">
      <alignment horizontal="center"/>
    </xf>
    <xf numFmtId="0" fontId="7" fillId="0" borderId="5" xfId="12" applyBorder="1"/>
    <xf numFmtId="0" fontId="7" fillId="0" borderId="15" xfId="12" applyBorder="1" applyAlignment="1">
      <alignment horizontal="center"/>
    </xf>
    <xf numFmtId="0" fontId="7" fillId="0" borderId="12" xfId="12" applyBorder="1" applyAlignment="1">
      <alignment horizontal="center"/>
    </xf>
    <xf numFmtId="0" fontId="32" fillId="0" borderId="0" xfId="12" applyFont="1"/>
    <xf numFmtId="0" fontId="34" fillId="0" borderId="0" xfId="12" applyFont="1"/>
    <xf numFmtId="0" fontId="31" fillId="0" borderId="0" xfId="12" applyFont="1"/>
    <xf numFmtId="0" fontId="33" fillId="0" borderId="0" xfId="12" applyFont="1"/>
    <xf numFmtId="0" fontId="31" fillId="0" borderId="14" xfId="12" applyFont="1" applyBorder="1" applyAlignment="1">
      <alignment horizontal="center"/>
    </xf>
    <xf numFmtId="0" fontId="35" fillId="0" borderId="0" xfId="12" applyFont="1"/>
    <xf numFmtId="0" fontId="7" fillId="0" borderId="5" xfId="12" applyBorder="1" applyAlignment="1">
      <alignment horizontal="center" textRotation="90"/>
    </xf>
    <xf numFmtId="0" fontId="7" fillId="0" borderId="4" xfId="12" applyBorder="1" applyAlignment="1">
      <alignment horizontal="center" textRotation="90"/>
    </xf>
    <xf numFmtId="0" fontId="7" fillId="0" borderId="0" xfId="12" applyAlignment="1">
      <alignment horizontal="center" textRotation="90"/>
    </xf>
    <xf numFmtId="0" fontId="15" fillId="0" borderId="0" xfId="0" applyFont="1"/>
    <xf numFmtId="0" fontId="6" fillId="0" borderId="5" xfId="12" applyFont="1" applyBorder="1" applyAlignment="1">
      <alignment horizontal="center" textRotation="90"/>
    </xf>
    <xf numFmtId="167" fontId="12" fillId="0" borderId="0" xfId="2" applyNumberFormat="1" applyFont="1"/>
    <xf numFmtId="0" fontId="38" fillId="0" borderId="17" xfId="19"/>
    <xf numFmtId="0" fontId="0" fillId="0" borderId="4" xfId="0" applyBorder="1"/>
    <xf numFmtId="2" fontId="0" fillId="0" borderId="0" xfId="0" applyNumberFormat="1" applyBorder="1"/>
    <xf numFmtId="0" fontId="0" fillId="0" borderId="0" xfId="0" applyBorder="1"/>
    <xf numFmtId="0" fontId="15" fillId="0" borderId="0" xfId="0" applyFont="1" applyBorder="1"/>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38" fillId="0" borderId="0" xfId="19" applyBorder="1"/>
    <xf numFmtId="0" fontId="0" fillId="0" borderId="1" xfId="0" applyBorder="1"/>
    <xf numFmtId="0" fontId="9" fillId="0" borderId="6" xfId="0" applyFont="1" applyBorder="1"/>
    <xf numFmtId="0" fontId="9" fillId="0" borderId="7" xfId="0" applyFont="1" applyBorder="1"/>
    <xf numFmtId="0" fontId="9" fillId="0" borderId="8" xfId="0" applyFont="1" applyBorder="1"/>
    <xf numFmtId="0" fontId="15" fillId="0" borderId="7" xfId="0" applyFont="1" applyBorder="1"/>
    <xf numFmtId="2" fontId="0" fillId="0" borderId="2" xfId="0" applyNumberFormat="1" applyBorder="1"/>
    <xf numFmtId="0" fontId="15" fillId="0" borderId="2" xfId="0" applyFont="1" applyBorder="1"/>
    <xf numFmtId="0" fontId="0" fillId="0" borderId="13" xfId="0" applyBorder="1"/>
    <xf numFmtId="0" fontId="0" fillId="0" borderId="11" xfId="0" applyBorder="1"/>
    <xf numFmtId="0" fontId="15" fillId="0" borderId="11" xfId="0" applyFont="1" applyBorder="1"/>
    <xf numFmtId="0" fontId="0" fillId="0" borderId="12" xfId="0" applyBorder="1"/>
    <xf numFmtId="2" fontId="0" fillId="0" borderId="11" xfId="0" applyNumberFormat="1" applyBorder="1"/>
    <xf numFmtId="168" fontId="0" fillId="0" borderId="0" xfId="18" applyNumberFormat="1" applyFont="1"/>
    <xf numFmtId="2" fontId="12" fillId="0" borderId="0" xfId="2" applyNumberFormat="1" applyFont="1"/>
    <xf numFmtId="166" fontId="12" fillId="0" borderId="0" xfId="2" applyNumberFormat="1" applyFont="1"/>
    <xf numFmtId="2" fontId="41" fillId="0" borderId="0" xfId="2" applyNumberFormat="1" applyFont="1"/>
    <xf numFmtId="2" fontId="12" fillId="0" borderId="0" xfId="0" applyNumberFormat="1" applyFont="1"/>
    <xf numFmtId="0" fontId="21" fillId="0" borderId="0" xfId="2" applyFont="1" applyFill="1" applyAlignment="1">
      <alignment wrapText="1"/>
    </xf>
    <xf numFmtId="168" fontId="0" fillId="0" borderId="3" xfId="18" applyNumberFormat="1" applyFont="1" applyBorder="1"/>
    <xf numFmtId="0" fontId="12" fillId="0" borderId="0" xfId="2" applyFont="1" applyFill="1" applyAlignment="1">
      <alignment wrapText="1"/>
    </xf>
    <xf numFmtId="165" fontId="12" fillId="0" borderId="0" xfId="2" applyNumberFormat="1" applyFont="1" applyFill="1"/>
    <xf numFmtId="165" fontId="12" fillId="0" borderId="0" xfId="0" applyNumberFormat="1" applyFont="1"/>
    <xf numFmtId="165" fontId="12" fillId="0" borderId="0" xfId="0" applyNumberFormat="1" applyFont="1" applyAlignment="1">
      <alignment horizontal="center"/>
    </xf>
    <xf numFmtId="0" fontId="42" fillId="5" borderId="16" xfId="22" applyAlignment="1">
      <alignment horizontal="center"/>
    </xf>
    <xf numFmtId="0" fontId="0" fillId="0" borderId="0" xfId="0" applyAlignment="1">
      <alignment horizontal="center"/>
    </xf>
    <xf numFmtId="0" fontId="11" fillId="0" borderId="0" xfId="0" applyFont="1" applyAlignment="1">
      <alignment horizontal="left"/>
    </xf>
    <xf numFmtId="0" fontId="12" fillId="0" borderId="0" xfId="2" applyFont="1" applyAlignment="1">
      <alignment horizontal="left"/>
    </xf>
    <xf numFmtId="0" fontId="12" fillId="0" borderId="0" xfId="0" applyFont="1" applyAlignment="1">
      <alignment horizontal="left"/>
    </xf>
    <xf numFmtId="0" fontId="12" fillId="0" borderId="0" xfId="2" applyNumberFormat="1" applyFont="1" applyAlignment="1">
      <alignment horizontal="center"/>
    </xf>
    <xf numFmtId="0" fontId="12" fillId="0" borderId="0" xfId="0" applyNumberFormat="1" applyFont="1" applyAlignment="1">
      <alignment horizontal="center"/>
    </xf>
    <xf numFmtId="166" fontId="12" fillId="0" borderId="0" xfId="0" applyNumberFormat="1" applyFont="1" applyAlignment="1">
      <alignment horizontal="center"/>
    </xf>
    <xf numFmtId="0" fontId="5" fillId="0" borderId="5" xfId="12" applyFont="1" applyBorder="1" applyAlignment="1">
      <alignment horizontal="center" textRotation="90"/>
    </xf>
    <xf numFmtId="0" fontId="39" fillId="0" borderId="19" xfId="20" applyBorder="1" applyAlignment="1">
      <alignment horizontal="center"/>
    </xf>
    <xf numFmtId="0" fontId="4" fillId="0" borderId="5" xfId="12" applyFont="1" applyBorder="1" applyAlignment="1">
      <alignment horizontal="center" textRotation="90"/>
    </xf>
    <xf numFmtId="0" fontId="7" fillId="0" borderId="13" xfId="12" applyBorder="1" applyAlignment="1">
      <alignment horizontal="center"/>
    </xf>
    <xf numFmtId="165" fontId="15" fillId="0" borderId="5" xfId="0" applyNumberFormat="1" applyFont="1" applyBorder="1"/>
    <xf numFmtId="165" fontId="15" fillId="0" borderId="2" xfId="0" applyNumberFormat="1" applyFont="1" applyBorder="1"/>
    <xf numFmtId="2" fontId="15" fillId="0" borderId="11" xfId="0" applyNumberFormat="1" applyFont="1" applyBorder="1"/>
    <xf numFmtId="0" fontId="15" fillId="0" borderId="3" xfId="0" applyFont="1" applyBorder="1"/>
    <xf numFmtId="0" fontId="3" fillId="0" borderId="5" xfId="12" applyFont="1" applyBorder="1" applyAlignment="1">
      <alignment horizontal="center" textRotation="90"/>
    </xf>
    <xf numFmtId="2" fontId="15" fillId="0" borderId="2" xfId="0" applyNumberFormat="1" applyFont="1" applyBorder="1"/>
    <xf numFmtId="0" fontId="2" fillId="0" borderId="0" xfId="12" applyFont="1"/>
    <xf numFmtId="0" fontId="2" fillId="0" borderId="5" xfId="12" applyFont="1" applyBorder="1" applyAlignment="1">
      <alignment horizontal="center" textRotation="90"/>
    </xf>
    <xf numFmtId="0" fontId="2" fillId="0" borderId="9" xfId="12" applyFont="1" applyBorder="1" applyAlignment="1">
      <alignment horizontal="center"/>
    </xf>
    <xf numFmtId="0" fontId="44" fillId="6" borderId="20" xfId="0" applyFont="1" applyFill="1" applyBorder="1" applyAlignment="1">
      <alignment horizontal="center" vertical="center"/>
    </xf>
    <xf numFmtId="0" fontId="44" fillId="6" borderId="21" xfId="0" applyFont="1" applyFill="1" applyBorder="1" applyAlignment="1">
      <alignment horizontal="center" vertical="center"/>
    </xf>
    <xf numFmtId="0" fontId="43" fillId="0" borderId="22" xfId="0" applyFont="1" applyBorder="1" applyAlignment="1">
      <alignment vertical="center"/>
    </xf>
    <xf numFmtId="0" fontId="43" fillId="0" borderId="23" xfId="0" applyFont="1" applyBorder="1" applyAlignment="1">
      <alignment vertical="center"/>
    </xf>
    <xf numFmtId="0" fontId="43" fillId="0" borderId="0" xfId="0" applyFont="1" applyFill="1" applyBorder="1" applyAlignment="1">
      <alignment vertical="center"/>
    </xf>
    <xf numFmtId="0" fontId="43" fillId="0" borderId="24" xfId="0" applyFont="1" applyFill="1" applyBorder="1" applyAlignment="1">
      <alignment vertical="center"/>
    </xf>
    <xf numFmtId="0" fontId="15" fillId="0" borderId="13" xfId="0" applyFont="1" applyBorder="1"/>
    <xf numFmtId="2" fontId="40" fillId="4" borderId="11" xfId="21" applyNumberFormat="1" applyBorder="1"/>
    <xf numFmtId="0" fontId="0" fillId="0" borderId="0" xfId="0" applyFill="1" applyBorder="1"/>
    <xf numFmtId="0" fontId="47" fillId="0" borderId="25" xfId="0" applyFont="1" applyBorder="1" applyAlignment="1">
      <alignment vertical="center"/>
    </xf>
    <xf numFmtId="0" fontId="52" fillId="0" borderId="26" xfId="0" applyFont="1" applyBorder="1" applyAlignment="1">
      <alignment vertical="center"/>
    </xf>
    <xf numFmtId="0" fontId="47" fillId="0" borderId="25" xfId="0" applyFont="1" applyBorder="1" applyAlignment="1"/>
    <xf numFmtId="0" fontId="47" fillId="0" borderId="25" xfId="0" applyFont="1" applyBorder="1" applyAlignment="1">
      <alignment horizontal="right"/>
    </xf>
    <xf numFmtId="0" fontId="48" fillId="0" borderId="25" xfId="0" applyFont="1" applyBorder="1" applyAlignment="1"/>
    <xf numFmtId="0" fontId="48" fillId="0" borderId="25" xfId="0" applyFont="1" applyBorder="1" applyAlignment="1">
      <alignment horizontal="right"/>
    </xf>
    <xf numFmtId="0" fontId="47" fillId="0" borderId="26" xfId="0" applyFont="1" applyBorder="1" applyAlignment="1">
      <alignment vertical="top"/>
    </xf>
    <xf numFmtId="0" fontId="47" fillId="0" borderId="26" xfId="0" applyFont="1" applyBorder="1" applyAlignment="1"/>
    <xf numFmtId="0" fontId="52" fillId="0" borderId="31" xfId="0" applyFont="1" applyBorder="1" applyAlignment="1">
      <alignment vertical="top"/>
    </xf>
    <xf numFmtId="0" fontId="53" fillId="7" borderId="30" xfId="0" applyFont="1" applyFill="1" applyBorder="1" applyAlignment="1">
      <alignment vertical="top"/>
    </xf>
    <xf numFmtId="0" fontId="53" fillId="7" borderId="31" xfId="0" applyFont="1" applyFill="1" applyBorder="1" applyAlignment="1">
      <alignment vertical="top"/>
    </xf>
    <xf numFmtId="3" fontId="53" fillId="7" borderId="31" xfId="0" applyNumberFormat="1" applyFont="1" applyFill="1" applyBorder="1" applyAlignment="1">
      <alignment vertical="top"/>
    </xf>
    <xf numFmtId="0" fontId="54" fillId="7" borderId="31" xfId="0" applyFont="1" applyFill="1" applyBorder="1" applyAlignment="1">
      <alignment horizontal="right" vertical="top"/>
    </xf>
    <xf numFmtId="0" fontId="54" fillId="7" borderId="31" xfId="0" applyFont="1" applyFill="1" applyBorder="1" applyAlignment="1">
      <alignment vertical="top"/>
    </xf>
    <xf numFmtId="0" fontId="55" fillId="7" borderId="31" xfId="0" applyFont="1" applyFill="1" applyBorder="1" applyAlignment="1">
      <alignment vertical="top"/>
    </xf>
    <xf numFmtId="0" fontId="52" fillId="8" borderId="30" xfId="0" applyFont="1" applyFill="1" applyBorder="1" applyAlignment="1">
      <alignment vertical="top"/>
    </xf>
    <xf numFmtId="0" fontId="52" fillId="8" borderId="31" xfId="0" applyFont="1" applyFill="1" applyBorder="1" applyAlignment="1">
      <alignment vertical="top"/>
    </xf>
    <xf numFmtId="3" fontId="52" fillId="8" borderId="31" xfId="0" applyNumberFormat="1" applyFont="1" applyFill="1" applyBorder="1" applyAlignment="1">
      <alignment vertical="top"/>
    </xf>
    <xf numFmtId="0" fontId="56" fillId="8" borderId="31" xfId="0" applyFont="1" applyFill="1" applyBorder="1" applyAlignment="1">
      <alignment vertical="top"/>
    </xf>
    <xf numFmtId="0" fontId="57" fillId="8" borderId="31" xfId="0" applyFont="1" applyFill="1" applyBorder="1" applyAlignment="1">
      <alignment horizontal="right" vertical="top"/>
    </xf>
    <xf numFmtId="0" fontId="47" fillId="8" borderId="31" xfId="0" applyFont="1" applyFill="1" applyBorder="1" applyAlignment="1">
      <alignment vertical="top"/>
    </xf>
    <xf numFmtId="0" fontId="53" fillId="8" borderId="30" xfId="0" applyFont="1" applyFill="1" applyBorder="1" applyAlignment="1"/>
    <xf numFmtId="0" fontId="53" fillId="8" borderId="31" xfId="0" applyFont="1" applyFill="1" applyBorder="1" applyAlignment="1"/>
    <xf numFmtId="0" fontId="53" fillId="8" borderId="31" xfId="0" applyFont="1" applyFill="1" applyBorder="1" applyAlignment="1">
      <alignment vertical="top"/>
    </xf>
    <xf numFmtId="3" fontId="53" fillId="8" borderId="31" xfId="0" applyNumberFormat="1" applyFont="1" applyFill="1" applyBorder="1" applyAlignment="1"/>
    <xf numFmtId="0" fontId="54" fillId="8" borderId="31" xfId="0" applyFont="1" applyFill="1" applyBorder="1" applyAlignment="1">
      <alignment horizontal="right"/>
    </xf>
    <xf numFmtId="0" fontId="53" fillId="8" borderId="30" xfId="0" applyFont="1" applyFill="1" applyBorder="1" applyAlignment="1">
      <alignment vertical="top"/>
    </xf>
    <xf numFmtId="3" fontId="53" fillId="8" borderId="31" xfId="0" applyNumberFormat="1" applyFont="1" applyFill="1" applyBorder="1" applyAlignment="1">
      <alignment vertical="top"/>
    </xf>
    <xf numFmtId="0" fontId="55" fillId="8" borderId="31" xfId="0" applyFont="1" applyFill="1" applyBorder="1" applyAlignment="1">
      <alignment vertical="top"/>
    </xf>
    <xf numFmtId="0" fontId="54" fillId="8" borderId="31" xfId="0" applyFont="1" applyFill="1" applyBorder="1" applyAlignment="1">
      <alignment horizontal="right" vertical="top"/>
    </xf>
    <xf numFmtId="0" fontId="53" fillId="9" borderId="30" xfId="0" applyFont="1" applyFill="1" applyBorder="1" applyAlignment="1">
      <alignment vertical="top"/>
    </xf>
    <xf numFmtId="0" fontId="53" fillId="9" borderId="31" xfId="0" applyFont="1" applyFill="1" applyBorder="1" applyAlignment="1">
      <alignment vertical="top"/>
    </xf>
    <xf numFmtId="3" fontId="53" fillId="9" borderId="31" xfId="0" applyNumberFormat="1" applyFont="1" applyFill="1" applyBorder="1" applyAlignment="1">
      <alignment vertical="top"/>
    </xf>
    <xf numFmtId="0" fontId="54" fillId="9" borderId="31" xfId="0" applyFont="1" applyFill="1" applyBorder="1" applyAlignment="1">
      <alignment horizontal="right" vertical="top"/>
    </xf>
    <xf numFmtId="0" fontId="54" fillId="9" borderId="31" xfId="0" applyFont="1" applyFill="1" applyBorder="1" applyAlignment="1">
      <alignment vertical="top"/>
    </xf>
    <xf numFmtId="0" fontId="55" fillId="9" borderId="31" xfId="0" applyFont="1" applyFill="1" applyBorder="1" applyAlignment="1">
      <alignment vertical="top"/>
    </xf>
    <xf numFmtId="0" fontId="47" fillId="9" borderId="31" xfId="0" applyFont="1" applyFill="1" applyBorder="1" applyAlignment="1">
      <alignment vertical="top"/>
    </xf>
    <xf numFmtId="0" fontId="53" fillId="9" borderId="30" xfId="0" applyFont="1" applyFill="1" applyBorder="1" applyAlignment="1"/>
    <xf numFmtId="0" fontId="53" fillId="9" borderId="31" xfId="0" applyFont="1" applyFill="1" applyBorder="1" applyAlignment="1"/>
    <xf numFmtId="3" fontId="53" fillId="9" borderId="31" xfId="0" applyNumberFormat="1" applyFont="1" applyFill="1" applyBorder="1" applyAlignment="1"/>
    <xf numFmtId="0" fontId="54" fillId="9" borderId="31" xfId="0" applyFont="1" applyFill="1" applyBorder="1" applyAlignment="1">
      <alignment horizontal="right"/>
    </xf>
    <xf numFmtId="0" fontId="53" fillId="10" borderId="30" xfId="0" applyFont="1" applyFill="1" applyBorder="1" applyAlignment="1">
      <alignment vertical="top"/>
    </xf>
    <xf numFmtId="0" fontId="53" fillId="10" borderId="31" xfId="0" applyFont="1" applyFill="1" applyBorder="1" applyAlignment="1">
      <alignment vertical="top"/>
    </xf>
    <xf numFmtId="3" fontId="53" fillId="10" borderId="31" xfId="0" applyNumberFormat="1" applyFont="1" applyFill="1" applyBorder="1" applyAlignment="1">
      <alignment vertical="top"/>
    </xf>
    <xf numFmtId="0" fontId="53" fillId="10" borderId="31" xfId="0" applyFont="1" applyFill="1" applyBorder="1" applyAlignment="1">
      <alignment horizontal="right" vertical="top"/>
    </xf>
    <xf numFmtId="0" fontId="54" fillId="10" borderId="31" xfId="0" applyFont="1" applyFill="1" applyBorder="1" applyAlignment="1">
      <alignment vertical="top"/>
    </xf>
    <xf numFmtId="0" fontId="54" fillId="10" borderId="31" xfId="0" applyFont="1" applyFill="1" applyBorder="1" applyAlignment="1">
      <alignment horizontal="right" vertical="top"/>
    </xf>
    <xf numFmtId="0" fontId="54" fillId="8" borderId="31" xfId="0" applyFont="1" applyFill="1" applyBorder="1" applyAlignment="1">
      <alignment vertical="top"/>
    </xf>
    <xf numFmtId="0" fontId="21" fillId="0" borderId="0" xfId="1" applyFont="1"/>
    <xf numFmtId="166" fontId="0" fillId="11" borderId="10" xfId="0" applyNumberFormat="1" applyFill="1" applyBorder="1" applyAlignment="1">
      <alignment horizontal="center"/>
    </xf>
    <xf numFmtId="0" fontId="44" fillId="6" borderId="20"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3" fillId="0" borderId="22" xfId="0" applyFont="1" applyBorder="1" applyAlignment="1">
      <alignment vertical="center" wrapText="1"/>
    </xf>
    <xf numFmtId="0" fontId="59" fillId="0" borderId="23" xfId="0" applyFont="1" applyBorder="1" applyAlignment="1">
      <alignment vertical="center" wrapText="1"/>
    </xf>
    <xf numFmtId="3" fontId="43" fillId="0" borderId="23" xfId="0" applyNumberFormat="1" applyFont="1" applyBorder="1" applyAlignment="1">
      <alignment vertical="center" wrapText="1"/>
    </xf>
    <xf numFmtId="0" fontId="60" fillId="0" borderId="22" xfId="0" applyFont="1" applyBorder="1" applyAlignment="1">
      <alignment vertical="center" wrapText="1"/>
    </xf>
    <xf numFmtId="3" fontId="60" fillId="0" borderId="23" xfId="0" applyNumberFormat="1" applyFont="1" applyBorder="1" applyAlignment="1">
      <alignment vertical="center" wrapText="1"/>
    </xf>
    <xf numFmtId="0" fontId="43" fillId="0" borderId="23" xfId="0" applyFont="1" applyBorder="1" applyAlignment="1">
      <alignment vertical="center" wrapText="1"/>
    </xf>
    <xf numFmtId="17" fontId="15" fillId="11" borderId="10" xfId="0" applyNumberFormat="1" applyFont="1" applyFill="1" applyBorder="1" applyAlignment="1">
      <alignment horizontal="left"/>
    </xf>
    <xf numFmtId="0" fontId="65" fillId="0" borderId="0" xfId="24"/>
    <xf numFmtId="0" fontId="43" fillId="3" borderId="23" xfId="0" applyFont="1" applyFill="1" applyBorder="1" applyAlignment="1">
      <alignment vertical="center"/>
    </xf>
    <xf numFmtId="169" fontId="43" fillId="0" borderId="23" xfId="23" applyNumberFormat="1" applyFont="1" applyBorder="1" applyAlignment="1">
      <alignment vertical="center" wrapText="1"/>
    </xf>
    <xf numFmtId="43" fontId="43" fillId="0" borderId="23" xfId="23" applyNumberFormat="1" applyFont="1" applyBorder="1" applyAlignment="1">
      <alignment vertical="center" wrapText="1"/>
    </xf>
    <xf numFmtId="169" fontId="43" fillId="0" borderId="22" xfId="0" applyNumberFormat="1" applyFont="1" applyBorder="1" applyAlignment="1">
      <alignment vertical="center" wrapText="1"/>
    </xf>
    <xf numFmtId="170" fontId="43" fillId="0" borderId="22" xfId="0" applyNumberFormat="1" applyFont="1" applyBorder="1" applyAlignment="1">
      <alignment vertical="center" wrapText="1"/>
    </xf>
    <xf numFmtId="0" fontId="43" fillId="0" borderId="0" xfId="0" applyFont="1" applyBorder="1" applyAlignment="1">
      <alignment horizontal="center" vertical="center" wrapText="1"/>
    </xf>
    <xf numFmtId="168" fontId="43" fillId="0" borderId="0" xfId="18" applyNumberFormat="1" applyFont="1" applyBorder="1" applyAlignment="1">
      <alignment horizontal="center" vertical="center" wrapText="1"/>
    </xf>
    <xf numFmtId="169" fontId="43" fillId="0" borderId="0" xfId="23" applyNumberFormat="1" applyFont="1" applyBorder="1" applyAlignment="1">
      <alignment horizontal="center" vertical="center" wrapText="1"/>
    </xf>
    <xf numFmtId="1" fontId="12" fillId="0" borderId="0" xfId="0" applyNumberFormat="1" applyFont="1"/>
    <xf numFmtId="0" fontId="0" fillId="12" borderId="0" xfId="0" applyFill="1"/>
    <xf numFmtId="0" fontId="1" fillId="0" borderId="5" xfId="12" applyFont="1" applyBorder="1" applyAlignment="1">
      <alignment horizontal="center" textRotation="90"/>
    </xf>
    <xf numFmtId="0" fontId="12" fillId="0" borderId="0" xfId="2" applyFont="1" applyAlignment="1">
      <alignment wrapText="1"/>
    </xf>
    <xf numFmtId="0" fontId="26" fillId="0" borderId="0" xfId="2" applyFont="1"/>
    <xf numFmtId="0" fontId="49" fillId="0" borderId="27" xfId="0" applyFont="1" applyBorder="1" applyAlignment="1">
      <alignment vertical="top"/>
    </xf>
    <xf numFmtId="0" fontId="49" fillId="0" borderId="28" xfId="0" applyFont="1" applyBorder="1" applyAlignment="1">
      <alignment vertical="top"/>
    </xf>
    <xf numFmtId="0" fontId="49" fillId="0" borderId="29" xfId="0" applyFont="1" applyBorder="1" applyAlignment="1">
      <alignment vertical="top"/>
    </xf>
    <xf numFmtId="0" fontId="49" fillId="0" borderId="34" xfId="0" applyFont="1" applyBorder="1" applyAlignment="1">
      <alignment vertical="top"/>
    </xf>
    <xf numFmtId="0" fontId="49" fillId="0" borderId="35" xfId="0" applyFont="1" applyBorder="1" applyAlignment="1">
      <alignment vertical="top"/>
    </xf>
    <xf numFmtId="0" fontId="50" fillId="0" borderId="34" xfId="0" applyFont="1" applyBorder="1" applyAlignment="1">
      <alignment vertical="top"/>
    </xf>
    <xf numFmtId="0" fontId="50" fillId="0" borderId="36" xfId="0" applyFont="1" applyBorder="1" applyAlignment="1">
      <alignment vertical="top"/>
    </xf>
    <xf numFmtId="0" fontId="50" fillId="0" borderId="35" xfId="0" applyFont="1" applyBorder="1" applyAlignment="1">
      <alignment vertical="top"/>
    </xf>
    <xf numFmtId="0" fontId="51" fillId="0" borderId="34" xfId="0" applyFont="1" applyBorder="1" applyAlignment="1">
      <alignment vertical="top"/>
    </xf>
    <xf numFmtId="0" fontId="51" fillId="0" borderId="36" xfId="0" applyFont="1" applyBorder="1" applyAlignment="1">
      <alignment vertical="top"/>
    </xf>
    <xf numFmtId="0" fontId="51" fillId="0" borderId="35" xfId="0" applyFont="1" applyBorder="1" applyAlignment="1">
      <alignment vertical="top"/>
    </xf>
    <xf numFmtId="0" fontId="49" fillId="0" borderId="36" xfId="0" applyFont="1" applyBorder="1" applyAlignment="1">
      <alignment vertical="top"/>
    </xf>
    <xf numFmtId="0" fontId="52" fillId="0" borderId="37" xfId="0" applyFont="1" applyBorder="1" applyAlignment="1">
      <alignment vertical="center"/>
    </xf>
    <xf numFmtId="0" fontId="52" fillId="0" borderId="32" xfId="0" applyFont="1" applyBorder="1" applyAlignment="1">
      <alignment vertical="center"/>
    </xf>
    <xf numFmtId="0" fontId="52" fillId="0" borderId="33" xfId="0" applyFont="1" applyBorder="1" applyAlignment="1">
      <alignment vertical="center"/>
    </xf>
    <xf numFmtId="0" fontId="52" fillId="0" borderId="34" xfId="0" applyFont="1" applyBorder="1" applyAlignment="1">
      <alignment vertical="top"/>
    </xf>
    <xf numFmtId="0" fontId="52" fillId="0" borderId="36" xfId="0" applyFont="1" applyBorder="1" applyAlignment="1">
      <alignment vertical="top"/>
    </xf>
    <xf numFmtId="0" fontId="52" fillId="0" borderId="35" xfId="0" applyFont="1" applyBorder="1" applyAlignment="1">
      <alignment vertical="top"/>
    </xf>
    <xf numFmtId="2" fontId="40" fillId="4" borderId="0" xfId="21" applyNumberFormat="1"/>
  </cellXfs>
  <cellStyles count="25">
    <cellStyle name="Bad" xfId="21" builtinId="27"/>
    <cellStyle name="Comma" xfId="23" builtinId="3"/>
    <cellStyle name="Comma 2" xfId="7" xr:uid="{00000000-0005-0000-0000-000000000000}"/>
    <cellStyle name="Comma 2 2" xfId="15" xr:uid="{2D29F2AE-A72A-4F35-A2CA-2C4A01C4F113}"/>
    <cellStyle name="Comma 2 3" xfId="6" xr:uid="{00000000-0005-0000-0000-000001000000}"/>
    <cellStyle name="Comma 3" xfId="16" xr:uid="{C170A3C1-B68E-4AAE-92F6-CE979AB71698}"/>
    <cellStyle name="Heading 2" xfId="19" builtinId="17"/>
    <cellStyle name="Heading 3" xfId="20" builtinId="18"/>
    <cellStyle name="Hyperlink" xfId="24" builtinId="8"/>
    <cellStyle name="Hyperlink 2" xfId="11" xr:uid="{00000000-0005-0000-0000-000003000000}"/>
    <cellStyle name="Input" xfId="22" builtinId="20"/>
    <cellStyle name="Normal" xfId="0" builtinId="0"/>
    <cellStyle name="Normal 10 4" xfId="10" xr:uid="{00000000-0005-0000-0000-000005000000}"/>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3" xfId="14" xr:uid="{4AB230A0-E2D6-4984-83A4-4F34927A69CA}"/>
    <cellStyle name="Normal 3" xfId="5" xr:uid="{00000000-0005-0000-0000-00000B000000}"/>
    <cellStyle name="Normal 4" xfId="12" xr:uid="{0BAD2C5B-36F5-4320-A9B9-F030A7823A07}"/>
    <cellStyle name="Percent" xfId="18" builtinId="5"/>
    <cellStyle name="Percent 2" xfId="13" xr:uid="{6FC4F8D8-ECD7-4A9E-B183-CAC9CE80278F}"/>
    <cellStyle name="Percent 2 2" xfId="17" xr:uid="{FFCF24A5-FA7A-4E91-8E3F-2BDE50B65C19}"/>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5" Type="http://schemas.openxmlformats.org/officeDocument/2006/relationships/image" Target="../media/image27.emf"/><Relationship Id="rId4" Type="http://schemas.openxmlformats.org/officeDocument/2006/relationships/image" Target="../media/image2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5" Type="http://schemas.openxmlformats.org/officeDocument/2006/relationships/image" Target="../media/image28.emf"/><Relationship Id="rId4" Type="http://schemas.openxmlformats.org/officeDocument/2006/relationships/image" Target="../media/image2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8.emf"/><Relationship Id="rId7" Type="http://schemas.openxmlformats.org/officeDocument/2006/relationships/image" Target="../media/image42.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image" Target="../media/image3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7.emf"/><Relationship Id="rId7" Type="http://schemas.openxmlformats.org/officeDocument/2006/relationships/image" Target="../media/image43.emf"/><Relationship Id="rId2" Type="http://schemas.openxmlformats.org/officeDocument/2006/relationships/image" Target="../media/image48.emf"/><Relationship Id="rId1" Type="http://schemas.openxmlformats.org/officeDocument/2006/relationships/image" Target="../media/image49.emf"/><Relationship Id="rId6" Type="http://schemas.openxmlformats.org/officeDocument/2006/relationships/image" Target="../media/image44.emf"/><Relationship Id="rId5" Type="http://schemas.openxmlformats.org/officeDocument/2006/relationships/image" Target="../media/image45.emf"/><Relationship Id="rId4" Type="http://schemas.openxmlformats.org/officeDocument/2006/relationships/image" Target="../media/image4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4"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64.emf"/><Relationship Id="rId3" Type="http://schemas.openxmlformats.org/officeDocument/2006/relationships/image" Target="../media/image59.emf"/><Relationship Id="rId7" Type="http://schemas.openxmlformats.org/officeDocument/2006/relationships/image" Target="../media/image63.emf"/><Relationship Id="rId2" Type="http://schemas.openxmlformats.org/officeDocument/2006/relationships/image" Target="../media/image58.emf"/><Relationship Id="rId1" Type="http://schemas.openxmlformats.org/officeDocument/2006/relationships/image" Target="../media/image57.emf"/><Relationship Id="rId6" Type="http://schemas.openxmlformats.org/officeDocument/2006/relationships/image" Target="../media/image62.emf"/><Relationship Id="rId5" Type="http://schemas.openxmlformats.org/officeDocument/2006/relationships/image" Target="../media/image61.emf"/><Relationship Id="rId4" Type="http://schemas.openxmlformats.org/officeDocument/2006/relationships/image" Target="../media/image60.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 Id="rId4" Type="http://schemas.openxmlformats.org/officeDocument/2006/relationships/image" Target="../media/image68.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77.emf"/><Relationship Id="rId3" Type="http://schemas.openxmlformats.org/officeDocument/2006/relationships/image" Target="../media/image72.emf"/><Relationship Id="rId7" Type="http://schemas.openxmlformats.org/officeDocument/2006/relationships/image" Target="../media/image76.emf"/><Relationship Id="rId2" Type="http://schemas.openxmlformats.org/officeDocument/2006/relationships/image" Target="../media/image71.emf"/><Relationship Id="rId1" Type="http://schemas.openxmlformats.org/officeDocument/2006/relationships/image" Target="../media/image70.emf"/><Relationship Id="rId6" Type="http://schemas.openxmlformats.org/officeDocument/2006/relationships/image" Target="../media/image75.emf"/><Relationship Id="rId5" Type="http://schemas.openxmlformats.org/officeDocument/2006/relationships/image" Target="../media/image74.emf"/><Relationship Id="rId10" Type="http://schemas.openxmlformats.org/officeDocument/2006/relationships/image" Target="../media/image69.emf"/><Relationship Id="rId4" Type="http://schemas.openxmlformats.org/officeDocument/2006/relationships/image" Target="../media/image73.emf"/><Relationship Id="rId9" Type="http://schemas.openxmlformats.org/officeDocument/2006/relationships/image" Target="../media/image78.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86.emf"/><Relationship Id="rId3" Type="http://schemas.openxmlformats.org/officeDocument/2006/relationships/image" Target="../media/image81.emf"/><Relationship Id="rId7" Type="http://schemas.openxmlformats.org/officeDocument/2006/relationships/image" Target="../media/image85.emf"/><Relationship Id="rId2" Type="http://schemas.openxmlformats.org/officeDocument/2006/relationships/image" Target="../media/image80.emf"/><Relationship Id="rId1" Type="http://schemas.openxmlformats.org/officeDocument/2006/relationships/image" Target="../media/image79.emf"/><Relationship Id="rId6" Type="http://schemas.openxmlformats.org/officeDocument/2006/relationships/image" Target="../media/image84.emf"/><Relationship Id="rId5" Type="http://schemas.openxmlformats.org/officeDocument/2006/relationships/image" Target="../media/image83.emf"/><Relationship Id="rId4" Type="http://schemas.openxmlformats.org/officeDocument/2006/relationships/image" Target="../media/image82.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95.emf"/><Relationship Id="rId3" Type="http://schemas.openxmlformats.org/officeDocument/2006/relationships/image" Target="../media/image90.emf"/><Relationship Id="rId7" Type="http://schemas.openxmlformats.org/officeDocument/2006/relationships/image" Target="../media/image94.emf"/><Relationship Id="rId2" Type="http://schemas.openxmlformats.org/officeDocument/2006/relationships/image" Target="../media/image89.emf"/><Relationship Id="rId1" Type="http://schemas.openxmlformats.org/officeDocument/2006/relationships/image" Target="../media/image88.emf"/><Relationship Id="rId6" Type="http://schemas.openxmlformats.org/officeDocument/2006/relationships/image" Target="../media/image93.emf"/><Relationship Id="rId5" Type="http://schemas.openxmlformats.org/officeDocument/2006/relationships/image" Target="../media/image92.emf"/><Relationship Id="rId10" Type="http://schemas.openxmlformats.org/officeDocument/2006/relationships/image" Target="../media/image87.emf"/><Relationship Id="rId4" Type="http://schemas.openxmlformats.org/officeDocument/2006/relationships/image" Target="../media/image91.emf"/><Relationship Id="rId9" Type="http://schemas.openxmlformats.org/officeDocument/2006/relationships/image" Target="../media/image96.emf"/></Relationships>
</file>

<file path=xl/drawings/_rels/vmlDrawing20.vml.rels><?xml version="1.0" encoding="UTF-8" standalone="yes"?>
<Relationships xmlns="http://schemas.openxmlformats.org/package/2006/relationships"><Relationship Id="rId8" Type="http://schemas.openxmlformats.org/officeDocument/2006/relationships/image" Target="../media/image105.emf"/><Relationship Id="rId3" Type="http://schemas.openxmlformats.org/officeDocument/2006/relationships/image" Target="../media/image100.emf"/><Relationship Id="rId7" Type="http://schemas.openxmlformats.org/officeDocument/2006/relationships/image" Target="../media/image104.emf"/><Relationship Id="rId2" Type="http://schemas.openxmlformats.org/officeDocument/2006/relationships/image" Target="../media/image99.emf"/><Relationship Id="rId1" Type="http://schemas.openxmlformats.org/officeDocument/2006/relationships/image" Target="../media/image98.emf"/><Relationship Id="rId6" Type="http://schemas.openxmlformats.org/officeDocument/2006/relationships/image" Target="../media/image103.emf"/><Relationship Id="rId5" Type="http://schemas.openxmlformats.org/officeDocument/2006/relationships/image" Target="../media/image102.emf"/><Relationship Id="rId10" Type="http://schemas.openxmlformats.org/officeDocument/2006/relationships/image" Target="../media/image97.emf"/><Relationship Id="rId4" Type="http://schemas.openxmlformats.org/officeDocument/2006/relationships/image" Target="../media/image101.emf"/><Relationship Id="rId9" Type="http://schemas.openxmlformats.org/officeDocument/2006/relationships/image" Target="../media/image106.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114.emf"/><Relationship Id="rId3" Type="http://schemas.openxmlformats.org/officeDocument/2006/relationships/image" Target="../media/image109.emf"/><Relationship Id="rId7" Type="http://schemas.openxmlformats.org/officeDocument/2006/relationships/image" Target="../media/image113.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123.emf"/><Relationship Id="rId3" Type="http://schemas.openxmlformats.org/officeDocument/2006/relationships/image" Target="../media/image118.emf"/><Relationship Id="rId7" Type="http://schemas.openxmlformats.org/officeDocument/2006/relationships/image" Target="../media/image122.emf"/><Relationship Id="rId2" Type="http://schemas.openxmlformats.org/officeDocument/2006/relationships/image" Target="../media/image117.emf"/><Relationship Id="rId1" Type="http://schemas.openxmlformats.org/officeDocument/2006/relationships/image" Target="../media/image116.emf"/><Relationship Id="rId6" Type="http://schemas.openxmlformats.org/officeDocument/2006/relationships/image" Target="../media/image121.emf"/><Relationship Id="rId5" Type="http://schemas.openxmlformats.org/officeDocument/2006/relationships/image" Target="../media/image120.emf"/><Relationship Id="rId10" Type="http://schemas.openxmlformats.org/officeDocument/2006/relationships/image" Target="../media/image115.emf"/><Relationship Id="rId4" Type="http://schemas.openxmlformats.org/officeDocument/2006/relationships/image" Target="../media/image119.emf"/><Relationship Id="rId9" Type="http://schemas.openxmlformats.org/officeDocument/2006/relationships/image" Target="../media/image1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198295</xdr:colOff>
      <xdr:row>48</xdr:row>
      <xdr:rowOff>63006</xdr:rowOff>
    </xdr:from>
    <xdr:to>
      <xdr:col>24</xdr:col>
      <xdr:colOff>554935</xdr:colOff>
      <xdr:row>69</xdr:row>
      <xdr:rowOff>123508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7227338" y="10300310"/>
          <a:ext cx="5483575" cy="3622024"/>
        </a:xfrm>
        <a:prstGeom prst="rect">
          <a:avLst/>
        </a:prstGeom>
      </xdr:spPr>
    </xdr:pic>
    <xdr:clientData/>
  </xdr:twoCellAnchor>
  <xdr:twoCellAnchor editAs="oneCell">
    <xdr:from>
      <xdr:col>20</xdr:col>
      <xdr:colOff>133496</xdr:colOff>
      <xdr:row>26</xdr:row>
      <xdr:rowOff>21924</xdr:rowOff>
    </xdr:from>
    <xdr:to>
      <xdr:col>24</xdr:col>
      <xdr:colOff>575649</xdr:colOff>
      <xdr:row>48</xdr:row>
      <xdr:rowOff>50064</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7099202" y="3002689"/>
          <a:ext cx="5563241" cy="5373832"/>
        </a:xfrm>
        <a:prstGeom prst="rect">
          <a:avLst/>
        </a:prstGeom>
      </xdr:spPr>
    </xdr:pic>
    <xdr:clientData/>
  </xdr:twoCellAnchor>
  <xdr:twoCellAnchor editAs="oneCell">
    <xdr:from>
      <xdr:col>26</xdr:col>
      <xdr:colOff>115955</xdr:colOff>
      <xdr:row>26</xdr:row>
      <xdr:rowOff>140803</xdr:rowOff>
    </xdr:from>
    <xdr:to>
      <xdr:col>32</xdr:col>
      <xdr:colOff>567321</xdr:colOff>
      <xdr:row>43</xdr:row>
      <xdr:rowOff>103733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a:stretch>
          <a:fillRect/>
        </a:stretch>
      </xdr:blipFill>
      <xdr:spPr>
        <a:xfrm>
          <a:off x="23448064" y="4994412"/>
          <a:ext cx="5677692" cy="44106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04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04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05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125953" name="cmdSpecifySets" hidden="1">
              <a:extLst>
                <a:ext uri="{63B3BB69-23CF-44E3-9099-C40C66FF867C}">
                  <a14:compatExt spid="_x0000_s125953"/>
                </a:ext>
                <a:ext uri="{FF2B5EF4-FFF2-40B4-BE49-F238E27FC236}">
                  <a16:creationId xmlns:a16="http://schemas.microsoft.com/office/drawing/2014/main" id="{00000000-0008-0000-0600-000001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5954" name="cmdCheckCommoditiesSheet" hidden="1">
              <a:extLst>
                <a:ext uri="{63B3BB69-23CF-44E3-9099-C40C66FF867C}">
                  <a14:compatExt spid="_x0000_s125954"/>
                </a:ext>
                <a:ext uri="{FF2B5EF4-FFF2-40B4-BE49-F238E27FC236}">
                  <a16:creationId xmlns:a16="http://schemas.microsoft.com/office/drawing/2014/main" id="{00000000-0008-0000-0600-000002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125955" name="cmdCommUnit" hidden="1">
              <a:extLst>
                <a:ext uri="{63B3BB69-23CF-44E3-9099-C40C66FF867C}">
                  <a14:compatExt spid="_x0000_s125955"/>
                </a:ext>
                <a:ext uri="{FF2B5EF4-FFF2-40B4-BE49-F238E27FC236}">
                  <a16:creationId xmlns:a16="http://schemas.microsoft.com/office/drawing/2014/main" id="{00000000-0008-0000-0600-000003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0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0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0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0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0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0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0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0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0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0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0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126977" name="cmdAddParameter" hidden="1">
              <a:extLst>
                <a:ext uri="{63B3BB69-23CF-44E3-9099-C40C66FF867C}">
                  <a14:compatExt spid="_x0000_s126977"/>
                </a:ext>
                <a:ext uri="{FF2B5EF4-FFF2-40B4-BE49-F238E27FC236}">
                  <a16:creationId xmlns:a16="http://schemas.microsoft.com/office/drawing/2014/main" id="{00000000-0008-0000-0A00-000001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126978" name="cmdCommNameAndDesc" hidden="1">
              <a:extLst>
                <a:ext uri="{63B3BB69-23CF-44E3-9099-C40C66FF867C}">
                  <a14:compatExt spid="_x0000_s126978"/>
                </a:ext>
                <a:ext uri="{FF2B5EF4-FFF2-40B4-BE49-F238E27FC236}">
                  <a16:creationId xmlns:a16="http://schemas.microsoft.com/office/drawing/2014/main" id="{00000000-0008-0000-0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126979" name="cmdAddParamQualifier1" hidden="1">
              <a:extLst>
                <a:ext uri="{63B3BB69-23CF-44E3-9099-C40C66FF867C}">
                  <a14:compatExt spid="_x0000_s126979"/>
                </a:ext>
                <a:ext uri="{FF2B5EF4-FFF2-40B4-BE49-F238E27FC236}">
                  <a16:creationId xmlns:a16="http://schemas.microsoft.com/office/drawing/2014/main" id="{00000000-0008-0000-0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126980" name="cmdCheckCommDataSheet" hidden="1">
              <a:extLst>
                <a:ext uri="{63B3BB69-23CF-44E3-9099-C40C66FF867C}">
                  <a14:compatExt spid="_x0000_s126980"/>
                </a:ext>
                <a:ext uri="{FF2B5EF4-FFF2-40B4-BE49-F238E27FC236}">
                  <a16:creationId xmlns:a16="http://schemas.microsoft.com/office/drawing/2014/main" id="{00000000-0008-0000-0A00-000004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126981" name="cmdAddParamQualifier2" hidden="1">
              <a:extLst>
                <a:ext uri="{63B3BB69-23CF-44E3-9099-C40C66FF867C}">
                  <a14:compatExt spid="_x0000_s126981"/>
                </a:ext>
                <a:ext uri="{FF2B5EF4-FFF2-40B4-BE49-F238E27FC236}">
                  <a16:creationId xmlns:a16="http://schemas.microsoft.com/office/drawing/2014/main" id="{00000000-0008-0000-0A00-000005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128001" name="cmdSpecifySets" hidden="1">
              <a:extLst>
                <a:ext uri="{63B3BB69-23CF-44E3-9099-C40C66FF867C}">
                  <a14:compatExt spid="_x0000_s128001"/>
                </a:ext>
                <a:ext uri="{FF2B5EF4-FFF2-40B4-BE49-F238E27FC236}">
                  <a16:creationId xmlns:a16="http://schemas.microsoft.com/office/drawing/2014/main" id="{00000000-0008-0000-0B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8002" name="cmdCheckTechnologiesSheet" hidden="1">
              <a:extLst>
                <a:ext uri="{63B3BB69-23CF-44E3-9099-C40C66FF867C}">
                  <a14:compatExt spid="_x0000_s128002"/>
                </a:ext>
                <a:ext uri="{FF2B5EF4-FFF2-40B4-BE49-F238E27FC236}">
                  <a16:creationId xmlns:a16="http://schemas.microsoft.com/office/drawing/2014/main" id="{00000000-0008-0000-0B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128003" name="cmdProcUnits" hidden="1">
              <a:extLst>
                <a:ext uri="{63B3BB69-23CF-44E3-9099-C40C66FF867C}">
                  <a14:compatExt spid="_x0000_s128003"/>
                </a:ext>
                <a:ext uri="{FF2B5EF4-FFF2-40B4-BE49-F238E27FC236}">
                  <a16:creationId xmlns:a16="http://schemas.microsoft.com/office/drawing/2014/main" id="{00000000-0008-0000-0B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0C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0C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0C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0C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0C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0C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0C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628650</xdr:colOff>
          <xdr:row>2</xdr:row>
          <xdr:rowOff>209550</xdr:rowOff>
        </xdr:to>
        <xdr:sp macro="" textlink="">
          <xdr:nvSpPr>
            <xdr:cNvPr id="130049" name="cmdTechNameAndDesc" hidden="1">
              <a:extLst>
                <a:ext uri="{63B3BB69-23CF-44E3-9099-C40C66FF867C}">
                  <a14:compatExt spid="_x0000_s130049"/>
                </a:ext>
                <a:ext uri="{FF2B5EF4-FFF2-40B4-BE49-F238E27FC236}">
                  <a16:creationId xmlns:a16="http://schemas.microsoft.com/office/drawing/2014/main" id="{00000000-0008-0000-0D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30050" name="cmdCommIN" hidden="1">
              <a:extLst>
                <a:ext uri="{63B3BB69-23CF-44E3-9099-C40C66FF867C}">
                  <a14:compatExt spid="_x0000_s130050"/>
                </a:ext>
                <a:ext uri="{FF2B5EF4-FFF2-40B4-BE49-F238E27FC236}">
                  <a16:creationId xmlns:a16="http://schemas.microsoft.com/office/drawing/2014/main" id="{00000000-0008-0000-0D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30051" name="cmdCommOUT" hidden="1">
              <a:extLst>
                <a:ext uri="{63B3BB69-23CF-44E3-9099-C40C66FF867C}">
                  <a14:compatExt spid="_x0000_s130051"/>
                </a:ext>
                <a:ext uri="{FF2B5EF4-FFF2-40B4-BE49-F238E27FC236}">
                  <a16:creationId xmlns:a16="http://schemas.microsoft.com/office/drawing/2014/main" id="{00000000-0008-0000-0D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3</xdr:row>
          <xdr:rowOff>152400</xdr:rowOff>
        </xdr:to>
        <xdr:sp macro="" textlink="">
          <xdr:nvSpPr>
            <xdr:cNvPr id="130052" name="cmdAddParameter" hidden="1">
              <a:extLst>
                <a:ext uri="{63B3BB69-23CF-44E3-9099-C40C66FF867C}">
                  <a14:compatExt spid="_x0000_s130052"/>
                </a:ext>
                <a:ext uri="{FF2B5EF4-FFF2-40B4-BE49-F238E27FC236}">
                  <a16:creationId xmlns:a16="http://schemas.microsoft.com/office/drawing/2014/main" id="{00000000-0008-0000-0D00-000004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190500</xdr:rowOff>
        </xdr:to>
        <xdr:sp macro="" textlink="">
          <xdr:nvSpPr>
            <xdr:cNvPr id="130053" name="cmdAddParamQualifier1" hidden="1">
              <a:extLst>
                <a:ext uri="{63B3BB69-23CF-44E3-9099-C40C66FF867C}">
                  <a14:compatExt spid="_x0000_s130053"/>
                </a:ext>
                <a:ext uri="{FF2B5EF4-FFF2-40B4-BE49-F238E27FC236}">
                  <a16:creationId xmlns:a16="http://schemas.microsoft.com/office/drawing/2014/main" id="{00000000-0008-0000-0D00-000005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30054" name="cmdCheckTechDataSheet" hidden="1">
              <a:extLst>
                <a:ext uri="{63B3BB69-23CF-44E3-9099-C40C66FF867C}">
                  <a14:compatExt spid="_x0000_s130054"/>
                </a:ext>
                <a:ext uri="{FF2B5EF4-FFF2-40B4-BE49-F238E27FC236}">
                  <a16:creationId xmlns:a16="http://schemas.microsoft.com/office/drawing/2014/main" id="{00000000-0008-0000-0D00-000006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30055" name="cmdAddParamQualifier2" hidden="1">
              <a:extLst>
                <a:ext uri="{63B3BB69-23CF-44E3-9099-C40C66FF867C}">
                  <a14:compatExt spid="_x0000_s130055"/>
                </a:ext>
                <a:ext uri="{FF2B5EF4-FFF2-40B4-BE49-F238E27FC236}">
                  <a16:creationId xmlns:a16="http://schemas.microsoft.com/office/drawing/2014/main" id="{00000000-0008-0000-0D00-000007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157697" name="cmdTechNameAndDesc" hidden="1">
              <a:extLst>
                <a:ext uri="{63B3BB69-23CF-44E3-9099-C40C66FF867C}">
                  <a14:compatExt spid="_x0000_s157697"/>
                </a:ext>
                <a:ext uri="{FF2B5EF4-FFF2-40B4-BE49-F238E27FC236}">
                  <a16:creationId xmlns:a16="http://schemas.microsoft.com/office/drawing/2014/main" id="{00000000-0008-0000-0E00-000001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157698" name="cmdCommIN" hidden="1">
              <a:extLst>
                <a:ext uri="{63B3BB69-23CF-44E3-9099-C40C66FF867C}">
                  <a14:compatExt spid="_x0000_s157698"/>
                </a:ext>
                <a:ext uri="{FF2B5EF4-FFF2-40B4-BE49-F238E27FC236}">
                  <a16:creationId xmlns:a16="http://schemas.microsoft.com/office/drawing/2014/main" id="{00000000-0008-0000-0E00-000002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57699" name="cmdCommOUT" hidden="1">
              <a:extLst>
                <a:ext uri="{63B3BB69-23CF-44E3-9099-C40C66FF867C}">
                  <a14:compatExt spid="_x0000_s157699"/>
                </a:ext>
                <a:ext uri="{FF2B5EF4-FFF2-40B4-BE49-F238E27FC236}">
                  <a16:creationId xmlns:a16="http://schemas.microsoft.com/office/drawing/2014/main" id="{00000000-0008-0000-0E00-000003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157700" name="cmdAddParameter" hidden="1">
              <a:extLst>
                <a:ext uri="{63B3BB69-23CF-44E3-9099-C40C66FF867C}">
                  <a14:compatExt spid="_x0000_s157700"/>
                </a:ext>
                <a:ext uri="{FF2B5EF4-FFF2-40B4-BE49-F238E27FC236}">
                  <a16:creationId xmlns:a16="http://schemas.microsoft.com/office/drawing/2014/main" id="{00000000-0008-0000-0E00-000004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157701" name="cmdAddParamQualifier1" hidden="1">
              <a:extLst>
                <a:ext uri="{63B3BB69-23CF-44E3-9099-C40C66FF867C}">
                  <a14:compatExt spid="_x0000_s157701"/>
                </a:ext>
                <a:ext uri="{FF2B5EF4-FFF2-40B4-BE49-F238E27FC236}">
                  <a16:creationId xmlns:a16="http://schemas.microsoft.com/office/drawing/2014/main" id="{00000000-0008-0000-0E00-000005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57702" name="cmdCheckTechDataSheet" hidden="1">
              <a:extLst>
                <a:ext uri="{63B3BB69-23CF-44E3-9099-C40C66FF867C}">
                  <a14:compatExt spid="_x0000_s157702"/>
                </a:ext>
                <a:ext uri="{FF2B5EF4-FFF2-40B4-BE49-F238E27FC236}">
                  <a16:creationId xmlns:a16="http://schemas.microsoft.com/office/drawing/2014/main" id="{00000000-0008-0000-0E00-000006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57703" name="cmdAddParamQualifier2" hidden="1">
              <a:extLst>
                <a:ext uri="{63B3BB69-23CF-44E3-9099-C40C66FF867C}">
                  <a14:compatExt spid="_x0000_s157703"/>
                </a:ext>
                <a:ext uri="{FF2B5EF4-FFF2-40B4-BE49-F238E27FC236}">
                  <a16:creationId xmlns:a16="http://schemas.microsoft.com/office/drawing/2014/main" id="{00000000-0008-0000-0E00-000007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0F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0F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0F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0F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0F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0F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0F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0F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1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10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10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11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11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11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11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11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11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11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11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11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12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12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12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12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12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12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12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12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13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13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13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13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13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13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13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13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13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13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14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14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14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14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14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14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14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14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14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14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15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15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15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15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15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15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15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15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16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16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16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16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16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16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16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16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16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16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Bruno Merven" id="{B1B3113A-9AEB-4223-A956-A0CFC873B37D}" userId="Bruno Merve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11" dT="2021-04-15T06:49:30.28" personId="{B1B3113A-9AEB-4223-A956-A0CFC873B37D}" id="{B59C8DB0-F37D-41FB-AA7C-F587D4A76F2E}">
    <text>Price should be set net of transport costs?</text>
  </threadedComment>
</ThreadedComments>
</file>

<file path=xl/threadedComments/threadedComment2.xml><?xml version="1.0" encoding="utf-8"?>
<ThreadedComments xmlns="http://schemas.microsoft.com/office/spreadsheetml/2018/threadedcomments" xmlns:x="http://schemas.openxmlformats.org/spreadsheetml/2006/main">
  <threadedComment ref="K6" dT="2021-04-15T08:40:05.38" personId="{B1B3113A-9AEB-4223-A956-A0CFC873B37D}" id="{AA477ADC-F0F7-48CC-BAF6-F6BEE6018A14}">
    <text>this also needs to be checked. Alex's reference may assume that the steam is generated from natural gas. In Sasol's plants it is more likely that the steam is coming from coal, which would mean less gas would be needed.</text>
  </threadedComment>
  <threadedComment ref="K7" dT="2021-04-15T08:28:23.18" personId="{B1B3113A-9AEB-4223-A956-A0CFC873B37D}" id="{4EAEB3F2-A0BC-4AD4-94FF-39D926660938}">
    <text>this is a total guess and needs to be refined. Making it very small for now until we subtract the elc demand from chemicals demand.</text>
  </threadedComment>
  <threadedComment ref="B8" dT="2021-04-15T08:29:35.41" personId="{B1B3113A-9AEB-4223-A956-A0CFC873B37D}" id="{8411ED96-1106-467B-949F-A36955B016AA}">
    <text>Assuming coal is used for process heat</text>
  </threadedComment>
  <threadedComment ref="K8" dT="2021-04-15T08:29:01.25" personId="{B1B3113A-9AEB-4223-A956-A0CFC873B37D}" id="{FD39E65E-09E7-4994-B22B-47CE0E5985E9}">
    <text>this is a total guess and needs to be refined. Making it very small for now until we subtract the coal demand from chemicals demand.</text>
  </threadedComment>
</ThreadedComments>
</file>

<file path=xl/threadedComments/threadedComment3.xml><?xml version="1.0" encoding="utf-8"?>
<ThreadedComments xmlns="http://schemas.microsoft.com/office/spreadsheetml/2018/threadedcomments" xmlns:x="http://schemas.openxmlformats.org/spreadsheetml/2006/main">
  <threadedComment ref="E11" dT="2021-09-09T14:00:31.81" personId="{B1B3113A-9AEB-4223-A956-A0CFC873B37D}" id="{97D521C5-CA41-4B35-8078-FF5184829CD7}">
    <text>IRE seems to have a problem with TOPxx parameters in the new import templates</text>
  </threadedComment>
  <threadedComment ref="B14" dT="2021-04-15T07:24:10.60" personId="{B1B3113A-9AEB-4223-A956-A0CFC873B37D}" id="{85F9B755-0AF5-41A2-8DC6-C4A4FD0E8414}">
    <text>This should be in BASE?</text>
  </threadedComment>
</ThreadedComments>
</file>

<file path=xl/threadedComments/threadedComment4.xml><?xml version="1.0" encoding="utf-8"?>
<ThreadedComments xmlns="http://schemas.microsoft.com/office/spreadsheetml/2018/threadedcomments" xmlns:x="http://schemas.openxmlformats.org/spreadsheetml/2006/main">
  <threadedComment ref="F9" dT="2021-09-09T13:32:05.06" personId="{B1B3113A-9AEB-4223-A956-A0CFC873B37D}" id="{0855C64E-F150-415A-824F-0B3CC12DAE16}">
    <text>The new ANSWER import templates seems to require some form of output in order to put in the TOPology parameters.</text>
  </threadedComment>
  <threadedComment ref="AH9" dT="2021-09-09T14:02:02.26" personId="{B1B3113A-9AEB-4223-A956-A0CFC873B37D}" id="{252CBE27-B49C-4951-9B0D-32A0755BC25A}">
    <text>Assumption, this needs to be researched and updated at some point.</text>
  </threadedComment>
  <threadedComment ref="P14" dT="2021-09-13T15:28:01.53" personId="{B1B3113A-9AEB-4223-A956-A0CFC873B37D}" id="{4BDDA6B9-3A11-4FAB-A9A3-714794A02E93}">
    <text>Made equal to H2 based plant until better info is found.</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inflationcalc.co.za/"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1.emf"/><Relationship Id="rId4" Type="http://schemas.openxmlformats.org/officeDocument/2006/relationships/control" Target="../activeX/activeX8.xml"/><Relationship Id="rId9" Type="http://schemas.openxmlformats.org/officeDocument/2006/relationships/image" Target="../media/image13.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 Id="rId9" Type="http://schemas.openxmlformats.org/officeDocument/2006/relationships/image" Target="../media/image1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20.emf"/><Relationship Id="rId4" Type="http://schemas.openxmlformats.org/officeDocument/2006/relationships/control" Target="../activeX/activeX17.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7.emf"/><Relationship Id="rId3" Type="http://schemas.openxmlformats.org/officeDocument/2006/relationships/vmlDrawing" Target="../drawings/vmlDrawing9.vml"/><Relationship Id="rId7" Type="http://schemas.openxmlformats.org/officeDocument/2006/relationships/image" Target="../media/image24.emf"/><Relationship Id="rId12" Type="http://schemas.openxmlformats.org/officeDocument/2006/relationships/control" Target="../activeX/activeX24.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21.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32.emf"/><Relationship Id="rId3" Type="http://schemas.openxmlformats.org/officeDocument/2006/relationships/vmlDrawing" Target="../drawings/vmlDrawing10.vml"/><Relationship Id="rId7" Type="http://schemas.openxmlformats.org/officeDocument/2006/relationships/image" Target="../media/image29.emf"/><Relationship Id="rId12" Type="http://schemas.openxmlformats.org/officeDocument/2006/relationships/control" Target="../activeX/activeX29.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26.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11.vml"/><Relationship Id="rId7" Type="http://schemas.openxmlformats.org/officeDocument/2006/relationships/image" Target="../media/image34.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1.xml"/><Relationship Id="rId11" Type="http://schemas.microsoft.com/office/2017/10/relationships/threadedComment" Target="../threadedComments/threadedComment3.xml"/><Relationship Id="rId5" Type="http://schemas.openxmlformats.org/officeDocument/2006/relationships/image" Target="../media/image33.emf"/><Relationship Id="rId10" Type="http://schemas.openxmlformats.org/officeDocument/2006/relationships/comments" Target="../comments3.xml"/><Relationship Id="rId4" Type="http://schemas.openxmlformats.org/officeDocument/2006/relationships/control" Target="../activeX/activeX30.xml"/><Relationship Id="rId9" Type="http://schemas.openxmlformats.org/officeDocument/2006/relationships/image" Target="../media/image35.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18" Type="http://schemas.openxmlformats.org/officeDocument/2006/relationships/comments" Target="../comments4.xml"/><Relationship Id="rId3" Type="http://schemas.openxmlformats.org/officeDocument/2006/relationships/vmlDrawing" Target="../drawings/vmlDrawing12.vml"/><Relationship Id="rId7" Type="http://schemas.openxmlformats.org/officeDocument/2006/relationships/image" Target="../media/image37.emf"/><Relationship Id="rId12" Type="http://schemas.openxmlformats.org/officeDocument/2006/relationships/control" Target="../activeX/activeX37.xml"/><Relationship Id="rId17" Type="http://schemas.openxmlformats.org/officeDocument/2006/relationships/image" Target="../media/image42.emf"/><Relationship Id="rId2" Type="http://schemas.openxmlformats.org/officeDocument/2006/relationships/drawing" Target="../drawings/drawing11.xml"/><Relationship Id="rId16" Type="http://schemas.openxmlformats.org/officeDocument/2006/relationships/control" Target="../activeX/activeX39.xml"/><Relationship Id="rId1" Type="http://schemas.openxmlformats.org/officeDocument/2006/relationships/printerSettings" Target="../printerSettings/printerSettings12.bin"/><Relationship Id="rId6" Type="http://schemas.openxmlformats.org/officeDocument/2006/relationships/control" Target="../activeX/activeX34.xml"/><Relationship Id="rId11" Type="http://schemas.openxmlformats.org/officeDocument/2006/relationships/image" Target="../media/image39.emf"/><Relationship Id="rId5" Type="http://schemas.openxmlformats.org/officeDocument/2006/relationships/image" Target="../media/image36.emf"/><Relationship Id="rId15" Type="http://schemas.openxmlformats.org/officeDocument/2006/relationships/image" Target="../media/image41.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ontrol" Target="../activeX/activeX38.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7.emf"/><Relationship Id="rId1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image" Target="../media/image44.emf"/><Relationship Id="rId12" Type="http://schemas.openxmlformats.org/officeDocument/2006/relationships/control" Target="../activeX/activeX44.xml"/><Relationship Id="rId17" Type="http://schemas.openxmlformats.org/officeDocument/2006/relationships/image" Target="../media/image49.emf"/><Relationship Id="rId2" Type="http://schemas.openxmlformats.org/officeDocument/2006/relationships/drawing" Target="../drawings/drawing12.xml"/><Relationship Id="rId16" Type="http://schemas.openxmlformats.org/officeDocument/2006/relationships/control" Target="../activeX/activeX46.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5.emf"/><Relationship Id="rId14" Type="http://schemas.openxmlformats.org/officeDocument/2006/relationships/control" Target="../activeX/activeX45.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54.emf"/><Relationship Id="rId18" Type="http://schemas.openxmlformats.org/officeDocument/2006/relationships/comments" Target="../comments6.xml"/><Relationship Id="rId3" Type="http://schemas.openxmlformats.org/officeDocument/2006/relationships/vmlDrawing" Target="../drawings/vmlDrawing14.vml"/><Relationship Id="rId7" Type="http://schemas.openxmlformats.org/officeDocument/2006/relationships/image" Target="../media/image51.emf"/><Relationship Id="rId12" Type="http://schemas.openxmlformats.org/officeDocument/2006/relationships/control" Target="../activeX/activeX51.xml"/><Relationship Id="rId17" Type="http://schemas.openxmlformats.org/officeDocument/2006/relationships/image" Target="../media/image56.emf"/><Relationship Id="rId2" Type="http://schemas.openxmlformats.org/officeDocument/2006/relationships/drawing" Target="../drawings/drawing13.xml"/><Relationship Id="rId16" Type="http://schemas.openxmlformats.org/officeDocument/2006/relationships/control" Target="../activeX/activeX53.xml"/><Relationship Id="rId1" Type="http://schemas.openxmlformats.org/officeDocument/2006/relationships/printerSettings" Target="../printerSettings/printerSettings14.bin"/><Relationship Id="rId6" Type="http://schemas.openxmlformats.org/officeDocument/2006/relationships/control" Target="../activeX/activeX48.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10" Type="http://schemas.openxmlformats.org/officeDocument/2006/relationships/control" Target="../activeX/activeX50.xml"/><Relationship Id="rId19" Type="http://schemas.microsoft.com/office/2017/10/relationships/threadedComment" Target="../threadedComments/threadedComment4.xml"/><Relationship Id="rId4" Type="http://schemas.openxmlformats.org/officeDocument/2006/relationships/control" Target="../activeX/activeX47.xml"/><Relationship Id="rId9" Type="http://schemas.openxmlformats.org/officeDocument/2006/relationships/image" Target="../media/image52.emf"/><Relationship Id="rId14" Type="http://schemas.openxmlformats.org/officeDocument/2006/relationships/control" Target="../activeX/activeX5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1.emf"/><Relationship Id="rId18" Type="http://schemas.openxmlformats.org/officeDocument/2006/relationships/control" Target="../activeX/activeX61.xml"/><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8.xml"/><Relationship Id="rId17" Type="http://schemas.openxmlformats.org/officeDocument/2006/relationships/image" Target="../media/image63.emf"/><Relationship Id="rId2" Type="http://schemas.openxmlformats.org/officeDocument/2006/relationships/drawing" Target="../drawings/drawing14.xml"/><Relationship Id="rId16" Type="http://schemas.openxmlformats.org/officeDocument/2006/relationships/control" Target="../activeX/activeX60.xml"/><Relationship Id="rId20" Type="http://schemas.openxmlformats.org/officeDocument/2006/relationships/comments" Target="../comments7.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60.emf"/><Relationship Id="rId5" Type="http://schemas.openxmlformats.org/officeDocument/2006/relationships/image" Target="../media/image57.emf"/><Relationship Id="rId15" Type="http://schemas.openxmlformats.org/officeDocument/2006/relationships/image" Target="../media/image62.emf"/><Relationship Id="rId10" Type="http://schemas.openxmlformats.org/officeDocument/2006/relationships/control" Target="../activeX/activeX57.xml"/><Relationship Id="rId19" Type="http://schemas.openxmlformats.org/officeDocument/2006/relationships/image" Target="../media/image64.emf"/><Relationship Id="rId4" Type="http://schemas.openxmlformats.org/officeDocument/2006/relationships/control" Target="../activeX/activeX54.xml"/><Relationship Id="rId9" Type="http://schemas.openxmlformats.org/officeDocument/2006/relationships/image" Target="../media/image59.emf"/><Relationship Id="rId14" Type="http://schemas.openxmlformats.org/officeDocument/2006/relationships/control" Target="../activeX/activeX59.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6.vml"/><Relationship Id="rId7" Type="http://schemas.openxmlformats.org/officeDocument/2006/relationships/image" Target="../media/image66.emf"/><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ntrol" Target="../activeX/activeX63.xml"/><Relationship Id="rId11" Type="http://schemas.openxmlformats.org/officeDocument/2006/relationships/image" Target="../media/image68.emf"/><Relationship Id="rId5" Type="http://schemas.openxmlformats.org/officeDocument/2006/relationships/image" Target="../media/image65.emf"/><Relationship Id="rId10" Type="http://schemas.openxmlformats.org/officeDocument/2006/relationships/control" Target="../activeX/activeX65.xml"/><Relationship Id="rId4" Type="http://schemas.openxmlformats.org/officeDocument/2006/relationships/control" Target="../activeX/activeX62.xml"/><Relationship Id="rId9" Type="http://schemas.openxmlformats.org/officeDocument/2006/relationships/image" Target="../media/image67.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3.emf"/><Relationship Id="rId18" Type="http://schemas.openxmlformats.org/officeDocument/2006/relationships/control" Target="../activeX/activeX73.xml"/><Relationship Id="rId3" Type="http://schemas.openxmlformats.org/officeDocument/2006/relationships/vmlDrawing" Target="../drawings/vmlDrawing17.vml"/><Relationship Id="rId21" Type="http://schemas.openxmlformats.org/officeDocument/2006/relationships/image" Target="../media/image77.emf"/><Relationship Id="rId7" Type="http://schemas.openxmlformats.org/officeDocument/2006/relationships/image" Target="../media/image70.emf"/><Relationship Id="rId12" Type="http://schemas.openxmlformats.org/officeDocument/2006/relationships/control" Target="../activeX/activeX70.xml"/><Relationship Id="rId17" Type="http://schemas.openxmlformats.org/officeDocument/2006/relationships/image" Target="../media/image75.emf"/><Relationship Id="rId2" Type="http://schemas.openxmlformats.org/officeDocument/2006/relationships/drawing" Target="../drawings/drawing16.xml"/><Relationship Id="rId16" Type="http://schemas.openxmlformats.org/officeDocument/2006/relationships/control" Target="../activeX/activeX72.xml"/><Relationship Id="rId20" Type="http://schemas.openxmlformats.org/officeDocument/2006/relationships/control" Target="../activeX/activeX74.xml"/><Relationship Id="rId1" Type="http://schemas.openxmlformats.org/officeDocument/2006/relationships/printerSettings" Target="../printerSettings/printerSettings17.bin"/><Relationship Id="rId6" Type="http://schemas.openxmlformats.org/officeDocument/2006/relationships/control" Target="../activeX/activeX67.xml"/><Relationship Id="rId11" Type="http://schemas.openxmlformats.org/officeDocument/2006/relationships/image" Target="../media/image72.emf"/><Relationship Id="rId5" Type="http://schemas.openxmlformats.org/officeDocument/2006/relationships/image" Target="../media/image69.emf"/><Relationship Id="rId15" Type="http://schemas.openxmlformats.org/officeDocument/2006/relationships/image" Target="../media/image74.emf"/><Relationship Id="rId23" Type="http://schemas.openxmlformats.org/officeDocument/2006/relationships/image" Target="../media/image78.emf"/><Relationship Id="rId10" Type="http://schemas.openxmlformats.org/officeDocument/2006/relationships/control" Target="../activeX/activeX69.xml"/><Relationship Id="rId19" Type="http://schemas.openxmlformats.org/officeDocument/2006/relationships/image" Target="../media/image76.emf"/><Relationship Id="rId4" Type="http://schemas.openxmlformats.org/officeDocument/2006/relationships/control" Target="../activeX/activeX66.xml"/><Relationship Id="rId9" Type="http://schemas.openxmlformats.org/officeDocument/2006/relationships/image" Target="../media/image71.emf"/><Relationship Id="rId14" Type="http://schemas.openxmlformats.org/officeDocument/2006/relationships/control" Target="../activeX/activeX71.xml"/><Relationship Id="rId22" Type="http://schemas.openxmlformats.org/officeDocument/2006/relationships/control" Target="../activeX/activeX75.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3.emf"/><Relationship Id="rId18"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image" Target="../media/image80.emf"/><Relationship Id="rId12" Type="http://schemas.openxmlformats.org/officeDocument/2006/relationships/control" Target="../activeX/activeX80.xml"/><Relationship Id="rId17" Type="http://schemas.openxmlformats.org/officeDocument/2006/relationships/image" Target="../media/image85.emf"/><Relationship Id="rId2" Type="http://schemas.openxmlformats.org/officeDocument/2006/relationships/drawing" Target="../drawings/drawing17.xml"/><Relationship Id="rId16" Type="http://schemas.openxmlformats.org/officeDocument/2006/relationships/control" Target="../activeX/activeX82.xml"/><Relationship Id="rId1" Type="http://schemas.openxmlformats.org/officeDocument/2006/relationships/printerSettings" Target="../printerSettings/printerSettings18.bin"/><Relationship Id="rId6" Type="http://schemas.openxmlformats.org/officeDocument/2006/relationships/control" Target="../activeX/activeX77.xml"/><Relationship Id="rId11" Type="http://schemas.openxmlformats.org/officeDocument/2006/relationships/image" Target="../media/image82.emf"/><Relationship Id="rId5" Type="http://schemas.openxmlformats.org/officeDocument/2006/relationships/image" Target="../media/image79.emf"/><Relationship Id="rId15" Type="http://schemas.openxmlformats.org/officeDocument/2006/relationships/image" Target="../media/image84.emf"/><Relationship Id="rId10" Type="http://schemas.openxmlformats.org/officeDocument/2006/relationships/control" Target="../activeX/activeX79.xml"/><Relationship Id="rId19" Type="http://schemas.openxmlformats.org/officeDocument/2006/relationships/image" Target="../media/image86.emf"/><Relationship Id="rId4" Type="http://schemas.openxmlformats.org/officeDocument/2006/relationships/control" Target="../activeX/activeX76.xml"/><Relationship Id="rId9" Type="http://schemas.openxmlformats.org/officeDocument/2006/relationships/image" Target="../media/image81.emf"/><Relationship Id="rId14" Type="http://schemas.openxmlformats.org/officeDocument/2006/relationships/control" Target="../activeX/activeX81.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control" Target="../activeX/activeX89.xml"/><Relationship Id="rId18" Type="http://schemas.openxmlformats.org/officeDocument/2006/relationships/image" Target="../media/image94.emf"/><Relationship Id="rId3" Type="http://schemas.openxmlformats.org/officeDocument/2006/relationships/control" Target="../activeX/activeX84.xml"/><Relationship Id="rId21" Type="http://schemas.openxmlformats.org/officeDocument/2006/relationships/control" Target="../activeX/activeX93.xml"/><Relationship Id="rId7" Type="http://schemas.openxmlformats.org/officeDocument/2006/relationships/control" Target="../activeX/activeX86.xml"/><Relationship Id="rId12" Type="http://schemas.openxmlformats.org/officeDocument/2006/relationships/image" Target="../media/image91.emf"/><Relationship Id="rId17" Type="http://schemas.openxmlformats.org/officeDocument/2006/relationships/control" Target="../activeX/activeX91.xml"/><Relationship Id="rId2" Type="http://schemas.openxmlformats.org/officeDocument/2006/relationships/vmlDrawing" Target="../drawings/vmlDrawing19.vml"/><Relationship Id="rId16" Type="http://schemas.openxmlformats.org/officeDocument/2006/relationships/image" Target="../media/image93.emf"/><Relationship Id="rId20" Type="http://schemas.openxmlformats.org/officeDocument/2006/relationships/image" Target="../media/image95.emf"/><Relationship Id="rId1" Type="http://schemas.openxmlformats.org/officeDocument/2006/relationships/drawing" Target="../drawings/drawing18.xml"/><Relationship Id="rId6" Type="http://schemas.openxmlformats.org/officeDocument/2006/relationships/image" Target="../media/image8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ntrol" Target="../activeX/activeX90.xml"/><Relationship Id="rId10" Type="http://schemas.openxmlformats.org/officeDocument/2006/relationships/image" Target="../media/image90.emf"/><Relationship Id="rId19" Type="http://schemas.openxmlformats.org/officeDocument/2006/relationships/control" Target="../activeX/activeX92.xml"/><Relationship Id="rId4" Type="http://schemas.openxmlformats.org/officeDocument/2006/relationships/image" Target="../media/image87.emf"/><Relationship Id="rId9" Type="http://schemas.openxmlformats.org/officeDocument/2006/relationships/control" Target="../activeX/activeX87.xml"/><Relationship Id="rId14" Type="http://schemas.openxmlformats.org/officeDocument/2006/relationships/image" Target="../media/image92.emf"/><Relationship Id="rId22" Type="http://schemas.openxmlformats.org/officeDocument/2006/relationships/image" Target="../media/image96.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99.xml"/><Relationship Id="rId18" Type="http://schemas.openxmlformats.org/officeDocument/2006/relationships/image" Target="../media/image104.emf"/><Relationship Id="rId3" Type="http://schemas.openxmlformats.org/officeDocument/2006/relationships/control" Target="../activeX/activeX94.xml"/><Relationship Id="rId21" Type="http://schemas.openxmlformats.org/officeDocument/2006/relationships/control" Target="../activeX/activeX103.xml"/><Relationship Id="rId7" Type="http://schemas.openxmlformats.org/officeDocument/2006/relationships/control" Target="../activeX/activeX96.xml"/><Relationship Id="rId12" Type="http://schemas.openxmlformats.org/officeDocument/2006/relationships/image" Target="../media/image101.emf"/><Relationship Id="rId17" Type="http://schemas.openxmlformats.org/officeDocument/2006/relationships/control" Target="../activeX/activeX101.xml"/><Relationship Id="rId2" Type="http://schemas.openxmlformats.org/officeDocument/2006/relationships/vmlDrawing" Target="../drawings/vmlDrawing20.vml"/><Relationship Id="rId16" Type="http://schemas.openxmlformats.org/officeDocument/2006/relationships/image" Target="../media/image103.emf"/><Relationship Id="rId20" Type="http://schemas.openxmlformats.org/officeDocument/2006/relationships/image" Target="../media/image105.emf"/><Relationship Id="rId1" Type="http://schemas.openxmlformats.org/officeDocument/2006/relationships/drawing" Target="../drawings/drawing19.xml"/><Relationship Id="rId6" Type="http://schemas.openxmlformats.org/officeDocument/2006/relationships/image" Target="../media/image98.emf"/><Relationship Id="rId11" Type="http://schemas.openxmlformats.org/officeDocument/2006/relationships/control" Target="../activeX/activeX98.xml"/><Relationship Id="rId5" Type="http://schemas.openxmlformats.org/officeDocument/2006/relationships/control" Target="../activeX/activeX95.xml"/><Relationship Id="rId15" Type="http://schemas.openxmlformats.org/officeDocument/2006/relationships/control" Target="../activeX/activeX100.xml"/><Relationship Id="rId10" Type="http://schemas.openxmlformats.org/officeDocument/2006/relationships/image" Target="../media/image100.emf"/><Relationship Id="rId19" Type="http://schemas.openxmlformats.org/officeDocument/2006/relationships/control" Target="../activeX/activeX102.xml"/><Relationship Id="rId4" Type="http://schemas.openxmlformats.org/officeDocument/2006/relationships/image" Target="../media/image97.emf"/><Relationship Id="rId9" Type="http://schemas.openxmlformats.org/officeDocument/2006/relationships/control" Target="../activeX/activeX97.xml"/><Relationship Id="rId14" Type="http://schemas.openxmlformats.org/officeDocument/2006/relationships/image" Target="../media/image102.emf"/><Relationship Id="rId22" Type="http://schemas.openxmlformats.org/officeDocument/2006/relationships/image" Target="../media/image106.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06.xml"/><Relationship Id="rId13" Type="http://schemas.openxmlformats.org/officeDocument/2006/relationships/image" Target="../media/image111.emf"/><Relationship Id="rId18" Type="http://schemas.openxmlformats.org/officeDocument/2006/relationships/control" Target="../activeX/activeX111.xml"/><Relationship Id="rId3" Type="http://schemas.openxmlformats.org/officeDocument/2006/relationships/vmlDrawing" Target="../drawings/vmlDrawing21.vml"/><Relationship Id="rId7" Type="http://schemas.openxmlformats.org/officeDocument/2006/relationships/image" Target="../media/image108.emf"/><Relationship Id="rId12" Type="http://schemas.openxmlformats.org/officeDocument/2006/relationships/control" Target="../activeX/activeX108.xml"/><Relationship Id="rId17" Type="http://schemas.openxmlformats.org/officeDocument/2006/relationships/image" Target="../media/image113.emf"/><Relationship Id="rId2" Type="http://schemas.openxmlformats.org/officeDocument/2006/relationships/drawing" Target="../drawings/drawing20.xml"/><Relationship Id="rId16" Type="http://schemas.openxmlformats.org/officeDocument/2006/relationships/control" Target="../activeX/activeX110.xml"/><Relationship Id="rId1" Type="http://schemas.openxmlformats.org/officeDocument/2006/relationships/printerSettings" Target="../printerSettings/printerSettings19.bin"/><Relationship Id="rId6" Type="http://schemas.openxmlformats.org/officeDocument/2006/relationships/control" Target="../activeX/activeX105.xml"/><Relationship Id="rId11" Type="http://schemas.openxmlformats.org/officeDocument/2006/relationships/image" Target="../media/image110.emf"/><Relationship Id="rId5" Type="http://schemas.openxmlformats.org/officeDocument/2006/relationships/image" Target="../media/image107.emf"/><Relationship Id="rId15" Type="http://schemas.openxmlformats.org/officeDocument/2006/relationships/image" Target="../media/image112.emf"/><Relationship Id="rId10" Type="http://schemas.openxmlformats.org/officeDocument/2006/relationships/control" Target="../activeX/activeX107.xml"/><Relationship Id="rId19" Type="http://schemas.openxmlformats.org/officeDocument/2006/relationships/image" Target="../media/image114.emf"/><Relationship Id="rId4" Type="http://schemas.openxmlformats.org/officeDocument/2006/relationships/control" Target="../activeX/activeX104.xml"/><Relationship Id="rId9" Type="http://schemas.openxmlformats.org/officeDocument/2006/relationships/image" Target="../media/image109.emf"/><Relationship Id="rId14" Type="http://schemas.openxmlformats.org/officeDocument/2006/relationships/control" Target="../activeX/activeX109.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image" Target="../media/image119.emf"/><Relationship Id="rId18" Type="http://schemas.openxmlformats.org/officeDocument/2006/relationships/control" Target="../activeX/activeX119.xml"/><Relationship Id="rId3" Type="http://schemas.openxmlformats.org/officeDocument/2006/relationships/vmlDrawing" Target="../drawings/vmlDrawing22.vml"/><Relationship Id="rId21" Type="http://schemas.openxmlformats.org/officeDocument/2006/relationships/image" Target="../media/image123.emf"/><Relationship Id="rId7" Type="http://schemas.openxmlformats.org/officeDocument/2006/relationships/image" Target="../media/image116.emf"/><Relationship Id="rId12" Type="http://schemas.openxmlformats.org/officeDocument/2006/relationships/control" Target="../activeX/activeX116.xml"/><Relationship Id="rId17" Type="http://schemas.openxmlformats.org/officeDocument/2006/relationships/image" Target="../media/image121.emf"/><Relationship Id="rId2" Type="http://schemas.openxmlformats.org/officeDocument/2006/relationships/drawing" Target="../drawings/drawing21.xml"/><Relationship Id="rId16" Type="http://schemas.openxmlformats.org/officeDocument/2006/relationships/control" Target="../activeX/activeX118.xml"/><Relationship Id="rId20" Type="http://schemas.openxmlformats.org/officeDocument/2006/relationships/control" Target="../activeX/activeX120.xml"/><Relationship Id="rId1" Type="http://schemas.openxmlformats.org/officeDocument/2006/relationships/printerSettings" Target="../printerSettings/printerSettings20.bin"/><Relationship Id="rId6" Type="http://schemas.openxmlformats.org/officeDocument/2006/relationships/control" Target="../activeX/activeX113.xml"/><Relationship Id="rId11" Type="http://schemas.openxmlformats.org/officeDocument/2006/relationships/image" Target="../media/image118.emf"/><Relationship Id="rId5" Type="http://schemas.openxmlformats.org/officeDocument/2006/relationships/image" Target="../media/image115.emf"/><Relationship Id="rId15" Type="http://schemas.openxmlformats.org/officeDocument/2006/relationships/image" Target="../media/image120.emf"/><Relationship Id="rId23" Type="http://schemas.openxmlformats.org/officeDocument/2006/relationships/image" Target="../media/image124.emf"/><Relationship Id="rId10" Type="http://schemas.openxmlformats.org/officeDocument/2006/relationships/control" Target="../activeX/activeX115.xml"/><Relationship Id="rId19" Type="http://schemas.openxmlformats.org/officeDocument/2006/relationships/image" Target="../media/image122.emf"/><Relationship Id="rId4" Type="http://schemas.openxmlformats.org/officeDocument/2006/relationships/control" Target="../activeX/activeX112.xml"/><Relationship Id="rId9" Type="http://schemas.openxmlformats.org/officeDocument/2006/relationships/image" Target="../media/image117.emf"/><Relationship Id="rId14" Type="http://schemas.openxmlformats.org/officeDocument/2006/relationships/control" Target="../activeX/activeX117.xml"/><Relationship Id="rId22" Type="http://schemas.openxmlformats.org/officeDocument/2006/relationships/control" Target="../activeX/activeX1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289" r:id="rId4" name="cmdUpdate">
          <controlPr defaultSize="0" disabled="1" autoLine="0" r:id="rId5">
            <anchor moveWithCells="1">
              <from>
                <xdr:col>1</xdr:col>
                <xdr:colOff>9525</xdr:colOff>
                <xdr:row>7</xdr:row>
                <xdr:rowOff>95250</xdr:rowOff>
              </from>
              <to>
                <xdr:col>3</xdr:col>
                <xdr:colOff>238125</xdr:colOff>
                <xdr:row>12</xdr:row>
                <xdr:rowOff>104775</xdr:rowOff>
              </to>
            </anchor>
          </controlPr>
        </control>
      </mc:Choice>
      <mc:Fallback>
        <control shapeId="12289" r:id="rId4" name="cmdUpdate"/>
      </mc:Fallback>
    </mc:AlternateContent>
    <mc:AlternateContent xmlns:mc="http://schemas.openxmlformats.org/markup-compatibility/2006">
      <mc:Choice Requires="x14">
        <control shapeId="12291" r:id="rId6" name="cmdAddNewAnswerSheet">
          <controlPr defaultSize="0" autoLine="0" r:id="rId7">
            <anchor moveWithCells="1">
              <from>
                <xdr:col>1</xdr:col>
                <xdr:colOff>0</xdr:colOff>
                <xdr:row>24</xdr:row>
                <xdr:rowOff>9525</xdr:rowOff>
              </from>
              <to>
                <xdr:col>3</xdr:col>
                <xdr:colOff>228600</xdr:colOff>
                <xdr:row>28</xdr:row>
                <xdr:rowOff>76200</xdr:rowOff>
              </to>
            </anchor>
          </controlPr>
        </control>
      </mc:Choice>
      <mc:Fallback>
        <control shapeId="12291" r:id="rId6" name="cmdAddNewAnswerSheet"/>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9" r:id="rId10" name="optMultiRegionNotCommon">
          <controlPr defaultSize="0" disabled="1" autoLine="0" r:id="rId11">
            <anchor moveWithCells="1">
              <from>
                <xdr:col>1</xdr:col>
                <xdr:colOff>57150</xdr:colOff>
                <xdr:row>14</xdr:row>
                <xdr:rowOff>114300</xdr:rowOff>
              </from>
              <to>
                <xdr:col>3</xdr:col>
                <xdr:colOff>571500</xdr:colOff>
                <xdr:row>17</xdr:row>
                <xdr:rowOff>0</xdr:rowOff>
              </to>
            </anchor>
          </controlPr>
        </control>
      </mc:Choice>
      <mc:Fallback>
        <control shapeId="12299" r:id="rId10" name="optMultiRegionNotCommon"/>
      </mc:Fallback>
    </mc:AlternateContent>
    <mc:AlternateContent xmlns:mc="http://schemas.openxmlformats.org/markup-compatibility/2006">
      <mc:Choice Requires="x14">
        <control shapeId="12300" r:id="rId12" name="optMultiRegionCommon">
          <controlPr defaultSize="0" autoLine="0" r:id="rId13">
            <anchor moveWithCells="1">
              <from>
                <xdr:col>1</xdr:col>
                <xdr:colOff>47625</xdr:colOff>
                <xdr:row>17</xdr:row>
                <xdr:rowOff>28575</xdr:rowOff>
              </from>
              <to>
                <xdr:col>3</xdr:col>
                <xdr:colOff>552450</xdr:colOff>
                <xdr:row>21</xdr:row>
                <xdr:rowOff>142875</xdr:rowOff>
              </to>
            </anchor>
          </controlPr>
        </control>
      </mc:Choice>
      <mc:Fallback>
        <control shapeId="12300" r:id="rId12" name="optMultiRegionComm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52CBF-4FE0-46D1-B70B-95F07BE7C2F3}">
  <sheetPr>
    <tabColor theme="9"/>
  </sheetPr>
  <dimension ref="B3:E27"/>
  <sheetViews>
    <sheetView topLeftCell="A13" workbookViewId="0">
      <selection activeCell="A10" sqref="A10:XFD10"/>
    </sheetView>
  </sheetViews>
  <sheetFormatPr defaultRowHeight="12.75" x14ac:dyDescent="0.2"/>
  <cols>
    <col min="2" max="3" width="18.140625" customWidth="1"/>
    <col min="4" max="4" width="21" customWidth="1"/>
    <col min="5" max="5" width="7" customWidth="1"/>
  </cols>
  <sheetData>
    <row r="3" spans="2:5" ht="18" thickBot="1" x14ac:dyDescent="0.35">
      <c r="B3" s="105" t="s">
        <v>165</v>
      </c>
      <c r="C3" s="105"/>
      <c r="D3" s="105"/>
      <c r="E3" s="102" t="s">
        <v>168</v>
      </c>
    </row>
    <row r="4" spans="2:5" ht="13.5" thickTop="1" x14ac:dyDescent="0.2"/>
    <row r="5" spans="2:5" x14ac:dyDescent="0.2">
      <c r="B5" s="102" t="s">
        <v>166</v>
      </c>
      <c r="C5" s="102" t="s">
        <v>15</v>
      </c>
      <c r="D5" s="102" t="s">
        <v>169</v>
      </c>
    </row>
    <row r="6" spans="2:5" ht="15" x14ac:dyDescent="0.25">
      <c r="B6" s="102" t="s">
        <v>167</v>
      </c>
      <c r="C6" s="102" t="s">
        <v>170</v>
      </c>
      <c r="E6" s="139">
        <v>1</v>
      </c>
    </row>
    <row r="7" spans="2:5" x14ac:dyDescent="0.2">
      <c r="D7" t="str">
        <f ca="1">Commodities_BASE!A2</f>
        <v>Commodities_BASE</v>
      </c>
      <c r="E7" s="140">
        <f t="shared" ref="E7:E11" si="0">$E$6</f>
        <v>1</v>
      </c>
    </row>
    <row r="8" spans="2:5" x14ac:dyDescent="0.2">
      <c r="D8" t="str">
        <f ca="1">CommData_BASE!A2</f>
        <v>CommData_BASE</v>
      </c>
      <c r="E8" s="140">
        <f t="shared" si="0"/>
        <v>1</v>
      </c>
    </row>
    <row r="9" spans="2:5" x14ac:dyDescent="0.2">
      <c r="D9" t="str">
        <f ca="1">Processes_BASE!A2</f>
        <v>Processes_BASE</v>
      </c>
      <c r="E9" s="140">
        <f t="shared" si="0"/>
        <v>1</v>
      </c>
    </row>
    <row r="10" spans="2:5" x14ac:dyDescent="0.2">
      <c r="D10" t="str">
        <f ca="1">ProcData_Demands!A2</f>
        <v>ProcData_Demands</v>
      </c>
      <c r="E10" s="140">
        <f t="shared" si="0"/>
        <v>1</v>
      </c>
    </row>
    <row r="11" spans="2:5" x14ac:dyDescent="0.2">
      <c r="D11" t="str">
        <f ca="1">ProcData_NH3!A2</f>
        <v>ProcData_NH3</v>
      </c>
      <c r="E11" s="140">
        <f t="shared" si="0"/>
        <v>1</v>
      </c>
    </row>
    <row r="12" spans="2:5" x14ac:dyDescent="0.2">
      <c r="E12" s="140"/>
    </row>
    <row r="13" spans="2:5" x14ac:dyDescent="0.2">
      <c r="E13" s="140"/>
    </row>
    <row r="14" spans="2:5" x14ac:dyDescent="0.2">
      <c r="E14" s="140"/>
    </row>
    <row r="15" spans="2:5" x14ac:dyDescent="0.2">
      <c r="E15" s="140"/>
    </row>
    <row r="16" spans="2:5" x14ac:dyDescent="0.2">
      <c r="E16" s="140"/>
    </row>
    <row r="17" spans="5:5" x14ac:dyDescent="0.2">
      <c r="E17" s="140"/>
    </row>
    <row r="18" spans="5:5" x14ac:dyDescent="0.2">
      <c r="E18" s="140"/>
    </row>
    <row r="19" spans="5:5" x14ac:dyDescent="0.2">
      <c r="E19" s="140"/>
    </row>
    <row r="20" spans="5:5" x14ac:dyDescent="0.2">
      <c r="E20" s="140"/>
    </row>
    <row r="21" spans="5:5" x14ac:dyDescent="0.2">
      <c r="E21" s="140"/>
    </row>
    <row r="22" spans="5:5" x14ac:dyDescent="0.2">
      <c r="E22" s="140"/>
    </row>
    <row r="23" spans="5:5" x14ac:dyDescent="0.2">
      <c r="E23" s="140"/>
    </row>
    <row r="24" spans="5:5" x14ac:dyDescent="0.2">
      <c r="E24" s="140"/>
    </row>
    <row r="25" spans="5:5" x14ac:dyDescent="0.2">
      <c r="E25" s="140"/>
    </row>
    <row r="26" spans="5:5" x14ac:dyDescent="0.2">
      <c r="E26" s="140"/>
    </row>
    <row r="27" spans="5:5" x14ac:dyDescent="0.2">
      <c r="E27" s="14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C40EA-CC31-425A-8E90-6D7657180B84}">
  <sheetPr codeName="Sheet29">
    <tabColor theme="9"/>
  </sheetPr>
  <dimension ref="C1:AE105"/>
  <sheetViews>
    <sheetView zoomScaleNormal="100" workbookViewId="0">
      <pane xSplit="4" ySplit="3" topLeftCell="E4" activePane="bottomRight" state="frozen"/>
      <selection activeCell="W2" sqref="W2"/>
      <selection pane="topRight" activeCell="W2" sqref="W2"/>
      <selection pane="bottomLeft" activeCell="W2" sqref="W2"/>
      <selection pane="bottomRight" activeCell="V4" sqref="V4"/>
    </sheetView>
  </sheetViews>
  <sheetFormatPr defaultRowHeight="15" x14ac:dyDescent="0.25"/>
  <cols>
    <col min="1" max="1" width="9.140625" style="69"/>
    <col min="2" max="2" width="9.140625" style="69" customWidth="1"/>
    <col min="3" max="3" width="20.7109375" style="69" customWidth="1"/>
    <col min="4" max="4" width="3.85546875" style="69" customWidth="1"/>
    <col min="5" max="10" width="3.5703125" style="69" customWidth="1"/>
    <col min="11" max="11" width="4" style="69" customWidth="1"/>
    <col min="12" max="12" width="4.5703125" style="69" customWidth="1"/>
    <col min="13" max="13" width="26.28515625" style="69" customWidth="1"/>
    <col min="14" max="14" width="4" style="69" customWidth="1"/>
    <col min="15" max="16" width="3.5703125" style="69" customWidth="1"/>
    <col min="17" max="17" width="3.7109375" style="69" customWidth="1"/>
    <col min="18" max="18" width="3.85546875" style="69" customWidth="1"/>
    <col min="19" max="19" width="4" style="69" customWidth="1"/>
    <col min="20" max="20" width="25.5703125" style="69" customWidth="1"/>
    <col min="21" max="27" width="3.5703125" style="69" customWidth="1"/>
    <col min="28" max="16384" width="9.140625" style="69"/>
  </cols>
  <sheetData>
    <row r="1" spans="3:31" x14ac:dyDescent="0.25">
      <c r="D1" s="69" t="s">
        <v>130</v>
      </c>
      <c r="N1" s="69" t="s">
        <v>129</v>
      </c>
      <c r="U1" s="157" t="s">
        <v>202</v>
      </c>
    </row>
    <row r="2" spans="3:31" ht="84" customHeight="1" x14ac:dyDescent="0.25">
      <c r="C2" s="75"/>
      <c r="E2" s="158" t="s">
        <v>186</v>
      </c>
      <c r="F2" s="158" t="s">
        <v>189</v>
      </c>
      <c r="G2" s="158" t="s">
        <v>190</v>
      </c>
      <c r="H2" s="158" t="s">
        <v>192</v>
      </c>
      <c r="I2" s="158"/>
      <c r="J2" s="99"/>
      <c r="K2" s="100"/>
      <c r="L2" s="101"/>
      <c r="M2" s="75"/>
      <c r="O2" s="158" t="s">
        <v>184</v>
      </c>
      <c r="P2" s="158" t="s">
        <v>200</v>
      </c>
      <c r="U2" s="158"/>
      <c r="V2" s="158" t="s">
        <v>203</v>
      </c>
      <c r="W2" s="158" t="s">
        <v>230</v>
      </c>
      <c r="X2" s="103"/>
      <c r="Y2" s="99"/>
      <c r="Z2" s="147"/>
      <c r="AA2" s="149"/>
    </row>
    <row r="3" spans="3:31" ht="141" customHeight="1" x14ac:dyDescent="0.25">
      <c r="C3" s="75" t="s">
        <v>128</v>
      </c>
      <c r="E3" s="158" t="s">
        <v>185</v>
      </c>
      <c r="F3" s="158" t="s">
        <v>188</v>
      </c>
      <c r="G3" s="158" t="s">
        <v>191</v>
      </c>
      <c r="H3" s="158" t="s">
        <v>229</v>
      </c>
      <c r="I3" s="158"/>
      <c r="J3" s="99"/>
      <c r="K3" s="100"/>
      <c r="L3" s="101"/>
      <c r="M3" s="75" t="s">
        <v>127</v>
      </c>
      <c r="O3" s="158" t="s">
        <v>183</v>
      </c>
      <c r="P3" s="158" t="s">
        <v>197</v>
      </c>
      <c r="U3" s="158"/>
      <c r="V3" s="239" t="s">
        <v>399</v>
      </c>
      <c r="W3" s="158" t="s">
        <v>201</v>
      </c>
      <c r="X3" s="158"/>
      <c r="Y3" s="99"/>
      <c r="Z3" s="149"/>
      <c r="AA3" s="155"/>
    </row>
    <row r="4" spans="3:31" x14ac:dyDescent="0.25">
      <c r="E4" s="72"/>
      <c r="F4" s="72"/>
      <c r="G4" s="72"/>
      <c r="H4" s="72"/>
      <c r="I4" s="72"/>
      <c r="J4" s="72"/>
      <c r="K4" s="76"/>
      <c r="L4" s="75"/>
      <c r="O4" s="72"/>
      <c r="P4" s="72"/>
      <c r="U4" s="72"/>
      <c r="V4" s="72"/>
      <c r="W4" s="72"/>
      <c r="X4" s="72"/>
      <c r="Y4" s="72"/>
      <c r="Z4" s="72"/>
      <c r="AA4" s="72"/>
    </row>
    <row r="5" spans="3:31" x14ac:dyDescent="0.25">
      <c r="D5" s="75"/>
      <c r="E5" s="72"/>
      <c r="F5" s="81"/>
      <c r="G5" s="77"/>
      <c r="H5" s="77"/>
      <c r="I5" s="77"/>
      <c r="J5" s="81"/>
      <c r="K5" s="87"/>
      <c r="L5" s="81"/>
      <c r="M5" s="89" t="s">
        <v>235</v>
      </c>
      <c r="N5" s="87"/>
      <c r="O5" s="81"/>
      <c r="P5" s="90"/>
      <c r="U5" s="72"/>
      <c r="V5" s="72"/>
      <c r="W5" s="72"/>
      <c r="X5" s="72"/>
      <c r="Y5" s="72"/>
      <c r="Z5" s="72"/>
      <c r="AA5" s="72"/>
      <c r="AD5" s="157" t="s">
        <v>178</v>
      </c>
      <c r="AE5" s="98"/>
    </row>
    <row r="6" spans="3:31" x14ac:dyDescent="0.25">
      <c r="C6" s="75"/>
      <c r="D6" s="75"/>
      <c r="E6" s="72"/>
      <c r="F6" s="72"/>
      <c r="G6" s="84"/>
      <c r="H6" s="92"/>
      <c r="I6" s="84"/>
      <c r="J6" s="92"/>
      <c r="K6" s="150"/>
      <c r="L6" s="92"/>
      <c r="M6" s="97"/>
      <c r="N6" s="86"/>
      <c r="O6" s="85"/>
      <c r="P6" s="74"/>
      <c r="U6" s="72"/>
      <c r="V6" s="72"/>
      <c r="W6" s="72"/>
      <c r="X6" s="72"/>
      <c r="Y6" s="72"/>
      <c r="Z6" s="72"/>
      <c r="AA6" s="72"/>
      <c r="AD6" s="157" t="s">
        <v>179</v>
      </c>
      <c r="AE6" s="94"/>
    </row>
    <row r="7" spans="3:31" x14ac:dyDescent="0.25">
      <c r="C7" s="75"/>
      <c r="D7" s="75"/>
      <c r="E7" s="72"/>
      <c r="F7" s="72"/>
      <c r="G7" s="72"/>
      <c r="H7" s="72"/>
      <c r="I7" s="84"/>
      <c r="J7" s="92"/>
      <c r="K7" s="150"/>
      <c r="L7" s="92"/>
      <c r="M7" s="79"/>
      <c r="P7" s="79"/>
      <c r="U7" s="72"/>
      <c r="V7" s="72"/>
      <c r="W7" s="72"/>
      <c r="X7" s="72"/>
      <c r="Y7" s="72"/>
      <c r="Z7" s="72"/>
      <c r="AA7" s="72"/>
      <c r="AD7" s="157" t="s">
        <v>180</v>
      </c>
      <c r="AE7" s="96"/>
    </row>
    <row r="8" spans="3:31" x14ac:dyDescent="0.25">
      <c r="C8" s="75"/>
      <c r="D8" s="75"/>
      <c r="E8" s="72"/>
      <c r="F8" s="72"/>
      <c r="G8" s="72"/>
      <c r="H8" s="72"/>
      <c r="I8" s="72"/>
      <c r="J8" s="91"/>
      <c r="K8" s="86"/>
      <c r="L8" s="85"/>
      <c r="M8" s="79"/>
      <c r="N8" s="75"/>
      <c r="O8" s="73"/>
      <c r="P8" s="83"/>
      <c r="Q8" s="82"/>
      <c r="R8" s="82"/>
      <c r="S8" s="80"/>
      <c r="T8" s="88" t="s">
        <v>193</v>
      </c>
      <c r="U8" s="77"/>
      <c r="V8" s="77"/>
      <c r="W8" s="77"/>
      <c r="X8" s="74"/>
      <c r="Y8" s="72"/>
      <c r="Z8" s="72"/>
      <c r="AA8" s="72"/>
      <c r="AD8" s="157" t="s">
        <v>181</v>
      </c>
      <c r="AE8" s="93"/>
    </row>
    <row r="9" spans="3:31" x14ac:dyDescent="0.25">
      <c r="C9" s="75"/>
      <c r="D9" s="75"/>
      <c r="E9" s="72"/>
      <c r="F9" s="72"/>
      <c r="G9" s="72"/>
      <c r="H9" s="72"/>
      <c r="I9" s="72"/>
      <c r="J9" s="72"/>
      <c r="K9" s="76"/>
      <c r="L9" s="73"/>
      <c r="M9" s="159" t="s">
        <v>227</v>
      </c>
      <c r="N9" s="73"/>
      <c r="O9" s="72"/>
      <c r="P9" s="79"/>
      <c r="T9" s="159" t="s">
        <v>196</v>
      </c>
      <c r="U9" s="72"/>
      <c r="V9" s="72"/>
      <c r="W9" s="72"/>
      <c r="X9" s="72"/>
      <c r="Y9" s="72"/>
      <c r="Z9" s="72"/>
      <c r="AA9" s="72"/>
      <c r="AB9" s="78"/>
      <c r="AD9" s="157" t="s">
        <v>182</v>
      </c>
      <c r="AE9" s="95"/>
    </row>
    <row r="10" spans="3:31" x14ac:dyDescent="0.25">
      <c r="C10" s="75"/>
      <c r="D10" s="75"/>
      <c r="E10" s="72"/>
      <c r="F10" s="72"/>
      <c r="G10" s="72"/>
      <c r="H10" s="72"/>
      <c r="I10" s="72"/>
      <c r="J10" s="72"/>
      <c r="K10" s="76"/>
      <c r="L10" s="73"/>
      <c r="M10" s="71"/>
      <c r="N10" s="73"/>
      <c r="O10" s="72"/>
      <c r="P10" s="79"/>
      <c r="U10" s="72"/>
      <c r="V10" s="72"/>
      <c r="W10" s="72"/>
      <c r="X10" s="72"/>
      <c r="Y10" s="72"/>
      <c r="Z10" s="72"/>
      <c r="AA10" s="72"/>
    </row>
    <row r="11" spans="3:31" x14ac:dyDescent="0.25">
      <c r="C11" s="75"/>
      <c r="D11" s="75"/>
      <c r="E11" s="72"/>
      <c r="F11" s="72"/>
      <c r="G11" s="72"/>
      <c r="H11" s="72"/>
      <c r="I11" s="72"/>
      <c r="J11" s="72"/>
      <c r="K11" s="76"/>
      <c r="L11" s="73"/>
      <c r="N11" s="75"/>
      <c r="O11" s="72"/>
      <c r="P11" s="83"/>
      <c r="Q11" s="82"/>
      <c r="R11" s="82"/>
      <c r="S11" s="80"/>
      <c r="T11" s="88" t="s">
        <v>194</v>
      </c>
      <c r="U11" s="74"/>
      <c r="V11" s="72"/>
      <c r="W11" s="72"/>
      <c r="X11" s="72"/>
      <c r="Y11" s="72"/>
      <c r="Z11" s="72"/>
      <c r="AA11" s="72"/>
      <c r="AE11" s="71"/>
    </row>
    <row r="12" spans="3:31" x14ac:dyDescent="0.25">
      <c r="C12" s="75"/>
      <c r="D12" s="75"/>
      <c r="E12" s="72"/>
      <c r="F12" s="74"/>
      <c r="G12" s="74"/>
      <c r="H12" s="77"/>
      <c r="I12" s="77"/>
      <c r="J12" s="81"/>
      <c r="K12" s="87"/>
      <c r="L12" s="81"/>
      <c r="M12" s="89" t="s">
        <v>236</v>
      </c>
      <c r="N12" s="87"/>
      <c r="O12" s="81"/>
      <c r="P12" s="74"/>
      <c r="T12" s="159" t="s">
        <v>195</v>
      </c>
      <c r="U12" s="74"/>
      <c r="V12" s="72"/>
      <c r="W12" s="72"/>
      <c r="X12" s="72"/>
      <c r="Y12" s="72"/>
      <c r="Z12" s="72"/>
      <c r="AA12" s="72"/>
    </row>
    <row r="13" spans="3:31" x14ac:dyDescent="0.25">
      <c r="C13" s="75"/>
      <c r="D13" s="75"/>
      <c r="E13" s="72"/>
      <c r="F13" s="72"/>
      <c r="G13" s="77"/>
      <c r="H13" s="92"/>
      <c r="I13" s="84"/>
      <c r="J13" s="92"/>
      <c r="K13" s="150"/>
      <c r="L13" s="92"/>
      <c r="M13" s="97"/>
      <c r="N13" s="86"/>
      <c r="O13" s="85"/>
      <c r="P13" s="74"/>
      <c r="U13" s="72"/>
      <c r="V13" s="72"/>
      <c r="W13" s="72"/>
      <c r="X13" s="72"/>
      <c r="Y13" s="72"/>
      <c r="Z13" s="72"/>
      <c r="AA13" s="72"/>
      <c r="AD13" s="70"/>
    </row>
    <row r="14" spans="3:31" x14ac:dyDescent="0.25">
      <c r="C14" s="75"/>
      <c r="D14" s="75"/>
      <c r="E14" s="72"/>
      <c r="F14" s="72"/>
      <c r="G14" s="72"/>
      <c r="H14" s="72"/>
      <c r="I14" s="91"/>
      <c r="J14" s="85"/>
      <c r="K14" s="86"/>
      <c r="L14" s="85"/>
      <c r="M14" s="79"/>
      <c r="P14" s="77"/>
      <c r="Q14" s="82"/>
      <c r="R14" s="82"/>
      <c r="S14" s="80"/>
      <c r="T14" s="88" t="s">
        <v>198</v>
      </c>
      <c r="U14" s="77"/>
      <c r="V14" s="81"/>
      <c r="W14" s="72"/>
      <c r="X14" s="72"/>
      <c r="Y14" s="72"/>
      <c r="Z14" s="72"/>
      <c r="AA14" s="72"/>
    </row>
    <row r="15" spans="3:31" x14ac:dyDescent="0.25">
      <c r="C15" s="75"/>
      <c r="D15" s="75"/>
      <c r="E15" s="72"/>
      <c r="F15" s="72"/>
      <c r="G15" s="72"/>
      <c r="H15" s="72"/>
      <c r="I15" s="72"/>
      <c r="J15" s="72"/>
      <c r="K15" s="76"/>
      <c r="L15" s="73"/>
      <c r="M15" s="159" t="s">
        <v>228</v>
      </c>
      <c r="N15" s="75"/>
      <c r="O15" s="73"/>
      <c r="P15" s="74"/>
      <c r="T15" s="159" t="s">
        <v>199</v>
      </c>
      <c r="U15" s="72"/>
      <c r="V15" s="72"/>
      <c r="W15" s="72"/>
      <c r="X15" s="72"/>
      <c r="Y15" s="72"/>
      <c r="Z15" s="72"/>
      <c r="AA15" s="72"/>
    </row>
    <row r="16" spans="3:31" x14ac:dyDescent="0.25">
      <c r="C16" s="75"/>
      <c r="D16" s="75"/>
      <c r="E16" s="72"/>
      <c r="F16" s="72"/>
      <c r="G16" s="72"/>
      <c r="H16" s="72"/>
      <c r="I16" s="72"/>
      <c r="J16" s="72"/>
      <c r="K16" s="76"/>
      <c r="L16" s="73"/>
      <c r="N16" s="75"/>
      <c r="O16" s="72"/>
      <c r="P16" s="74"/>
      <c r="U16" s="72"/>
      <c r="V16" s="72"/>
      <c r="W16" s="72"/>
      <c r="X16" s="72"/>
      <c r="Y16" s="72"/>
      <c r="Z16" s="72"/>
      <c r="AA16" s="72"/>
    </row>
    <row r="17" spans="3:30" x14ac:dyDescent="0.25">
      <c r="C17" s="75"/>
      <c r="D17" s="75"/>
      <c r="E17" s="72"/>
      <c r="F17" s="72"/>
      <c r="G17" s="72"/>
      <c r="H17" s="72"/>
      <c r="I17" s="72"/>
      <c r="J17" s="72"/>
      <c r="K17" s="76"/>
      <c r="L17" s="73"/>
      <c r="N17" s="75"/>
      <c r="O17" s="72"/>
      <c r="P17" s="74"/>
      <c r="U17" s="72"/>
      <c r="V17" s="72"/>
      <c r="W17" s="72"/>
      <c r="X17" s="72"/>
      <c r="Y17" s="72"/>
      <c r="Z17" s="72"/>
      <c r="AA17" s="72"/>
      <c r="AD17" s="70"/>
    </row>
    <row r="18" spans="3:30" x14ac:dyDescent="0.25">
      <c r="C18" s="75"/>
      <c r="D18" s="75"/>
      <c r="E18" s="72"/>
      <c r="F18" s="72"/>
      <c r="G18" s="72"/>
      <c r="H18" s="72"/>
      <c r="I18" s="72"/>
      <c r="J18" s="72"/>
      <c r="K18" s="76"/>
      <c r="L18" s="73"/>
      <c r="N18" s="75"/>
      <c r="O18" s="72"/>
      <c r="P18" s="74"/>
      <c r="U18" s="72"/>
      <c r="V18" s="72"/>
      <c r="W18" s="72"/>
      <c r="X18" s="72"/>
      <c r="Y18" s="72"/>
      <c r="Z18" s="72"/>
      <c r="AA18" s="72"/>
      <c r="AD18" s="94"/>
    </row>
    <row r="19" spans="3:30" x14ac:dyDescent="0.25">
      <c r="C19" s="75"/>
      <c r="D19" s="75"/>
      <c r="E19" s="72"/>
      <c r="F19" s="72"/>
      <c r="G19" s="72"/>
      <c r="H19" s="72"/>
      <c r="I19" s="72"/>
      <c r="J19" s="72"/>
      <c r="K19" s="76"/>
      <c r="L19" s="73"/>
      <c r="N19" s="75"/>
      <c r="O19" s="72"/>
      <c r="P19" s="74"/>
      <c r="U19" s="72"/>
      <c r="V19" s="72"/>
      <c r="W19" s="72"/>
      <c r="X19" s="72"/>
      <c r="Y19" s="72"/>
      <c r="Z19" s="72"/>
      <c r="AA19" s="72"/>
      <c r="AD19" s="94"/>
    </row>
    <row r="20" spans="3:30" x14ac:dyDescent="0.25">
      <c r="C20" s="75"/>
      <c r="D20" s="75"/>
      <c r="E20" s="72"/>
      <c r="F20" s="72"/>
      <c r="G20" s="72"/>
      <c r="H20" s="72"/>
      <c r="I20" s="72"/>
      <c r="J20" s="72"/>
      <c r="K20" s="76"/>
      <c r="L20" s="73"/>
      <c r="N20" s="75"/>
      <c r="O20" s="72"/>
      <c r="P20" s="74"/>
      <c r="U20" s="72"/>
      <c r="V20" s="72"/>
      <c r="W20" s="72"/>
      <c r="X20" s="72"/>
      <c r="Y20" s="72"/>
      <c r="Z20" s="72"/>
      <c r="AA20" s="72"/>
      <c r="AD20" s="94"/>
    </row>
    <row r="21" spans="3:30" x14ac:dyDescent="0.25">
      <c r="C21" s="75"/>
      <c r="D21" s="75"/>
      <c r="E21" s="72"/>
      <c r="F21" s="72"/>
      <c r="G21" s="72"/>
      <c r="H21" s="72"/>
      <c r="I21" s="72"/>
      <c r="J21" s="72"/>
      <c r="K21" s="76"/>
      <c r="L21" s="73"/>
      <c r="N21" s="75"/>
      <c r="O21" s="72"/>
      <c r="P21" s="74"/>
      <c r="U21" s="72"/>
      <c r="V21" s="72"/>
      <c r="W21" s="72"/>
      <c r="X21" s="72"/>
      <c r="Y21" s="72"/>
      <c r="Z21" s="72"/>
      <c r="AA21" s="72"/>
      <c r="AD21" s="93"/>
    </row>
    <row r="22" spans="3:30" x14ac:dyDescent="0.25">
      <c r="C22" s="75"/>
      <c r="D22" s="75"/>
      <c r="E22" s="72"/>
      <c r="F22" s="72"/>
      <c r="G22" s="72"/>
      <c r="H22" s="72"/>
      <c r="I22" s="72"/>
      <c r="J22" s="72"/>
      <c r="K22" s="76"/>
      <c r="L22" s="73"/>
      <c r="N22" s="75"/>
      <c r="O22" s="72"/>
      <c r="P22" s="74"/>
      <c r="U22" s="72"/>
      <c r="V22" s="72"/>
      <c r="W22" s="72"/>
      <c r="X22" s="72"/>
      <c r="Y22" s="72"/>
      <c r="Z22" s="72"/>
      <c r="AA22" s="72"/>
    </row>
    <row r="23" spans="3:30" x14ac:dyDescent="0.25">
      <c r="C23" s="75"/>
      <c r="D23" s="75"/>
      <c r="E23" s="72"/>
      <c r="F23" s="72"/>
      <c r="G23" s="72"/>
      <c r="H23" s="72"/>
      <c r="I23" s="72"/>
      <c r="J23" s="72"/>
      <c r="K23" s="76"/>
      <c r="L23" s="73"/>
      <c r="N23" s="75"/>
      <c r="O23" s="72"/>
      <c r="P23" s="74"/>
      <c r="U23" s="72"/>
      <c r="V23" s="72"/>
      <c r="W23" s="72"/>
      <c r="X23" s="72"/>
      <c r="Y23" s="72"/>
      <c r="Z23" s="72"/>
      <c r="AA23" s="72"/>
    </row>
    <row r="24" spans="3:30" x14ac:dyDescent="0.25">
      <c r="C24" s="75"/>
      <c r="D24" s="75"/>
      <c r="E24" s="72"/>
      <c r="F24" s="72"/>
      <c r="G24" s="72"/>
      <c r="H24" s="72"/>
      <c r="I24" s="72"/>
      <c r="J24" s="72"/>
      <c r="K24" s="76"/>
      <c r="L24" s="73"/>
      <c r="N24" s="75"/>
      <c r="O24" s="72"/>
      <c r="P24" s="74"/>
      <c r="U24" s="72"/>
      <c r="V24" s="72"/>
      <c r="W24" s="72"/>
      <c r="X24" s="72"/>
      <c r="Y24" s="72"/>
      <c r="Z24" s="72"/>
      <c r="AA24" s="72"/>
      <c r="AD24" s="93"/>
    </row>
    <row r="25" spans="3:30" x14ac:dyDescent="0.25">
      <c r="C25" s="75"/>
      <c r="D25" s="75"/>
      <c r="E25" s="72"/>
      <c r="F25" s="72"/>
      <c r="G25" s="72"/>
      <c r="H25" s="72"/>
      <c r="I25" s="72"/>
      <c r="J25" s="72"/>
      <c r="K25" s="76"/>
      <c r="L25" s="73"/>
      <c r="N25" s="75"/>
      <c r="O25" s="72"/>
      <c r="P25" s="74"/>
      <c r="U25" s="72"/>
      <c r="V25" s="72"/>
      <c r="W25" s="72"/>
      <c r="X25" s="72"/>
      <c r="Y25" s="72"/>
      <c r="Z25" s="72"/>
      <c r="AA25" s="72"/>
    </row>
    <row r="26" spans="3:30" x14ac:dyDescent="0.25">
      <c r="C26" s="75"/>
      <c r="D26" s="75"/>
      <c r="E26" s="72"/>
      <c r="F26" s="72"/>
      <c r="G26" s="72"/>
      <c r="H26" s="72"/>
      <c r="I26" s="72"/>
      <c r="J26" s="72"/>
      <c r="K26" s="76"/>
      <c r="L26" s="73"/>
      <c r="N26" s="75"/>
      <c r="O26" s="72"/>
      <c r="P26" s="74"/>
      <c r="U26" s="72"/>
      <c r="V26" s="72"/>
      <c r="W26" s="72"/>
      <c r="X26" s="72"/>
      <c r="Y26" s="72"/>
      <c r="Z26" s="72"/>
      <c r="AA26" s="72"/>
    </row>
    <row r="27" spans="3:30" x14ac:dyDescent="0.25">
      <c r="C27" s="75"/>
      <c r="D27" s="75"/>
      <c r="E27" s="72"/>
      <c r="F27" s="72"/>
      <c r="G27" s="72"/>
      <c r="H27" s="72"/>
      <c r="I27" s="72"/>
      <c r="J27" s="72"/>
      <c r="K27" s="76"/>
      <c r="L27" s="73"/>
      <c r="N27" s="75"/>
      <c r="O27" s="72"/>
      <c r="P27" s="74"/>
      <c r="U27" s="72"/>
      <c r="V27" s="72"/>
      <c r="W27" s="72"/>
      <c r="X27" s="72"/>
      <c r="Y27" s="72"/>
      <c r="Z27" s="72"/>
      <c r="AA27" s="72"/>
    </row>
    <row r="28" spans="3:30" x14ac:dyDescent="0.25">
      <c r="C28" s="75"/>
      <c r="D28" s="75"/>
      <c r="E28" s="72"/>
      <c r="F28" s="72"/>
      <c r="G28" s="72"/>
      <c r="H28" s="72"/>
      <c r="I28" s="72"/>
      <c r="J28" s="72"/>
      <c r="K28" s="76"/>
      <c r="L28" s="73"/>
      <c r="N28" s="75"/>
      <c r="O28" s="72"/>
      <c r="P28" s="74"/>
      <c r="U28" s="72"/>
      <c r="V28" s="72"/>
      <c r="W28" s="72"/>
      <c r="X28" s="72"/>
      <c r="Y28" s="72"/>
      <c r="Z28" s="72"/>
      <c r="AA28" s="72"/>
    </row>
    <row r="29" spans="3:30" x14ac:dyDescent="0.25">
      <c r="C29" s="75"/>
      <c r="D29" s="75"/>
      <c r="E29" s="72"/>
      <c r="F29" s="72"/>
      <c r="G29" s="72"/>
      <c r="H29" s="72"/>
      <c r="I29" s="72"/>
      <c r="J29" s="72"/>
      <c r="K29" s="76"/>
      <c r="L29" s="73"/>
      <c r="N29" s="75"/>
      <c r="O29" s="72"/>
      <c r="P29" s="74"/>
      <c r="U29" s="72"/>
      <c r="V29" s="72"/>
      <c r="W29" s="72"/>
      <c r="X29" s="72"/>
      <c r="Y29" s="72"/>
      <c r="Z29" s="72"/>
      <c r="AA29" s="72"/>
    </row>
    <row r="30" spans="3:30" x14ac:dyDescent="0.25">
      <c r="C30" s="75"/>
      <c r="D30" s="75"/>
      <c r="E30" s="72"/>
      <c r="F30" s="72"/>
      <c r="G30" s="72"/>
      <c r="H30" s="72"/>
      <c r="I30" s="72"/>
      <c r="J30" s="72"/>
      <c r="K30" s="76"/>
      <c r="L30" s="73"/>
      <c r="N30" s="75"/>
      <c r="O30" s="72"/>
      <c r="P30" s="74"/>
      <c r="U30" s="72"/>
      <c r="V30" s="72"/>
      <c r="W30" s="72"/>
      <c r="X30" s="72"/>
      <c r="Y30" s="72"/>
      <c r="Z30" s="72"/>
      <c r="AA30" s="72"/>
    </row>
    <row r="31" spans="3:30" x14ac:dyDescent="0.25">
      <c r="C31" s="75"/>
      <c r="D31" s="75"/>
      <c r="E31" s="72"/>
      <c r="F31" s="72"/>
      <c r="G31" s="72"/>
      <c r="H31" s="72"/>
      <c r="I31" s="72"/>
      <c r="J31" s="72"/>
      <c r="K31" s="76"/>
      <c r="L31" s="73"/>
      <c r="N31" s="75"/>
      <c r="O31" s="72"/>
      <c r="P31" s="74"/>
      <c r="U31" s="72"/>
      <c r="V31" s="72"/>
      <c r="W31" s="72"/>
      <c r="X31" s="72"/>
      <c r="Y31" s="72"/>
      <c r="Z31" s="72"/>
      <c r="AA31" s="72"/>
    </row>
    <row r="32" spans="3:30" x14ac:dyDescent="0.25">
      <c r="C32" s="75"/>
      <c r="D32" s="75"/>
      <c r="E32" s="72"/>
      <c r="F32" s="72"/>
      <c r="G32" s="72"/>
      <c r="H32" s="72"/>
      <c r="I32" s="72"/>
      <c r="J32" s="72"/>
      <c r="K32" s="76"/>
      <c r="L32" s="73"/>
      <c r="N32" s="75"/>
      <c r="O32" s="72"/>
      <c r="P32" s="74"/>
      <c r="U32" s="72"/>
      <c r="V32" s="72"/>
      <c r="W32" s="72"/>
      <c r="X32" s="72"/>
      <c r="Y32" s="72"/>
      <c r="Z32" s="72"/>
      <c r="AA32" s="72"/>
    </row>
    <row r="33" spans="3:27" x14ac:dyDescent="0.25">
      <c r="C33" s="75"/>
      <c r="D33" s="75"/>
      <c r="E33" s="72"/>
      <c r="F33" s="72"/>
      <c r="G33" s="72"/>
      <c r="H33" s="72"/>
      <c r="I33" s="72"/>
      <c r="J33" s="72"/>
      <c r="K33" s="76"/>
      <c r="L33" s="73"/>
      <c r="N33" s="75"/>
      <c r="O33" s="72"/>
      <c r="P33" s="74"/>
      <c r="U33" s="72"/>
      <c r="V33" s="72"/>
      <c r="W33" s="72"/>
      <c r="X33" s="72"/>
      <c r="Y33" s="72"/>
      <c r="Z33" s="72"/>
      <c r="AA33" s="72"/>
    </row>
    <row r="34" spans="3:27" x14ac:dyDescent="0.25">
      <c r="C34" s="75"/>
      <c r="D34" s="75"/>
      <c r="E34" s="72"/>
      <c r="F34" s="72"/>
      <c r="G34" s="72"/>
      <c r="H34" s="72"/>
      <c r="I34" s="72"/>
      <c r="J34" s="72"/>
      <c r="K34" s="76"/>
      <c r="L34" s="73"/>
      <c r="N34" s="75"/>
      <c r="O34" s="72"/>
      <c r="P34" s="74"/>
      <c r="U34" s="72"/>
      <c r="V34" s="72"/>
      <c r="W34" s="72"/>
      <c r="X34" s="72"/>
      <c r="Y34" s="72"/>
      <c r="Z34" s="72"/>
      <c r="AA34" s="72"/>
    </row>
    <row r="35" spans="3:27" x14ac:dyDescent="0.25">
      <c r="C35" s="75"/>
      <c r="D35" s="75"/>
      <c r="E35" s="72"/>
      <c r="F35" s="72"/>
      <c r="G35" s="72"/>
      <c r="H35" s="72"/>
      <c r="I35" s="72"/>
      <c r="J35" s="72"/>
      <c r="K35" s="76"/>
      <c r="L35" s="73"/>
      <c r="N35" s="75"/>
      <c r="O35" s="72"/>
      <c r="P35" s="74"/>
      <c r="U35" s="72"/>
      <c r="V35" s="72"/>
      <c r="W35" s="72"/>
      <c r="X35" s="72"/>
      <c r="Y35" s="72"/>
      <c r="Z35" s="72"/>
      <c r="AA35" s="72"/>
    </row>
    <row r="36" spans="3:27" x14ac:dyDescent="0.25">
      <c r="C36" s="75"/>
      <c r="D36" s="75"/>
      <c r="E36" s="72"/>
      <c r="F36" s="72"/>
      <c r="G36" s="72"/>
      <c r="H36" s="72"/>
      <c r="I36" s="72"/>
      <c r="J36" s="72"/>
      <c r="K36" s="76"/>
      <c r="L36" s="73"/>
      <c r="N36" s="75"/>
      <c r="O36" s="72"/>
      <c r="P36" s="74"/>
      <c r="U36" s="72"/>
      <c r="V36" s="72"/>
      <c r="W36" s="72"/>
      <c r="X36" s="72"/>
      <c r="Y36" s="72"/>
      <c r="Z36" s="72"/>
      <c r="AA36" s="72"/>
    </row>
    <row r="37" spans="3:27" x14ac:dyDescent="0.25">
      <c r="C37" s="75"/>
      <c r="D37" s="75"/>
      <c r="E37" s="72"/>
      <c r="F37" s="72"/>
      <c r="G37" s="72"/>
      <c r="H37" s="72"/>
      <c r="I37" s="72"/>
      <c r="J37" s="72"/>
      <c r="K37" s="76"/>
      <c r="L37" s="73"/>
      <c r="N37" s="75"/>
      <c r="O37" s="72"/>
      <c r="P37" s="74"/>
      <c r="U37" s="72"/>
      <c r="V37" s="72"/>
      <c r="W37" s="72"/>
      <c r="X37" s="72"/>
      <c r="Y37" s="72"/>
      <c r="Z37" s="72"/>
      <c r="AA37" s="72"/>
    </row>
    <row r="38" spans="3:27" x14ac:dyDescent="0.25">
      <c r="E38" s="72"/>
      <c r="F38" s="72"/>
      <c r="G38" s="72"/>
      <c r="H38" s="72"/>
      <c r="I38" s="72"/>
      <c r="J38" s="72"/>
      <c r="K38" s="76"/>
      <c r="L38" s="73"/>
      <c r="N38" s="75"/>
      <c r="O38" s="72"/>
      <c r="P38" s="74"/>
      <c r="U38" s="72"/>
      <c r="V38" s="72"/>
      <c r="W38" s="72"/>
      <c r="X38" s="72"/>
      <c r="Y38" s="72"/>
      <c r="Z38" s="72"/>
      <c r="AA38" s="72"/>
    </row>
    <row r="39" spans="3:27" x14ac:dyDescent="0.25">
      <c r="E39" s="72"/>
      <c r="F39" s="72"/>
      <c r="G39" s="72"/>
      <c r="H39" s="72"/>
      <c r="I39" s="72"/>
      <c r="J39" s="72"/>
      <c r="K39" s="76"/>
      <c r="L39" s="73"/>
      <c r="N39" s="75"/>
      <c r="O39" s="72"/>
      <c r="P39" s="74"/>
      <c r="U39" s="72"/>
      <c r="V39" s="72"/>
      <c r="W39" s="72"/>
      <c r="X39" s="72"/>
      <c r="Y39" s="72"/>
      <c r="Z39" s="72"/>
      <c r="AA39" s="72"/>
    </row>
    <row r="40" spans="3:27" x14ac:dyDescent="0.25">
      <c r="E40" s="72"/>
      <c r="F40" s="72"/>
      <c r="G40" s="72"/>
      <c r="H40" s="72"/>
      <c r="I40" s="72"/>
      <c r="J40" s="72"/>
      <c r="K40" s="76"/>
      <c r="L40" s="73"/>
      <c r="N40" s="75"/>
      <c r="O40" s="72"/>
      <c r="P40" s="74"/>
      <c r="U40" s="72"/>
      <c r="V40" s="72"/>
      <c r="W40" s="72"/>
      <c r="X40" s="72"/>
      <c r="Y40" s="72"/>
      <c r="Z40" s="72"/>
      <c r="AA40" s="72"/>
    </row>
    <row r="41" spans="3:27" x14ac:dyDescent="0.25">
      <c r="E41" s="72"/>
      <c r="F41" s="72"/>
      <c r="G41" s="72"/>
      <c r="H41" s="72"/>
      <c r="I41" s="72"/>
      <c r="J41" s="72"/>
      <c r="K41" s="76"/>
      <c r="L41" s="73"/>
      <c r="N41" s="75"/>
      <c r="O41" s="72"/>
      <c r="P41" s="74"/>
      <c r="U41" s="72"/>
      <c r="V41" s="72"/>
      <c r="W41" s="72"/>
      <c r="X41" s="72"/>
      <c r="Y41" s="72"/>
      <c r="Z41" s="72"/>
      <c r="AA41" s="72"/>
    </row>
    <row r="42" spans="3:27" x14ac:dyDescent="0.25">
      <c r="E42" s="72"/>
      <c r="F42" s="72"/>
      <c r="G42" s="72"/>
      <c r="H42" s="72"/>
      <c r="I42" s="72"/>
      <c r="J42" s="72"/>
      <c r="K42" s="76"/>
      <c r="L42" s="73"/>
      <c r="N42" s="75"/>
      <c r="O42" s="72"/>
      <c r="P42" s="74"/>
      <c r="U42" s="72"/>
      <c r="V42" s="72"/>
      <c r="W42" s="72"/>
      <c r="X42" s="72"/>
      <c r="Y42" s="72"/>
      <c r="Z42" s="72"/>
      <c r="AA42" s="72"/>
    </row>
    <row r="43" spans="3:27" x14ac:dyDescent="0.25">
      <c r="E43" s="72"/>
      <c r="F43" s="72"/>
      <c r="G43" s="72"/>
      <c r="H43" s="72"/>
      <c r="I43" s="72"/>
      <c r="J43" s="72"/>
      <c r="K43" s="76"/>
      <c r="L43" s="73"/>
      <c r="N43" s="75"/>
      <c r="O43" s="72"/>
      <c r="P43" s="74"/>
      <c r="U43" s="72"/>
      <c r="V43" s="72"/>
      <c r="W43" s="72"/>
      <c r="X43" s="72"/>
      <c r="Y43" s="72"/>
      <c r="Z43" s="72"/>
      <c r="AA43" s="72"/>
    </row>
    <row r="44" spans="3:27" x14ac:dyDescent="0.25">
      <c r="E44" s="72"/>
      <c r="F44" s="72"/>
      <c r="G44" s="72"/>
      <c r="H44" s="72"/>
      <c r="I44" s="72"/>
      <c r="J44" s="72"/>
      <c r="K44" s="76"/>
      <c r="L44" s="73"/>
      <c r="N44" s="75"/>
      <c r="O44" s="72"/>
      <c r="P44" s="74"/>
      <c r="U44" s="72"/>
      <c r="V44" s="72"/>
      <c r="W44" s="72"/>
      <c r="X44" s="72"/>
      <c r="Y44" s="72"/>
      <c r="Z44" s="72"/>
      <c r="AA44" s="72"/>
    </row>
    <row r="45" spans="3:27" x14ac:dyDescent="0.25">
      <c r="E45" s="72"/>
      <c r="F45" s="72"/>
      <c r="G45" s="72"/>
      <c r="H45" s="72"/>
      <c r="I45" s="72"/>
      <c r="J45" s="72"/>
      <c r="K45" s="76"/>
      <c r="L45" s="73"/>
      <c r="N45" s="75"/>
      <c r="O45" s="72"/>
      <c r="P45" s="74"/>
      <c r="U45" s="72"/>
      <c r="V45" s="72"/>
      <c r="W45" s="72"/>
      <c r="X45" s="72"/>
      <c r="Y45" s="72"/>
      <c r="Z45" s="72"/>
      <c r="AA45" s="72"/>
    </row>
    <row r="46" spans="3:27" x14ac:dyDescent="0.25">
      <c r="E46" s="72"/>
      <c r="F46" s="72"/>
      <c r="G46" s="72"/>
      <c r="H46" s="72"/>
      <c r="I46" s="72"/>
      <c r="J46" s="72"/>
      <c r="K46" s="76"/>
      <c r="L46" s="73"/>
      <c r="N46" s="75"/>
      <c r="O46" s="72"/>
      <c r="P46" s="74"/>
      <c r="U46" s="72"/>
      <c r="V46" s="72"/>
      <c r="W46" s="72"/>
      <c r="X46" s="72"/>
      <c r="Y46" s="72"/>
      <c r="Z46" s="72"/>
      <c r="AA46" s="72"/>
    </row>
    <row r="47" spans="3:27" x14ac:dyDescent="0.25">
      <c r="E47" s="72"/>
      <c r="F47" s="72"/>
      <c r="G47" s="72"/>
      <c r="H47" s="72"/>
      <c r="I47" s="72"/>
      <c r="J47" s="72"/>
      <c r="K47" s="76"/>
      <c r="L47" s="73"/>
      <c r="N47" s="75"/>
      <c r="O47" s="72"/>
      <c r="P47" s="74"/>
      <c r="U47" s="72"/>
      <c r="V47" s="72"/>
      <c r="W47" s="72"/>
      <c r="X47" s="72"/>
      <c r="Y47" s="72"/>
      <c r="Z47" s="72"/>
      <c r="AA47" s="72"/>
    </row>
    <row r="48" spans="3:27" x14ac:dyDescent="0.25">
      <c r="E48" s="72"/>
      <c r="F48" s="72"/>
      <c r="G48" s="72"/>
      <c r="H48" s="72"/>
      <c r="I48" s="72"/>
      <c r="J48" s="72"/>
      <c r="K48" s="76"/>
      <c r="L48" s="73"/>
      <c r="N48" s="75"/>
      <c r="O48" s="72"/>
      <c r="P48" s="74"/>
      <c r="U48" s="72"/>
      <c r="V48" s="72"/>
      <c r="W48" s="72"/>
      <c r="X48" s="72"/>
      <c r="Y48" s="72"/>
      <c r="Z48" s="72"/>
      <c r="AA48" s="72"/>
    </row>
    <row r="49" spans="5:27" x14ac:dyDescent="0.25">
      <c r="E49" s="72"/>
      <c r="F49" s="72"/>
      <c r="G49" s="72"/>
      <c r="H49" s="72"/>
      <c r="I49" s="72"/>
      <c r="J49" s="72"/>
      <c r="K49" s="76"/>
      <c r="L49" s="73"/>
      <c r="N49" s="75"/>
      <c r="O49" s="72"/>
      <c r="P49" s="74"/>
      <c r="U49" s="72"/>
      <c r="V49" s="72"/>
      <c r="W49" s="72"/>
      <c r="X49" s="72"/>
      <c r="Y49" s="72"/>
      <c r="Z49" s="72"/>
      <c r="AA49" s="72"/>
    </row>
    <row r="50" spans="5:27" x14ac:dyDescent="0.25">
      <c r="E50" s="72"/>
      <c r="F50" s="72"/>
      <c r="G50" s="72"/>
      <c r="H50" s="72"/>
      <c r="I50" s="72"/>
      <c r="J50" s="72"/>
      <c r="K50" s="76"/>
      <c r="L50" s="73"/>
      <c r="N50" s="75"/>
      <c r="O50" s="72"/>
      <c r="P50" s="74"/>
      <c r="U50" s="72"/>
      <c r="V50" s="72"/>
      <c r="W50" s="72"/>
      <c r="X50" s="72"/>
      <c r="Y50" s="72"/>
      <c r="Z50" s="72"/>
      <c r="AA50" s="72"/>
    </row>
    <row r="51" spans="5:27" x14ac:dyDescent="0.25">
      <c r="E51" s="72"/>
      <c r="F51" s="72"/>
      <c r="G51" s="72"/>
      <c r="H51" s="72"/>
      <c r="I51" s="72"/>
      <c r="J51" s="72"/>
      <c r="K51" s="76"/>
      <c r="L51" s="73"/>
      <c r="N51" s="75"/>
      <c r="O51" s="72"/>
      <c r="P51" s="74"/>
      <c r="U51" s="72"/>
      <c r="V51" s="72"/>
      <c r="W51" s="72"/>
      <c r="X51" s="72"/>
      <c r="Y51" s="72"/>
      <c r="Z51" s="72"/>
      <c r="AA51" s="72"/>
    </row>
    <row r="52" spans="5:27" x14ac:dyDescent="0.25">
      <c r="E52" s="72"/>
      <c r="F52" s="72"/>
      <c r="G52" s="72"/>
      <c r="H52" s="72"/>
      <c r="I52" s="72"/>
      <c r="J52" s="72"/>
      <c r="K52" s="76"/>
      <c r="L52" s="73"/>
      <c r="N52" s="75"/>
      <c r="O52" s="72"/>
      <c r="P52" s="74"/>
      <c r="U52" s="72"/>
      <c r="V52" s="72"/>
      <c r="W52" s="72"/>
      <c r="X52" s="72"/>
      <c r="Y52" s="72"/>
      <c r="Z52" s="72"/>
      <c r="AA52" s="72"/>
    </row>
    <row r="53" spans="5:27" x14ac:dyDescent="0.25">
      <c r="E53" s="72"/>
      <c r="F53" s="72"/>
      <c r="G53" s="72"/>
      <c r="H53" s="72"/>
      <c r="I53" s="72"/>
      <c r="J53" s="72"/>
      <c r="K53" s="76"/>
      <c r="L53" s="73"/>
      <c r="N53" s="75"/>
      <c r="O53" s="72"/>
      <c r="P53" s="74"/>
      <c r="U53" s="72"/>
      <c r="V53" s="72"/>
      <c r="W53" s="72"/>
      <c r="X53" s="72"/>
      <c r="Y53" s="72"/>
      <c r="Z53" s="72"/>
      <c r="AA53" s="72"/>
    </row>
    <row r="54" spans="5:27" x14ac:dyDescent="0.25">
      <c r="E54" s="72"/>
      <c r="F54" s="72"/>
      <c r="G54" s="72"/>
      <c r="H54" s="72"/>
      <c r="I54" s="72"/>
      <c r="J54" s="72"/>
      <c r="K54" s="76"/>
      <c r="L54" s="73"/>
      <c r="N54" s="75"/>
      <c r="O54" s="72"/>
      <c r="P54" s="74"/>
      <c r="U54" s="72"/>
      <c r="V54" s="72"/>
      <c r="W54" s="72"/>
      <c r="X54" s="72"/>
      <c r="Y54" s="72"/>
      <c r="Z54" s="72"/>
      <c r="AA54" s="72"/>
    </row>
    <row r="55" spans="5:27" x14ac:dyDescent="0.25">
      <c r="E55" s="72"/>
      <c r="F55" s="72"/>
      <c r="G55" s="72"/>
      <c r="H55" s="72"/>
      <c r="I55" s="72"/>
      <c r="J55" s="72"/>
      <c r="K55" s="76"/>
      <c r="L55" s="73"/>
      <c r="N55" s="75"/>
      <c r="O55" s="72"/>
      <c r="P55" s="74"/>
      <c r="U55" s="72"/>
      <c r="V55" s="72"/>
      <c r="W55" s="72"/>
      <c r="X55" s="72"/>
      <c r="Y55" s="72"/>
      <c r="Z55" s="72"/>
      <c r="AA55" s="72"/>
    </row>
    <row r="56" spans="5:27" x14ac:dyDescent="0.25">
      <c r="E56" s="72"/>
      <c r="F56" s="72"/>
      <c r="G56" s="72"/>
      <c r="H56" s="72"/>
      <c r="I56" s="72"/>
      <c r="J56" s="72"/>
      <c r="K56" s="76"/>
      <c r="L56" s="73"/>
      <c r="N56" s="75"/>
      <c r="O56" s="72"/>
      <c r="P56" s="74"/>
      <c r="U56" s="72"/>
      <c r="V56" s="72"/>
      <c r="W56" s="72"/>
      <c r="X56" s="72"/>
      <c r="Y56" s="72"/>
      <c r="Z56" s="72"/>
      <c r="AA56" s="72"/>
    </row>
    <row r="57" spans="5:27" x14ac:dyDescent="0.25">
      <c r="E57" s="72"/>
      <c r="F57" s="72"/>
      <c r="G57" s="72"/>
      <c r="H57" s="72"/>
      <c r="I57" s="72"/>
      <c r="J57" s="72"/>
      <c r="K57" s="76"/>
      <c r="L57" s="73"/>
      <c r="N57" s="75"/>
      <c r="O57" s="72"/>
      <c r="P57" s="74"/>
      <c r="U57" s="72"/>
      <c r="V57" s="72"/>
      <c r="W57" s="72"/>
      <c r="X57" s="72"/>
      <c r="Y57" s="72"/>
      <c r="Z57" s="72"/>
      <c r="AA57" s="72"/>
    </row>
    <row r="58" spans="5:27" x14ac:dyDescent="0.25">
      <c r="E58" s="72"/>
      <c r="F58" s="72"/>
      <c r="G58" s="72"/>
      <c r="H58" s="72"/>
      <c r="I58" s="72"/>
      <c r="J58" s="72"/>
      <c r="K58" s="76"/>
      <c r="L58" s="73"/>
      <c r="N58" s="75"/>
      <c r="O58" s="72"/>
      <c r="P58" s="74"/>
      <c r="U58" s="72"/>
      <c r="V58" s="72"/>
      <c r="W58" s="72"/>
      <c r="X58" s="72"/>
      <c r="Y58" s="72"/>
      <c r="Z58" s="72"/>
      <c r="AA58" s="72"/>
    </row>
    <row r="59" spans="5:27" x14ac:dyDescent="0.25">
      <c r="E59" s="72"/>
      <c r="F59" s="72"/>
      <c r="G59" s="72"/>
      <c r="H59" s="72"/>
      <c r="I59" s="72"/>
      <c r="J59" s="72"/>
      <c r="K59" s="76"/>
      <c r="L59" s="73"/>
      <c r="N59" s="75"/>
      <c r="O59" s="72"/>
      <c r="P59" s="74"/>
      <c r="U59" s="72"/>
      <c r="V59" s="72"/>
      <c r="W59" s="72"/>
      <c r="X59" s="72"/>
      <c r="Y59" s="72"/>
      <c r="Z59" s="72"/>
      <c r="AA59" s="72"/>
    </row>
    <row r="60" spans="5:27" x14ac:dyDescent="0.25">
      <c r="E60" s="72"/>
      <c r="F60" s="72"/>
      <c r="G60" s="72"/>
      <c r="H60" s="72"/>
      <c r="I60" s="72"/>
      <c r="J60" s="72"/>
      <c r="K60" s="76"/>
      <c r="L60" s="73"/>
      <c r="N60" s="75"/>
      <c r="O60" s="72"/>
      <c r="P60" s="74"/>
      <c r="U60" s="72"/>
      <c r="V60" s="72"/>
      <c r="W60" s="72"/>
      <c r="X60" s="72"/>
      <c r="Y60" s="72"/>
      <c r="Z60" s="72"/>
      <c r="AA60" s="72"/>
    </row>
    <row r="61" spans="5:27" x14ac:dyDescent="0.25">
      <c r="E61" s="72"/>
      <c r="F61" s="72"/>
      <c r="G61" s="72"/>
      <c r="H61" s="72"/>
      <c r="I61" s="72"/>
      <c r="J61" s="72"/>
      <c r="K61" s="76"/>
      <c r="L61" s="73"/>
      <c r="N61" s="75"/>
      <c r="O61" s="72"/>
      <c r="P61" s="74"/>
      <c r="U61" s="72"/>
      <c r="V61" s="72"/>
      <c r="W61" s="72"/>
      <c r="X61" s="72"/>
      <c r="Y61" s="72"/>
      <c r="Z61" s="72"/>
      <c r="AA61" s="72"/>
    </row>
    <row r="62" spans="5:27" x14ac:dyDescent="0.25">
      <c r="E62" s="72"/>
      <c r="F62" s="72"/>
      <c r="G62" s="72"/>
      <c r="H62" s="72"/>
      <c r="I62" s="72"/>
      <c r="J62" s="72"/>
      <c r="K62" s="76"/>
      <c r="L62" s="73"/>
      <c r="N62" s="75"/>
      <c r="O62" s="72"/>
      <c r="P62" s="74"/>
      <c r="U62" s="72"/>
      <c r="V62" s="72"/>
      <c r="W62" s="72"/>
      <c r="X62" s="72"/>
      <c r="Y62" s="72"/>
      <c r="Z62" s="72"/>
      <c r="AA62" s="72"/>
    </row>
    <row r="63" spans="5:27" x14ac:dyDescent="0.25">
      <c r="E63" s="72"/>
      <c r="F63" s="72"/>
      <c r="G63" s="72"/>
      <c r="H63" s="72"/>
      <c r="I63" s="72"/>
      <c r="J63" s="72"/>
      <c r="K63" s="76"/>
      <c r="L63" s="73"/>
      <c r="N63" s="75"/>
      <c r="O63" s="72"/>
      <c r="P63" s="74"/>
      <c r="U63" s="72"/>
      <c r="V63" s="72"/>
      <c r="W63" s="72"/>
      <c r="X63" s="72"/>
      <c r="Y63" s="72"/>
      <c r="Z63" s="72"/>
      <c r="AA63" s="72"/>
    </row>
    <row r="64" spans="5:27" x14ac:dyDescent="0.25">
      <c r="E64" s="72"/>
      <c r="F64" s="72"/>
      <c r="G64" s="72"/>
      <c r="H64" s="72"/>
      <c r="I64" s="72"/>
      <c r="J64" s="72"/>
      <c r="K64" s="76"/>
      <c r="L64" s="73"/>
      <c r="N64" s="75"/>
      <c r="O64" s="72"/>
      <c r="P64" s="74"/>
      <c r="U64" s="72"/>
      <c r="V64" s="72"/>
      <c r="W64" s="72"/>
      <c r="X64" s="72"/>
      <c r="Y64" s="72"/>
      <c r="Z64" s="72"/>
      <c r="AA64" s="72"/>
    </row>
    <row r="65" spans="5:27" x14ac:dyDescent="0.25">
      <c r="E65" s="72"/>
      <c r="F65" s="72"/>
      <c r="G65" s="72"/>
      <c r="H65" s="72"/>
      <c r="I65" s="72"/>
      <c r="J65" s="72"/>
      <c r="K65" s="76"/>
      <c r="L65" s="73"/>
      <c r="N65" s="75"/>
      <c r="O65" s="72"/>
      <c r="P65" s="74"/>
      <c r="U65" s="72"/>
      <c r="V65" s="72"/>
      <c r="W65" s="72"/>
      <c r="X65" s="72"/>
      <c r="Y65" s="72"/>
      <c r="Z65" s="72"/>
      <c r="AA65" s="72"/>
    </row>
    <row r="66" spans="5:27" x14ac:dyDescent="0.25">
      <c r="E66" s="72"/>
      <c r="F66" s="72"/>
      <c r="G66" s="72"/>
      <c r="H66" s="72"/>
      <c r="I66" s="72"/>
      <c r="J66" s="72"/>
      <c r="K66" s="76"/>
      <c r="L66" s="73"/>
      <c r="N66" s="75"/>
      <c r="O66" s="72"/>
      <c r="P66" s="74"/>
      <c r="U66" s="72"/>
      <c r="V66" s="72"/>
      <c r="W66" s="72"/>
      <c r="X66" s="72"/>
      <c r="Y66" s="72"/>
      <c r="Z66" s="72"/>
      <c r="AA66" s="72"/>
    </row>
    <row r="67" spans="5:27" x14ac:dyDescent="0.25">
      <c r="E67" s="72"/>
      <c r="F67" s="72"/>
      <c r="G67" s="72"/>
      <c r="H67" s="72"/>
      <c r="I67" s="72"/>
      <c r="J67" s="72"/>
      <c r="K67" s="76"/>
      <c r="L67" s="73"/>
      <c r="N67" s="75"/>
      <c r="O67" s="72"/>
      <c r="P67" s="74"/>
      <c r="U67" s="72"/>
      <c r="V67" s="72"/>
      <c r="W67" s="72"/>
      <c r="X67" s="72"/>
      <c r="Y67" s="72"/>
      <c r="Z67" s="72"/>
      <c r="AA67" s="72"/>
    </row>
    <row r="68" spans="5:27" x14ac:dyDescent="0.25">
      <c r="E68" s="72"/>
      <c r="F68" s="72"/>
      <c r="G68" s="72"/>
      <c r="H68" s="72"/>
      <c r="I68" s="72"/>
      <c r="J68" s="72"/>
      <c r="K68" s="76"/>
      <c r="L68" s="73"/>
      <c r="N68" s="75"/>
      <c r="O68" s="72"/>
      <c r="P68" s="74"/>
      <c r="U68" s="72"/>
      <c r="V68" s="72"/>
      <c r="W68" s="72"/>
      <c r="X68" s="72"/>
      <c r="Y68" s="72"/>
      <c r="Z68" s="72"/>
      <c r="AA68" s="72"/>
    </row>
    <row r="69" spans="5:27" x14ac:dyDescent="0.25">
      <c r="E69" s="72"/>
      <c r="F69" s="72"/>
      <c r="G69" s="72"/>
      <c r="H69" s="72"/>
      <c r="I69" s="72"/>
      <c r="J69" s="72"/>
      <c r="K69" s="76"/>
      <c r="L69" s="73"/>
      <c r="N69" s="75"/>
      <c r="O69" s="72"/>
      <c r="P69" s="74"/>
      <c r="U69" s="72"/>
      <c r="V69" s="72"/>
      <c r="W69" s="72"/>
      <c r="X69" s="72"/>
      <c r="Y69" s="72"/>
      <c r="Z69" s="72"/>
      <c r="AA69" s="72"/>
    </row>
    <row r="70" spans="5:27" x14ac:dyDescent="0.25">
      <c r="E70" s="72"/>
      <c r="F70" s="72"/>
      <c r="G70" s="72"/>
      <c r="H70" s="72"/>
      <c r="I70" s="72"/>
      <c r="J70" s="72"/>
      <c r="K70" s="76"/>
      <c r="L70" s="73"/>
      <c r="N70" s="75"/>
      <c r="O70" s="72"/>
      <c r="P70" s="74"/>
      <c r="U70" s="72"/>
      <c r="V70" s="72"/>
      <c r="W70" s="72"/>
      <c r="X70" s="72"/>
      <c r="Y70" s="72"/>
      <c r="Z70" s="72"/>
      <c r="AA70" s="72"/>
    </row>
    <row r="71" spans="5:27" x14ac:dyDescent="0.25">
      <c r="E71" s="72"/>
      <c r="F71" s="72"/>
      <c r="G71" s="72"/>
      <c r="H71" s="72"/>
      <c r="I71" s="72"/>
      <c r="J71" s="72"/>
      <c r="K71" s="76"/>
      <c r="L71" s="73"/>
      <c r="N71" s="75"/>
      <c r="O71" s="72"/>
      <c r="P71" s="74"/>
      <c r="U71" s="72"/>
      <c r="V71" s="72"/>
      <c r="W71" s="72"/>
      <c r="X71" s="72"/>
      <c r="Y71" s="72"/>
      <c r="Z71" s="72"/>
      <c r="AA71" s="72"/>
    </row>
    <row r="72" spans="5:27" x14ac:dyDescent="0.25">
      <c r="E72" s="72"/>
      <c r="F72" s="72"/>
      <c r="G72" s="72"/>
      <c r="H72" s="72"/>
      <c r="I72" s="72"/>
      <c r="J72" s="72"/>
      <c r="K72" s="76"/>
      <c r="L72" s="73"/>
      <c r="N72" s="75"/>
      <c r="O72" s="72"/>
      <c r="P72" s="74"/>
      <c r="U72" s="72"/>
      <c r="V72" s="72"/>
      <c r="W72" s="72"/>
      <c r="X72" s="72"/>
      <c r="Y72" s="72"/>
      <c r="Z72" s="72"/>
      <c r="AA72" s="72"/>
    </row>
    <row r="73" spans="5:27" x14ac:dyDescent="0.25">
      <c r="E73" s="72"/>
      <c r="F73" s="72"/>
      <c r="G73" s="72"/>
      <c r="H73" s="72"/>
      <c r="I73" s="72"/>
      <c r="J73" s="72"/>
      <c r="K73" s="76"/>
      <c r="L73" s="73"/>
      <c r="N73" s="75"/>
      <c r="O73" s="72"/>
      <c r="P73" s="74"/>
      <c r="U73" s="72"/>
      <c r="V73" s="72"/>
      <c r="W73" s="72"/>
      <c r="X73" s="72"/>
      <c r="Y73" s="72"/>
      <c r="Z73" s="72"/>
      <c r="AA73" s="72"/>
    </row>
    <row r="74" spans="5:27" x14ac:dyDescent="0.25">
      <c r="E74" s="72"/>
      <c r="F74" s="72"/>
      <c r="G74" s="72"/>
      <c r="H74" s="72"/>
      <c r="I74" s="72"/>
      <c r="J74" s="72"/>
      <c r="K74" s="76"/>
      <c r="L74" s="73"/>
      <c r="N74" s="75"/>
      <c r="O74" s="72"/>
      <c r="P74" s="74"/>
      <c r="U74" s="72"/>
      <c r="V74" s="72"/>
      <c r="W74" s="72"/>
      <c r="X74" s="72"/>
      <c r="Y74" s="72"/>
      <c r="Z74" s="72"/>
      <c r="AA74" s="72"/>
    </row>
    <row r="75" spans="5:27" x14ac:dyDescent="0.25">
      <c r="E75" s="72"/>
      <c r="F75" s="72"/>
      <c r="G75" s="72"/>
      <c r="H75" s="72"/>
      <c r="I75" s="72"/>
      <c r="J75" s="72"/>
      <c r="K75" s="76"/>
      <c r="L75" s="73"/>
      <c r="N75" s="75"/>
      <c r="O75" s="72"/>
      <c r="P75" s="74"/>
      <c r="U75" s="72"/>
      <c r="V75" s="72"/>
      <c r="W75" s="72"/>
      <c r="X75" s="72"/>
      <c r="Y75" s="72"/>
      <c r="Z75" s="72"/>
      <c r="AA75" s="72"/>
    </row>
    <row r="76" spans="5:27" x14ac:dyDescent="0.25">
      <c r="E76" s="72"/>
      <c r="F76" s="72"/>
      <c r="G76" s="72"/>
      <c r="H76" s="72"/>
      <c r="I76" s="72"/>
      <c r="J76" s="72"/>
      <c r="K76" s="76"/>
      <c r="L76" s="73"/>
      <c r="N76" s="75"/>
      <c r="O76" s="72"/>
      <c r="P76" s="74"/>
      <c r="U76" s="72"/>
      <c r="V76" s="72"/>
      <c r="W76" s="72"/>
      <c r="X76" s="72"/>
      <c r="Y76" s="72"/>
      <c r="Z76" s="72"/>
      <c r="AA76" s="72"/>
    </row>
    <row r="77" spans="5:27" x14ac:dyDescent="0.25">
      <c r="E77" s="72"/>
      <c r="F77" s="72"/>
      <c r="G77" s="72"/>
      <c r="H77" s="72"/>
      <c r="I77" s="72"/>
      <c r="J77" s="72"/>
      <c r="K77" s="76"/>
      <c r="L77" s="73"/>
      <c r="N77" s="75"/>
      <c r="O77" s="72"/>
      <c r="P77" s="74"/>
      <c r="U77" s="72"/>
      <c r="V77" s="72"/>
      <c r="W77" s="72"/>
      <c r="X77" s="72"/>
      <c r="Y77" s="72"/>
      <c r="Z77" s="72"/>
      <c r="AA77" s="72"/>
    </row>
    <row r="78" spans="5:27" x14ac:dyDescent="0.25">
      <c r="E78" s="72"/>
      <c r="F78" s="72"/>
      <c r="G78" s="72"/>
      <c r="H78" s="72"/>
      <c r="I78" s="72"/>
      <c r="J78" s="72"/>
      <c r="K78" s="76"/>
      <c r="L78" s="73"/>
      <c r="N78" s="75"/>
      <c r="O78" s="72"/>
      <c r="P78" s="74"/>
      <c r="U78" s="72"/>
      <c r="V78" s="72"/>
      <c r="W78" s="72"/>
      <c r="X78" s="72"/>
      <c r="Y78" s="72"/>
      <c r="Z78" s="72"/>
      <c r="AA78" s="72"/>
    </row>
    <row r="79" spans="5:27" x14ac:dyDescent="0.25">
      <c r="E79" s="72"/>
      <c r="F79" s="72"/>
      <c r="G79" s="72"/>
      <c r="H79" s="72"/>
      <c r="I79" s="72"/>
      <c r="J79" s="72"/>
      <c r="K79" s="76"/>
      <c r="L79" s="73"/>
      <c r="N79" s="75"/>
      <c r="O79" s="72"/>
      <c r="P79" s="74"/>
      <c r="U79" s="72"/>
      <c r="V79" s="72"/>
      <c r="W79" s="72"/>
      <c r="X79" s="72"/>
      <c r="Y79" s="72"/>
      <c r="Z79" s="72"/>
      <c r="AA79" s="72"/>
    </row>
    <row r="80" spans="5:27" x14ac:dyDescent="0.25">
      <c r="E80" s="72"/>
      <c r="F80" s="72"/>
      <c r="G80" s="72"/>
      <c r="H80" s="72"/>
      <c r="I80" s="72"/>
      <c r="J80" s="72"/>
      <c r="K80" s="76"/>
      <c r="L80" s="73"/>
      <c r="N80" s="75"/>
      <c r="O80" s="72"/>
      <c r="P80" s="74"/>
      <c r="U80" s="72"/>
      <c r="V80" s="72"/>
      <c r="W80" s="72"/>
      <c r="X80" s="72"/>
      <c r="Y80" s="72"/>
      <c r="Z80" s="72"/>
      <c r="AA80" s="72"/>
    </row>
    <row r="81" spans="5:27" x14ac:dyDescent="0.25">
      <c r="E81" s="72"/>
      <c r="F81" s="72"/>
      <c r="G81" s="72"/>
      <c r="H81" s="72"/>
      <c r="I81" s="72"/>
      <c r="J81" s="72"/>
      <c r="K81" s="76"/>
      <c r="L81" s="73"/>
      <c r="N81" s="75"/>
      <c r="O81" s="72"/>
      <c r="P81" s="74"/>
      <c r="U81" s="72"/>
      <c r="V81" s="72"/>
      <c r="W81" s="72"/>
      <c r="X81" s="72"/>
      <c r="Y81" s="72"/>
      <c r="Z81" s="72"/>
      <c r="AA81" s="72"/>
    </row>
    <row r="82" spans="5:27" x14ac:dyDescent="0.25">
      <c r="E82" s="72"/>
      <c r="F82" s="72"/>
      <c r="G82" s="72"/>
      <c r="H82" s="72"/>
      <c r="I82" s="72"/>
      <c r="J82" s="72"/>
      <c r="K82" s="76"/>
      <c r="L82" s="73"/>
      <c r="N82" s="75"/>
      <c r="O82" s="72"/>
      <c r="P82" s="74"/>
      <c r="U82" s="72"/>
      <c r="V82" s="72"/>
      <c r="W82" s="72"/>
      <c r="X82" s="72"/>
      <c r="Y82" s="72"/>
      <c r="Z82" s="72"/>
      <c r="AA82" s="72"/>
    </row>
    <row r="83" spans="5:27" x14ac:dyDescent="0.25">
      <c r="E83" s="72"/>
      <c r="F83" s="72"/>
      <c r="G83" s="72"/>
      <c r="H83" s="72"/>
      <c r="I83" s="72"/>
      <c r="J83" s="72"/>
      <c r="K83" s="76"/>
      <c r="L83" s="73"/>
      <c r="N83" s="75"/>
      <c r="O83" s="72"/>
      <c r="P83" s="74"/>
      <c r="U83" s="72"/>
      <c r="V83" s="72"/>
      <c r="W83" s="72"/>
      <c r="X83" s="72"/>
      <c r="Y83" s="72"/>
      <c r="Z83" s="72"/>
      <c r="AA83" s="72"/>
    </row>
    <row r="84" spans="5:27" x14ac:dyDescent="0.25">
      <c r="E84" s="72"/>
      <c r="F84" s="72"/>
      <c r="G84" s="72"/>
      <c r="H84" s="72"/>
      <c r="I84" s="72"/>
      <c r="J84" s="72"/>
      <c r="K84" s="76"/>
      <c r="L84" s="73"/>
      <c r="N84" s="75"/>
      <c r="O84" s="72"/>
      <c r="P84" s="74"/>
      <c r="U84" s="72"/>
      <c r="V84" s="72"/>
      <c r="W84" s="72"/>
      <c r="X84" s="72"/>
      <c r="Y84" s="72"/>
      <c r="Z84" s="72"/>
      <c r="AA84" s="72"/>
    </row>
    <row r="85" spans="5:27" x14ac:dyDescent="0.25">
      <c r="E85" s="72"/>
      <c r="F85" s="72"/>
      <c r="G85" s="72"/>
      <c r="H85" s="72"/>
      <c r="I85" s="72"/>
      <c r="J85" s="72"/>
      <c r="K85" s="76"/>
      <c r="L85" s="73"/>
      <c r="N85" s="75"/>
      <c r="O85" s="72"/>
      <c r="P85" s="74"/>
      <c r="U85" s="72"/>
      <c r="V85" s="72"/>
      <c r="W85" s="72"/>
      <c r="X85" s="72"/>
      <c r="Y85" s="72"/>
      <c r="Z85" s="72"/>
      <c r="AA85" s="72"/>
    </row>
    <row r="86" spans="5:27" x14ac:dyDescent="0.25">
      <c r="E86" s="72"/>
      <c r="F86" s="72"/>
      <c r="G86" s="72"/>
      <c r="H86" s="72"/>
      <c r="I86" s="72"/>
      <c r="J86" s="72"/>
      <c r="K86" s="76"/>
      <c r="L86" s="73"/>
      <c r="N86" s="75"/>
      <c r="O86" s="72"/>
      <c r="P86" s="74"/>
      <c r="U86" s="72"/>
      <c r="V86" s="72"/>
      <c r="W86" s="72"/>
      <c r="X86" s="72"/>
      <c r="Y86" s="72"/>
      <c r="Z86" s="72"/>
      <c r="AA86" s="72"/>
    </row>
    <row r="87" spans="5:27" x14ac:dyDescent="0.25">
      <c r="E87" s="72"/>
      <c r="F87" s="72"/>
      <c r="G87" s="72"/>
      <c r="H87" s="72"/>
      <c r="I87" s="72"/>
      <c r="J87" s="72"/>
      <c r="K87" s="76"/>
      <c r="L87" s="73"/>
      <c r="N87" s="75"/>
      <c r="O87" s="72"/>
      <c r="P87" s="74"/>
      <c r="U87" s="72"/>
      <c r="V87" s="72"/>
      <c r="W87" s="72"/>
      <c r="X87" s="72"/>
      <c r="Y87" s="72"/>
      <c r="Z87" s="72"/>
      <c r="AA87" s="72"/>
    </row>
    <row r="88" spans="5:27" x14ac:dyDescent="0.25">
      <c r="E88" s="72"/>
      <c r="F88" s="72"/>
      <c r="G88" s="72"/>
      <c r="H88" s="72"/>
      <c r="I88" s="72"/>
      <c r="J88" s="72"/>
      <c r="K88" s="76"/>
      <c r="L88" s="73"/>
      <c r="N88" s="75"/>
      <c r="O88" s="72"/>
      <c r="P88" s="74"/>
      <c r="U88" s="72"/>
      <c r="V88" s="72"/>
      <c r="W88" s="72"/>
      <c r="X88" s="72"/>
      <c r="Y88" s="72"/>
      <c r="Z88" s="72"/>
      <c r="AA88" s="72"/>
    </row>
    <row r="89" spans="5:27" x14ac:dyDescent="0.25">
      <c r="E89" s="72"/>
      <c r="F89" s="72"/>
      <c r="G89" s="72"/>
      <c r="H89" s="72"/>
      <c r="I89" s="72"/>
      <c r="J89" s="72"/>
      <c r="K89" s="76"/>
      <c r="L89" s="73"/>
      <c r="N89" s="75"/>
      <c r="O89" s="72"/>
      <c r="P89" s="74"/>
      <c r="U89" s="72"/>
      <c r="V89" s="72"/>
      <c r="W89" s="72"/>
      <c r="X89" s="72"/>
      <c r="Y89" s="72"/>
      <c r="Z89" s="72"/>
      <c r="AA89" s="72"/>
    </row>
    <row r="90" spans="5:27" x14ac:dyDescent="0.25">
      <c r="E90" s="72"/>
      <c r="F90" s="72"/>
      <c r="G90" s="72"/>
      <c r="H90" s="72"/>
      <c r="I90" s="72"/>
      <c r="J90" s="72"/>
      <c r="K90" s="76"/>
      <c r="L90" s="73"/>
      <c r="N90" s="75"/>
      <c r="O90" s="72"/>
      <c r="P90" s="74"/>
      <c r="U90" s="72"/>
      <c r="V90" s="72"/>
      <c r="W90" s="72"/>
      <c r="X90" s="72"/>
      <c r="Y90" s="72"/>
      <c r="Z90" s="72"/>
      <c r="AA90" s="72"/>
    </row>
    <row r="91" spans="5:27" x14ac:dyDescent="0.25">
      <c r="E91" s="72"/>
      <c r="F91" s="72"/>
      <c r="G91" s="72"/>
      <c r="H91" s="72"/>
      <c r="I91" s="72"/>
      <c r="J91" s="72"/>
      <c r="K91" s="76"/>
      <c r="L91" s="73"/>
      <c r="N91" s="75"/>
      <c r="O91" s="72"/>
      <c r="P91" s="74"/>
      <c r="U91" s="72"/>
      <c r="V91" s="72"/>
      <c r="W91" s="72"/>
      <c r="X91" s="72"/>
      <c r="Y91" s="72"/>
      <c r="Z91" s="72"/>
      <c r="AA91" s="72"/>
    </row>
    <row r="92" spans="5:27" x14ac:dyDescent="0.25">
      <c r="E92" s="72"/>
      <c r="F92" s="72"/>
      <c r="G92" s="72"/>
      <c r="H92" s="72"/>
      <c r="I92" s="72"/>
      <c r="J92" s="72"/>
      <c r="K92" s="76"/>
      <c r="L92" s="73"/>
      <c r="N92" s="75"/>
      <c r="O92" s="72"/>
      <c r="P92" s="74"/>
      <c r="U92" s="72"/>
      <c r="V92" s="72"/>
      <c r="W92" s="72"/>
      <c r="X92" s="72"/>
      <c r="Y92" s="72"/>
      <c r="Z92" s="72"/>
      <c r="AA92" s="72"/>
    </row>
    <row r="93" spans="5:27" x14ac:dyDescent="0.25">
      <c r="E93" s="72"/>
      <c r="F93" s="72"/>
      <c r="G93" s="72"/>
      <c r="H93" s="72"/>
      <c r="I93" s="72"/>
      <c r="J93" s="72"/>
      <c r="K93" s="76"/>
      <c r="L93" s="73"/>
      <c r="N93" s="75"/>
      <c r="O93" s="72"/>
      <c r="P93" s="74"/>
      <c r="U93" s="72"/>
      <c r="V93" s="72"/>
      <c r="W93" s="72"/>
      <c r="X93" s="72"/>
      <c r="Y93" s="72"/>
      <c r="Z93" s="72"/>
      <c r="AA93" s="72"/>
    </row>
    <row r="94" spans="5:27" x14ac:dyDescent="0.25">
      <c r="E94" s="72"/>
      <c r="F94" s="72"/>
      <c r="G94" s="72"/>
      <c r="H94" s="72"/>
      <c r="I94" s="72"/>
      <c r="J94" s="72"/>
      <c r="K94" s="76"/>
      <c r="L94" s="73"/>
      <c r="N94" s="75"/>
      <c r="O94" s="72"/>
      <c r="P94" s="74"/>
      <c r="U94" s="72"/>
      <c r="V94" s="72"/>
      <c r="W94" s="72"/>
      <c r="X94" s="72"/>
      <c r="Y94" s="72"/>
      <c r="Z94" s="72"/>
      <c r="AA94" s="72"/>
    </row>
    <row r="95" spans="5:27" x14ac:dyDescent="0.25">
      <c r="E95" s="72"/>
      <c r="F95" s="72"/>
      <c r="G95" s="72"/>
      <c r="H95" s="72"/>
      <c r="I95" s="72"/>
      <c r="J95" s="72"/>
      <c r="K95" s="76"/>
      <c r="L95" s="73"/>
      <c r="N95" s="75"/>
      <c r="O95" s="72"/>
      <c r="P95" s="74"/>
      <c r="U95" s="72"/>
      <c r="V95" s="72"/>
      <c r="W95" s="72"/>
      <c r="X95" s="72"/>
      <c r="Y95" s="72"/>
      <c r="Z95" s="72"/>
      <c r="AA95" s="72"/>
    </row>
    <row r="96" spans="5:27" x14ac:dyDescent="0.25">
      <c r="E96" s="72"/>
      <c r="F96" s="72"/>
      <c r="G96" s="72"/>
      <c r="H96" s="72"/>
      <c r="I96" s="72"/>
      <c r="J96" s="72"/>
      <c r="K96" s="76"/>
      <c r="L96" s="73"/>
      <c r="N96" s="75"/>
      <c r="O96" s="72"/>
      <c r="P96" s="74"/>
      <c r="U96" s="72"/>
      <c r="V96" s="72"/>
      <c r="W96" s="72"/>
      <c r="X96" s="72"/>
      <c r="Y96" s="72"/>
      <c r="Z96" s="72"/>
      <c r="AA96" s="72"/>
    </row>
    <row r="97" spans="5:27" x14ac:dyDescent="0.25">
      <c r="E97" s="72"/>
      <c r="F97" s="72"/>
      <c r="G97" s="72"/>
      <c r="H97" s="72"/>
      <c r="I97" s="72"/>
      <c r="J97" s="72"/>
      <c r="K97" s="76"/>
      <c r="L97" s="73"/>
      <c r="N97" s="75"/>
      <c r="O97" s="72"/>
      <c r="P97" s="74"/>
      <c r="U97" s="72"/>
      <c r="V97" s="72"/>
      <c r="W97" s="72"/>
      <c r="X97" s="72"/>
      <c r="Y97" s="72"/>
      <c r="Z97" s="72"/>
      <c r="AA97" s="72"/>
    </row>
    <row r="98" spans="5:27" x14ac:dyDescent="0.25">
      <c r="E98" s="72"/>
      <c r="F98" s="72"/>
      <c r="G98" s="72"/>
      <c r="H98" s="72"/>
      <c r="I98" s="72"/>
      <c r="J98" s="72"/>
      <c r="K98" s="76"/>
      <c r="L98" s="73"/>
      <c r="N98" s="75"/>
      <c r="O98" s="72"/>
      <c r="P98" s="74"/>
      <c r="U98" s="72"/>
      <c r="V98" s="72"/>
      <c r="W98" s="72"/>
      <c r="X98" s="72"/>
      <c r="Y98" s="72"/>
      <c r="Z98" s="72"/>
      <c r="AA98" s="72"/>
    </row>
    <row r="99" spans="5:27" x14ac:dyDescent="0.25">
      <c r="E99" s="72"/>
      <c r="F99" s="72"/>
      <c r="G99" s="72"/>
      <c r="H99" s="72"/>
      <c r="I99" s="72"/>
      <c r="J99" s="72"/>
      <c r="K99" s="76"/>
      <c r="L99" s="73"/>
      <c r="N99" s="75"/>
      <c r="O99" s="72"/>
      <c r="P99" s="74"/>
      <c r="U99" s="72"/>
      <c r="V99" s="72"/>
      <c r="W99" s="72"/>
      <c r="X99" s="72"/>
      <c r="Y99" s="72"/>
      <c r="Z99" s="72"/>
      <c r="AA99" s="72"/>
    </row>
    <row r="100" spans="5:27" x14ac:dyDescent="0.25">
      <c r="E100" s="72"/>
      <c r="F100" s="72"/>
      <c r="G100" s="72"/>
      <c r="H100" s="72"/>
      <c r="I100" s="72"/>
      <c r="J100" s="72"/>
      <c r="K100" s="76"/>
      <c r="L100" s="73"/>
      <c r="N100" s="75"/>
      <c r="O100" s="72"/>
      <c r="P100" s="74"/>
      <c r="U100" s="72"/>
      <c r="V100" s="72"/>
      <c r="W100" s="72"/>
      <c r="X100" s="72"/>
      <c r="Y100" s="72"/>
      <c r="Z100" s="72"/>
      <c r="AA100" s="72"/>
    </row>
    <row r="101" spans="5:27" x14ac:dyDescent="0.25">
      <c r="E101" s="72"/>
      <c r="F101" s="72"/>
      <c r="G101" s="72"/>
      <c r="H101" s="72"/>
      <c r="I101" s="72"/>
      <c r="J101" s="72"/>
      <c r="K101" s="76"/>
      <c r="L101" s="73"/>
      <c r="N101" s="75"/>
      <c r="O101" s="72"/>
      <c r="P101" s="74"/>
      <c r="U101" s="72"/>
      <c r="V101" s="72"/>
      <c r="W101" s="72"/>
      <c r="X101" s="72"/>
      <c r="Y101" s="72"/>
      <c r="Z101" s="72"/>
      <c r="AA101" s="72"/>
    </row>
    <row r="102" spans="5:27" x14ac:dyDescent="0.25">
      <c r="E102" s="72"/>
      <c r="F102" s="72"/>
      <c r="G102" s="72"/>
      <c r="H102" s="72"/>
      <c r="I102" s="72"/>
      <c r="J102" s="72"/>
      <c r="K102" s="76"/>
      <c r="L102" s="73"/>
      <c r="N102" s="75"/>
      <c r="O102" s="72"/>
      <c r="P102" s="74"/>
      <c r="U102" s="72"/>
      <c r="V102" s="72"/>
      <c r="W102" s="72"/>
      <c r="X102" s="72"/>
      <c r="Y102" s="72"/>
      <c r="Z102" s="72"/>
      <c r="AA102" s="72"/>
    </row>
    <row r="103" spans="5:27" x14ac:dyDescent="0.25">
      <c r="E103" s="72"/>
      <c r="F103" s="72"/>
      <c r="G103" s="72"/>
      <c r="H103" s="72"/>
      <c r="I103" s="72"/>
      <c r="J103" s="72"/>
      <c r="K103" s="76"/>
      <c r="L103" s="73"/>
      <c r="N103" s="75"/>
      <c r="O103" s="72"/>
      <c r="P103" s="74"/>
      <c r="U103" s="72"/>
      <c r="V103" s="72"/>
      <c r="W103" s="72"/>
      <c r="X103" s="72"/>
      <c r="Y103" s="72"/>
      <c r="Z103" s="72"/>
      <c r="AA103" s="72"/>
    </row>
    <row r="104" spans="5:27" x14ac:dyDescent="0.25">
      <c r="E104" s="72"/>
      <c r="F104" s="72"/>
      <c r="G104" s="72"/>
      <c r="H104" s="72"/>
      <c r="I104" s="72"/>
      <c r="J104" s="72"/>
      <c r="K104" s="76"/>
      <c r="L104" s="73"/>
      <c r="N104" s="75"/>
      <c r="O104" s="72"/>
      <c r="P104" s="74"/>
      <c r="U104" s="72"/>
      <c r="V104" s="72"/>
      <c r="W104" s="72"/>
      <c r="X104" s="72"/>
      <c r="Y104" s="72"/>
      <c r="Z104" s="72"/>
      <c r="AA104" s="72"/>
    </row>
    <row r="105" spans="5:27" x14ac:dyDescent="0.25">
      <c r="E105" s="72"/>
      <c r="F105" s="72"/>
      <c r="G105" s="72"/>
      <c r="H105" s="72"/>
      <c r="I105" s="72"/>
      <c r="J105" s="72"/>
      <c r="K105" s="76"/>
      <c r="L105" s="73"/>
      <c r="N105" s="75"/>
      <c r="O105" s="72"/>
      <c r="P105" s="74"/>
      <c r="U105" s="72"/>
      <c r="V105" s="72"/>
      <c r="W105" s="72"/>
      <c r="X105" s="72"/>
      <c r="Y105" s="72"/>
      <c r="Z105" s="72"/>
      <c r="AA105" s="72"/>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9"/>
  </sheetPr>
  <dimension ref="A1:AE59"/>
  <sheetViews>
    <sheetView topLeftCell="R1" zoomScale="115" zoomScaleNormal="115" workbookViewId="0">
      <selection activeCell="W16" sqref="W16"/>
    </sheetView>
  </sheetViews>
  <sheetFormatPr defaultColWidth="8.85546875" defaultRowHeight="12.75" x14ac:dyDescent="0.2"/>
  <cols>
    <col min="1" max="1" width="18.7109375" customWidth="1"/>
    <col min="2" max="2" width="22" customWidth="1"/>
    <col min="3" max="3" width="10.5703125" customWidth="1"/>
    <col min="4" max="4" width="20.7109375" customWidth="1"/>
    <col min="5" max="5" width="4.7109375" customWidth="1"/>
    <col min="6" max="6" width="9.140625" customWidth="1"/>
    <col min="7" max="7" width="12" customWidth="1"/>
    <col min="8" max="8" width="11.42578125" style="106" customWidth="1"/>
    <col min="9" max="9" width="23.7109375" customWidth="1"/>
    <col min="10" max="10" width="5.42578125" customWidth="1"/>
    <col min="11" max="15" width="9.140625" customWidth="1"/>
    <col min="17" max="17" width="14.7109375" customWidth="1"/>
    <col min="18" max="18" width="14.5703125" customWidth="1"/>
    <col min="19" max="19" width="17.85546875" customWidth="1"/>
    <col min="20" max="20" width="14.85546875" customWidth="1"/>
    <col min="21" max="21" width="21.5703125" customWidth="1"/>
    <col min="22" max="22" width="18" customWidth="1"/>
    <col min="23" max="24" width="18.5703125" customWidth="1"/>
    <col min="27" max="27" width="11.140625" customWidth="1"/>
    <col min="28" max="28" width="25.28515625" customWidth="1"/>
    <col min="29" max="29" width="15.42578125" customWidth="1"/>
  </cols>
  <sheetData>
    <row r="1" spans="1:30" ht="18" thickBot="1" x14ac:dyDescent="0.35">
      <c r="A1" s="115" t="s">
        <v>187</v>
      </c>
      <c r="B1" s="115"/>
    </row>
    <row r="2" spans="1:30" ht="15.75" thickBot="1" x14ac:dyDescent="0.3">
      <c r="A2" s="116"/>
      <c r="B2" s="110"/>
      <c r="C2" s="148" t="s">
        <v>139</v>
      </c>
      <c r="E2" s="110"/>
      <c r="F2" s="110"/>
      <c r="G2" s="111"/>
      <c r="H2" s="148" t="s">
        <v>141</v>
      </c>
      <c r="J2" s="110"/>
      <c r="K2" s="110"/>
      <c r="L2" s="111"/>
      <c r="AA2" s="219" t="s">
        <v>367</v>
      </c>
    </row>
    <row r="3" spans="1:30" ht="13.5" thickBot="1" x14ac:dyDescent="0.25">
      <c r="A3" s="117" t="s">
        <v>146</v>
      </c>
      <c r="B3" s="118" t="s">
        <v>132</v>
      </c>
      <c r="C3" s="117" t="s">
        <v>147</v>
      </c>
      <c r="D3" s="118" t="s">
        <v>140</v>
      </c>
      <c r="E3" s="118" t="s">
        <v>142</v>
      </c>
      <c r="F3" s="118" t="s">
        <v>143</v>
      </c>
      <c r="G3" s="119" t="s">
        <v>176</v>
      </c>
      <c r="H3" s="117" t="s">
        <v>147</v>
      </c>
      <c r="I3" s="118" t="s">
        <v>140</v>
      </c>
      <c r="J3" s="118" t="s">
        <v>142</v>
      </c>
      <c r="K3" s="118" t="s">
        <v>143</v>
      </c>
      <c r="L3" s="119" t="s">
        <v>176</v>
      </c>
      <c r="M3" t="s">
        <v>145</v>
      </c>
      <c r="S3" s="102" t="s">
        <v>171</v>
      </c>
    </row>
    <row r="4" spans="1:30" ht="13.5" thickBot="1" x14ac:dyDescent="0.25">
      <c r="A4" s="116" t="str">
        <f>RES!O2</f>
        <v>NH3</v>
      </c>
      <c r="B4" s="110" t="str">
        <f>RES!O3</f>
        <v>Ammonia</v>
      </c>
      <c r="C4" s="116" t="str">
        <f>RES!M9</f>
        <v>ICPGASNH3-E</v>
      </c>
      <c r="D4" s="110" t="str">
        <f>RES!M5</f>
        <v>Existing Ammonia Plant - Gas</v>
      </c>
      <c r="E4" s="122" t="s">
        <v>135</v>
      </c>
      <c r="F4" s="152">
        <v>0.33</v>
      </c>
      <c r="G4" s="154" t="s">
        <v>177</v>
      </c>
      <c r="H4" s="116" t="str">
        <f>RES!T9</f>
        <v>ICPNH3DEM</v>
      </c>
      <c r="I4" s="110" t="str">
        <f>RES!T8</f>
        <v>Ammonia to Local Market</v>
      </c>
      <c r="J4" s="122" t="s">
        <v>135</v>
      </c>
      <c r="K4" s="121">
        <f>F4</f>
        <v>0.33</v>
      </c>
      <c r="L4" s="111"/>
      <c r="Q4" s="160" t="s">
        <v>204</v>
      </c>
      <c r="R4" s="161" t="s">
        <v>205</v>
      </c>
      <c r="S4" s="161" t="s">
        <v>206</v>
      </c>
      <c r="U4" s="160"/>
      <c r="V4" s="161" t="s">
        <v>43</v>
      </c>
      <c r="W4" s="161" t="s">
        <v>211</v>
      </c>
      <c r="X4" s="161" t="s">
        <v>212</v>
      </c>
      <c r="Z4" t="s">
        <v>223</v>
      </c>
      <c r="AA4" s="102" t="s">
        <v>224</v>
      </c>
      <c r="AB4" s="238">
        <v>18.8</v>
      </c>
    </row>
    <row r="5" spans="1:30" ht="13.5" thickBot="1" x14ac:dyDescent="0.25">
      <c r="A5" s="106"/>
      <c r="B5" s="108"/>
      <c r="C5" s="106"/>
      <c r="D5" s="108"/>
      <c r="E5" s="109" t="s">
        <v>117</v>
      </c>
      <c r="F5" s="107">
        <f>F4*G5</f>
        <v>6.1380000000000008</v>
      </c>
      <c r="G5" s="151">
        <v>18.600000000000001</v>
      </c>
      <c r="I5" s="108"/>
      <c r="J5" s="109" t="s">
        <v>117</v>
      </c>
      <c r="K5" s="107">
        <f>F5</f>
        <v>6.1380000000000008</v>
      </c>
      <c r="Q5" s="162" t="s">
        <v>207</v>
      </c>
      <c r="R5" s="163" t="s">
        <v>208</v>
      </c>
      <c r="S5" s="163">
        <v>28</v>
      </c>
      <c r="U5" s="162" t="s">
        <v>368</v>
      </c>
      <c r="V5" s="163" t="s">
        <v>213</v>
      </c>
      <c r="W5" s="163">
        <v>390</v>
      </c>
      <c r="X5" s="163">
        <v>390</v>
      </c>
      <c r="AA5" s="102" t="s">
        <v>226</v>
      </c>
      <c r="AB5">
        <f>AB4/3.6*1000</f>
        <v>5222.2222222222226</v>
      </c>
    </row>
    <row r="6" spans="1:30" ht="15.75" thickBot="1" x14ac:dyDescent="0.3">
      <c r="A6" s="166" t="str">
        <f>RES!E2</f>
        <v>ICPGAS</v>
      </c>
      <c r="B6" s="124" t="str">
        <f>RES!E3</f>
        <v>Industry Chemicals Gas</v>
      </c>
      <c r="C6" s="123"/>
      <c r="D6" s="124"/>
      <c r="E6" s="125"/>
      <c r="F6" s="153"/>
      <c r="G6" s="126"/>
      <c r="H6" s="123" t="str">
        <f>C4</f>
        <v>ICPGASNH3-E</v>
      </c>
      <c r="I6" s="123" t="str">
        <f>D4</f>
        <v>Existing Ammonia Plant - Gas</v>
      </c>
      <c r="J6" s="125" t="s">
        <v>117</v>
      </c>
      <c r="K6" s="167">
        <f>S5*$K$4</f>
        <v>9.24</v>
      </c>
      <c r="L6" s="126"/>
      <c r="M6" s="102"/>
      <c r="Q6" s="162" t="s">
        <v>209</v>
      </c>
      <c r="R6" s="163" t="s">
        <v>210</v>
      </c>
      <c r="S6" s="163">
        <v>38</v>
      </c>
      <c r="U6" s="162" t="s">
        <v>214</v>
      </c>
      <c r="V6" s="163" t="s">
        <v>118</v>
      </c>
      <c r="W6" s="163">
        <v>35</v>
      </c>
      <c r="X6" s="163">
        <v>100</v>
      </c>
      <c r="Z6" s="102" t="s">
        <v>225</v>
      </c>
      <c r="AA6" s="102" t="s">
        <v>224</v>
      </c>
      <c r="AB6" s="238">
        <v>120</v>
      </c>
    </row>
    <row r="7" spans="1:30" ht="15.75" thickBot="1" x14ac:dyDescent="0.3">
      <c r="A7" s="166" t="str">
        <f>RES!F2</f>
        <v>ICPELC</v>
      </c>
      <c r="B7" s="124" t="str">
        <f>RES!F3</f>
        <v>Industry Chemical Electricity</v>
      </c>
      <c r="C7" s="116"/>
      <c r="D7" s="110"/>
      <c r="E7" s="122"/>
      <c r="F7" s="156"/>
      <c r="G7" s="111"/>
      <c r="H7" s="116" t="str">
        <f>RES!M9</f>
        <v>ICPGASNH3-E</v>
      </c>
      <c r="I7" s="110" t="str">
        <f>RES!M5</f>
        <v>Existing Ammonia Plant - Gas</v>
      </c>
      <c r="J7" s="122" t="s">
        <v>117</v>
      </c>
      <c r="K7" s="167">
        <f>K6/100</f>
        <v>9.2399999999999996E-2</v>
      </c>
      <c r="L7" s="134"/>
      <c r="Q7" s="162" t="s">
        <v>148</v>
      </c>
      <c r="R7" s="163" t="s">
        <v>210</v>
      </c>
      <c r="S7" s="163">
        <v>45</v>
      </c>
      <c r="U7" s="162" t="s">
        <v>215</v>
      </c>
      <c r="V7" s="229" t="s">
        <v>216</v>
      </c>
      <c r="W7" s="163">
        <v>33.44</v>
      </c>
      <c r="X7" s="229">
        <v>11.7</v>
      </c>
      <c r="AB7" s="102" t="s">
        <v>335</v>
      </c>
    </row>
    <row r="8" spans="1:30" ht="15.75" thickBot="1" x14ac:dyDescent="0.3">
      <c r="A8" s="166" t="str">
        <f>RES!H2</f>
        <v>INDCLE</v>
      </c>
      <c r="B8" s="124" t="str">
        <f>RES!H3</f>
        <v>Industry Coal low grade</v>
      </c>
      <c r="C8" s="112"/>
      <c r="D8" s="113"/>
      <c r="E8" s="113"/>
      <c r="F8" s="113"/>
      <c r="G8" s="114"/>
      <c r="H8" s="112" t="str">
        <f>H6</f>
        <v>ICPGASNH3-E</v>
      </c>
      <c r="I8" s="113" t="str">
        <f>I6</f>
        <v>Existing Ammonia Plant - Gas</v>
      </c>
      <c r="J8" s="120" t="s">
        <v>117</v>
      </c>
      <c r="K8" s="167">
        <f>K6/100</f>
        <v>9.2399999999999996E-2</v>
      </c>
      <c r="L8" s="114"/>
      <c r="M8" s="102"/>
      <c r="Q8" s="164" t="s">
        <v>221</v>
      </c>
      <c r="U8" s="162" t="s">
        <v>217</v>
      </c>
      <c r="V8" s="163" t="s">
        <v>218</v>
      </c>
      <c r="W8" s="163">
        <v>211.01</v>
      </c>
      <c r="X8" s="229">
        <v>189.27</v>
      </c>
      <c r="AB8" t="s">
        <v>243</v>
      </c>
      <c r="AC8" t="s">
        <v>244</v>
      </c>
      <c r="AD8">
        <f>X8/1000</f>
        <v>0.18927000000000002</v>
      </c>
    </row>
    <row r="9" spans="1:30" ht="13.5" thickBot="1" x14ac:dyDescent="0.25">
      <c r="A9" s="123" t="str">
        <f>RES!W2</f>
        <v>ICPNH3</v>
      </c>
      <c r="B9" s="124" t="str">
        <f>RES!W3</f>
        <v>Ammonia Demand Domestic Market</v>
      </c>
      <c r="G9" s="126"/>
      <c r="H9" s="123" t="str">
        <f>RES!T9</f>
        <v>ICPNH3DEM</v>
      </c>
      <c r="I9" s="124" t="str">
        <f>RES!T8</f>
        <v>Ammonia to Local Market</v>
      </c>
      <c r="J9" s="125" t="s">
        <v>117</v>
      </c>
      <c r="K9" s="127">
        <f>F5</f>
        <v>6.1380000000000008</v>
      </c>
      <c r="L9" s="126"/>
      <c r="M9" s="102"/>
      <c r="U9" s="162" t="s">
        <v>219</v>
      </c>
      <c r="V9" s="163" t="s">
        <v>118</v>
      </c>
      <c r="W9" s="163">
        <v>84.2</v>
      </c>
      <c r="X9" s="163">
        <v>93.8</v>
      </c>
      <c r="AC9" t="s">
        <v>245</v>
      </c>
      <c r="AD9">
        <f>AD8*AB6</f>
        <v>22.712400000000002</v>
      </c>
    </row>
    <row r="10" spans="1:30" ht="13.5" thickBot="1" x14ac:dyDescent="0.25">
      <c r="A10" t="s">
        <v>231</v>
      </c>
      <c r="B10" t="str">
        <f>Commodities_BASE!C19</f>
        <v>Process Emissions South Africa</v>
      </c>
      <c r="C10" s="110"/>
      <c r="D10" s="110"/>
      <c r="E10" s="110"/>
      <c r="F10" s="110"/>
      <c r="G10" s="111"/>
      <c r="H10" s="116"/>
      <c r="I10" s="110"/>
      <c r="J10" s="110" t="s">
        <v>144</v>
      </c>
      <c r="K10" s="110">
        <f>F50/1000</f>
        <v>241.41499999999999</v>
      </c>
      <c r="L10" s="110"/>
      <c r="M10" s="102"/>
      <c r="U10" s="162" t="s">
        <v>220</v>
      </c>
      <c r="V10" s="163" t="s">
        <v>118</v>
      </c>
      <c r="W10" s="163">
        <v>73.400000000000006</v>
      </c>
      <c r="X10" s="163">
        <v>81.8</v>
      </c>
      <c r="AC10" t="s">
        <v>246</v>
      </c>
      <c r="AD10">
        <f>AD9/AB4</f>
        <v>1.2081063829787235</v>
      </c>
    </row>
    <row r="11" spans="1:30" x14ac:dyDescent="0.2">
      <c r="A11" t="s">
        <v>233</v>
      </c>
      <c r="B11" t="str">
        <f>Commodities_BASE!C20</f>
        <v>CH4S South Africa</v>
      </c>
      <c r="J11" s="168" t="s">
        <v>144</v>
      </c>
      <c r="K11">
        <f>I50/1000</f>
        <v>7.9619999999999997</v>
      </c>
      <c r="M11" s="102"/>
      <c r="U11" s="165" t="s">
        <v>222</v>
      </c>
      <c r="AC11" s="102" t="s">
        <v>336</v>
      </c>
      <c r="AD11">
        <f>1/AD10</f>
        <v>0.82774167415156474</v>
      </c>
    </row>
    <row r="12" spans="1:30" x14ac:dyDescent="0.2">
      <c r="AC12" s="102" t="s">
        <v>338</v>
      </c>
      <c r="AD12">
        <f>X5/3600</f>
        <v>0.10833333333333334</v>
      </c>
    </row>
    <row r="13" spans="1:30" x14ac:dyDescent="0.2">
      <c r="M13" s="102"/>
      <c r="AC13" s="102" t="s">
        <v>337</v>
      </c>
      <c r="AD13">
        <f>AD12/AB4</f>
        <v>5.7624113475177301E-3</v>
      </c>
    </row>
    <row r="16" spans="1:30" x14ac:dyDescent="0.2">
      <c r="AB16" s="102" t="s">
        <v>334</v>
      </c>
    </row>
    <row r="17" spans="1:30" x14ac:dyDescent="0.2">
      <c r="M17" s="102"/>
      <c r="O17" s="128"/>
      <c r="AB17" t="s">
        <v>243</v>
      </c>
      <c r="AC17" t="s">
        <v>244</v>
      </c>
      <c r="AD17">
        <f>W8/1000</f>
        <v>0.21101</v>
      </c>
    </row>
    <row r="18" spans="1:30" x14ac:dyDescent="0.2">
      <c r="AC18" t="s">
        <v>245</v>
      </c>
      <c r="AD18">
        <f>AD17*AB6</f>
        <v>25.321200000000001</v>
      </c>
    </row>
    <row r="19" spans="1:30" x14ac:dyDescent="0.2">
      <c r="M19" s="102"/>
      <c r="AC19" t="s">
        <v>246</v>
      </c>
      <c r="AD19">
        <f>AD18/AB4</f>
        <v>1.3468723404255318</v>
      </c>
    </row>
    <row r="20" spans="1:30" x14ac:dyDescent="0.2">
      <c r="AC20" s="102" t="s">
        <v>336</v>
      </c>
      <c r="AD20">
        <f>1/AD19</f>
        <v>0.7424608628343049</v>
      </c>
    </row>
    <row r="21" spans="1:30" x14ac:dyDescent="0.2">
      <c r="M21" s="102"/>
    </row>
    <row r="22" spans="1:30" ht="30" customHeight="1" x14ac:dyDescent="0.2">
      <c r="M22" s="102"/>
      <c r="Q22" s="227" t="s">
        <v>369</v>
      </c>
      <c r="R22" s="218">
        <v>1.05</v>
      </c>
      <c r="S22" s="228" t="s">
        <v>341</v>
      </c>
    </row>
    <row r="23" spans="1:30" x14ac:dyDescent="0.2">
      <c r="M23" s="102"/>
      <c r="Q23" s="227" t="s">
        <v>370</v>
      </c>
      <c r="R23" s="218">
        <v>14.0997</v>
      </c>
      <c r="S23" s="228" t="s">
        <v>371</v>
      </c>
    </row>
    <row r="24" spans="1:30" ht="13.5" thickBot="1" x14ac:dyDescent="0.25">
      <c r="M24" s="102"/>
    </row>
    <row r="25" spans="1:30" ht="16.5" thickBot="1" x14ac:dyDescent="0.3">
      <c r="A25" s="171" t="s">
        <v>248</v>
      </c>
      <c r="B25" s="171"/>
      <c r="C25" s="171"/>
      <c r="D25" s="171"/>
      <c r="E25" s="171"/>
      <c r="F25" s="171"/>
      <c r="G25" s="171"/>
      <c r="H25" s="171"/>
      <c r="I25" s="171"/>
      <c r="J25" s="171"/>
      <c r="K25" s="171"/>
      <c r="L25" s="171" t="s">
        <v>249</v>
      </c>
      <c r="M25" s="171"/>
      <c r="N25" s="172">
        <v>0.91</v>
      </c>
    </row>
    <row r="26" spans="1:30" ht="16.5" thickBot="1" x14ac:dyDescent="0.3">
      <c r="A26" s="169" t="s">
        <v>250</v>
      </c>
      <c r="B26" s="171"/>
      <c r="C26" s="171"/>
      <c r="D26" s="171"/>
      <c r="E26" s="171"/>
      <c r="F26" s="171"/>
      <c r="G26" s="171"/>
      <c r="H26" s="171"/>
      <c r="I26" s="171"/>
      <c r="J26" s="171"/>
      <c r="K26" s="171"/>
      <c r="L26" s="173" t="s">
        <v>251</v>
      </c>
      <c r="M26" s="171"/>
      <c r="N26" s="174">
        <v>115.94</v>
      </c>
      <c r="Q26" t="s">
        <v>362</v>
      </c>
      <c r="AA26" t="s">
        <v>391</v>
      </c>
    </row>
    <row r="27" spans="1:30" ht="23.25" thickBot="1" x14ac:dyDescent="0.3">
      <c r="A27" s="242" t="s">
        <v>252</v>
      </c>
      <c r="B27" s="243"/>
      <c r="C27" s="243"/>
      <c r="D27" s="243"/>
      <c r="E27" s="243"/>
      <c r="F27" s="243"/>
      <c r="G27" s="244"/>
      <c r="H27" s="175"/>
      <c r="I27" s="175"/>
      <c r="J27" s="175"/>
      <c r="K27" s="175"/>
      <c r="L27" s="176"/>
      <c r="M27" s="176"/>
      <c r="N27" s="176"/>
      <c r="Q27" s="219" t="s">
        <v>377</v>
      </c>
      <c r="R27" s="220" t="s">
        <v>342</v>
      </c>
      <c r="S27" s="219"/>
      <c r="T27" s="220" t="s">
        <v>342</v>
      </c>
    </row>
    <row r="28" spans="1:30" ht="23.25" thickBot="1" x14ac:dyDescent="0.25">
      <c r="A28" s="245" t="s">
        <v>253</v>
      </c>
      <c r="B28" s="246"/>
      <c r="C28" s="247" t="s">
        <v>254</v>
      </c>
      <c r="D28" s="248"/>
      <c r="E28" s="248"/>
      <c r="F28" s="248"/>
      <c r="G28" s="248"/>
      <c r="H28" s="248"/>
      <c r="I28" s="248"/>
      <c r="J28" s="248"/>
      <c r="K28" s="248"/>
      <c r="L28" s="248"/>
      <c r="M28" s="248"/>
      <c r="N28" s="249"/>
      <c r="Q28" s="221" t="s">
        <v>343</v>
      </c>
      <c r="R28" s="222" t="s">
        <v>344</v>
      </c>
      <c r="S28" s="221" t="s">
        <v>358</v>
      </c>
      <c r="T28" s="226">
        <v>25</v>
      </c>
    </row>
    <row r="29" spans="1:30" ht="16.5" thickBot="1" x14ac:dyDescent="0.25">
      <c r="A29" s="245" t="s">
        <v>255</v>
      </c>
      <c r="B29" s="246"/>
      <c r="C29" s="250">
        <v>170500107</v>
      </c>
      <c r="D29" s="251"/>
      <c r="E29" s="251"/>
      <c r="F29" s="251"/>
      <c r="G29" s="251"/>
      <c r="H29" s="251"/>
      <c r="I29" s="251"/>
      <c r="J29" s="251"/>
      <c r="K29" s="251"/>
      <c r="L29" s="251"/>
      <c r="M29" s="251"/>
      <c r="N29" s="252"/>
      <c r="Q29" s="221" t="s">
        <v>345</v>
      </c>
      <c r="R29" s="223">
        <v>546600000</v>
      </c>
      <c r="S29" s="221" t="s">
        <v>359</v>
      </c>
      <c r="T29" s="226">
        <v>3</v>
      </c>
    </row>
    <row r="30" spans="1:30" ht="34.5" thickBot="1" x14ac:dyDescent="0.25">
      <c r="A30" s="245" t="s">
        <v>256</v>
      </c>
      <c r="B30" s="246"/>
      <c r="C30" s="250" t="s">
        <v>257</v>
      </c>
      <c r="D30" s="251"/>
      <c r="E30" s="251"/>
      <c r="F30" s="251"/>
      <c r="G30" s="251"/>
      <c r="H30" s="251"/>
      <c r="I30" s="251"/>
      <c r="J30" s="251"/>
      <c r="K30" s="251"/>
      <c r="L30" s="251"/>
      <c r="M30" s="251"/>
      <c r="N30" s="252"/>
      <c r="Q30" s="221" t="s">
        <v>346</v>
      </c>
      <c r="R30" s="223">
        <v>109320000</v>
      </c>
      <c r="S30" s="221" t="s">
        <v>360</v>
      </c>
      <c r="T30" s="226" t="s">
        <v>361</v>
      </c>
    </row>
    <row r="31" spans="1:30" ht="23.25" thickBot="1" x14ac:dyDescent="0.25">
      <c r="A31" s="245" t="s">
        <v>258</v>
      </c>
      <c r="B31" s="246"/>
      <c r="C31" s="247" t="s">
        <v>259</v>
      </c>
      <c r="D31" s="248"/>
      <c r="E31" s="248"/>
      <c r="F31" s="248"/>
      <c r="G31" s="248"/>
      <c r="H31" s="248"/>
      <c r="I31" s="248"/>
      <c r="J31" s="248"/>
      <c r="K31" s="248"/>
      <c r="L31" s="248"/>
      <c r="M31" s="248"/>
      <c r="N31" s="249"/>
      <c r="Q31" s="224" t="s">
        <v>347</v>
      </c>
      <c r="R31" s="225">
        <v>655920000</v>
      </c>
      <c r="S31" s="221" t="s">
        <v>378</v>
      </c>
      <c r="T31" s="226">
        <v>2.85</v>
      </c>
    </row>
    <row r="32" spans="1:30" ht="31.5" customHeight="1" thickBot="1" x14ac:dyDescent="0.25">
      <c r="A32" s="245" t="s">
        <v>260</v>
      </c>
      <c r="B32" s="253"/>
      <c r="C32" s="253"/>
      <c r="D32" s="253"/>
      <c r="E32" s="253"/>
      <c r="F32" s="253"/>
      <c r="G32" s="253"/>
      <c r="H32" s="253"/>
      <c r="I32" s="253"/>
      <c r="J32" s="253"/>
      <c r="K32" s="253"/>
      <c r="L32" s="253"/>
      <c r="M32" s="253"/>
      <c r="N32" s="246"/>
      <c r="Q32" s="221" t="s">
        <v>348</v>
      </c>
      <c r="R32" s="223">
        <v>3279600</v>
      </c>
      <c r="S32" s="221" t="s">
        <v>379</v>
      </c>
      <c r="T32" s="230">
        <f>8760*T31</f>
        <v>24966</v>
      </c>
    </row>
    <row r="33" spans="1:27" ht="34.5" thickBot="1" x14ac:dyDescent="0.25">
      <c r="A33" s="254" t="s">
        <v>261</v>
      </c>
      <c r="B33" s="254" t="s">
        <v>262</v>
      </c>
      <c r="C33" s="257" t="s">
        <v>263</v>
      </c>
      <c r="D33" s="258"/>
      <c r="E33" s="259"/>
      <c r="F33" s="257" t="s">
        <v>264</v>
      </c>
      <c r="G33" s="258"/>
      <c r="H33" s="258"/>
      <c r="I33" s="258"/>
      <c r="J33" s="258"/>
      <c r="K33" s="258"/>
      <c r="L33" s="258"/>
      <c r="M33" s="258"/>
      <c r="N33" s="259"/>
      <c r="Q33" s="221" t="s">
        <v>349</v>
      </c>
      <c r="R33" s="226"/>
      <c r="S33" s="221" t="s">
        <v>380</v>
      </c>
      <c r="T33" s="231">
        <f>22471/T32</f>
        <v>0.90006408715853559</v>
      </c>
    </row>
    <row r="34" spans="1:27" ht="13.5" thickBot="1" x14ac:dyDescent="0.25">
      <c r="A34" s="255"/>
      <c r="B34" s="255"/>
      <c r="C34" s="254" t="s">
        <v>265</v>
      </c>
      <c r="D34" s="254" t="s">
        <v>266</v>
      </c>
      <c r="E34" s="254" t="s">
        <v>267</v>
      </c>
      <c r="F34" s="257" t="s">
        <v>247</v>
      </c>
      <c r="G34" s="258"/>
      <c r="H34" s="259"/>
      <c r="I34" s="257" t="s">
        <v>268</v>
      </c>
      <c r="J34" s="258"/>
      <c r="K34" s="259"/>
      <c r="L34" s="257" t="s">
        <v>269</v>
      </c>
      <c r="M34" s="258"/>
      <c r="N34" s="259"/>
      <c r="P34" s="234"/>
      <c r="Q34" s="221" t="s">
        <v>350</v>
      </c>
      <c r="R34" s="223">
        <v>13118400</v>
      </c>
      <c r="S34" s="221" t="s">
        <v>381</v>
      </c>
      <c r="T34" s="232">
        <f>T32*AB4</f>
        <v>469360.80000000005</v>
      </c>
    </row>
    <row r="35" spans="1:27" ht="13.5" thickBot="1" x14ac:dyDescent="0.25">
      <c r="A35" s="256"/>
      <c r="B35" s="256"/>
      <c r="C35" s="256"/>
      <c r="D35" s="256"/>
      <c r="E35" s="256"/>
      <c r="F35" s="177" t="s">
        <v>21</v>
      </c>
      <c r="G35" s="177" t="s">
        <v>270</v>
      </c>
      <c r="H35" s="177" t="s">
        <v>271</v>
      </c>
      <c r="I35" s="177" t="s">
        <v>21</v>
      </c>
      <c r="J35" s="177" t="s">
        <v>270</v>
      </c>
      <c r="K35" s="177" t="s">
        <v>271</v>
      </c>
      <c r="L35" s="177" t="s">
        <v>21</v>
      </c>
      <c r="M35" s="177" t="s">
        <v>270</v>
      </c>
      <c r="N35" s="170" t="s">
        <v>271</v>
      </c>
      <c r="P35" s="234"/>
      <c r="Q35" s="221" t="s">
        <v>351</v>
      </c>
      <c r="R35" s="223">
        <v>1725457</v>
      </c>
      <c r="S35" s="221" t="s">
        <v>382</v>
      </c>
      <c r="T35" s="233">
        <f>T34*0.000001</f>
        <v>0.46936080000000002</v>
      </c>
    </row>
    <row r="36" spans="1:27" ht="13.5" thickBot="1" x14ac:dyDescent="0.25">
      <c r="A36" s="178" t="s">
        <v>272</v>
      </c>
      <c r="B36" s="179" t="s">
        <v>273</v>
      </c>
      <c r="C36" s="179" t="s">
        <v>274</v>
      </c>
      <c r="D36" s="180">
        <v>14977374</v>
      </c>
      <c r="E36" s="179" t="s">
        <v>275</v>
      </c>
      <c r="F36" s="180">
        <v>25429246</v>
      </c>
      <c r="G36" s="181">
        <v>3</v>
      </c>
      <c r="H36" s="179" t="s">
        <v>276</v>
      </c>
      <c r="I36" s="182">
        <v>300</v>
      </c>
      <c r="J36" s="181">
        <v>1</v>
      </c>
      <c r="K36" s="179" t="s">
        <v>276</v>
      </c>
      <c r="L36" s="182">
        <v>449</v>
      </c>
      <c r="M36" s="181">
        <v>1</v>
      </c>
      <c r="N36" s="179" t="s">
        <v>276</v>
      </c>
      <c r="Q36" s="221" t="s">
        <v>352</v>
      </c>
      <c r="R36" s="223">
        <v>2566044</v>
      </c>
      <c r="S36" s="221" t="s">
        <v>383</v>
      </c>
      <c r="T36" s="232">
        <f>S44/T34</f>
        <v>20689.17767568148</v>
      </c>
    </row>
    <row r="37" spans="1:27" ht="23.25" thickBot="1" x14ac:dyDescent="0.25">
      <c r="A37" s="178" t="s">
        <v>272</v>
      </c>
      <c r="B37" s="179" t="s">
        <v>273</v>
      </c>
      <c r="C37" s="179" t="s">
        <v>277</v>
      </c>
      <c r="D37" s="180">
        <v>750271</v>
      </c>
      <c r="E37" s="183" t="s">
        <v>278</v>
      </c>
      <c r="F37" s="180">
        <v>1420641</v>
      </c>
      <c r="G37" s="181">
        <v>3</v>
      </c>
      <c r="H37" s="179" t="s">
        <v>276</v>
      </c>
      <c r="I37" s="182">
        <v>25.3</v>
      </c>
      <c r="J37" s="181">
        <v>1</v>
      </c>
      <c r="K37" s="179" t="s">
        <v>276</v>
      </c>
      <c r="L37" s="182">
        <v>2.5299999999999998</v>
      </c>
      <c r="M37" s="181">
        <v>1</v>
      </c>
      <c r="N37" s="179" t="s">
        <v>276</v>
      </c>
      <c r="P37" s="234"/>
      <c r="Q37" s="221" t="s">
        <v>353</v>
      </c>
      <c r="R37" s="223">
        <v>591940</v>
      </c>
      <c r="S37" s="221" t="s">
        <v>386</v>
      </c>
      <c r="T37" s="232">
        <f>S45*0.000001</f>
        <v>388.42755940800004</v>
      </c>
    </row>
    <row r="38" spans="1:27" ht="13.5" thickBot="1" x14ac:dyDescent="0.25">
      <c r="A38" s="178" t="s">
        <v>272</v>
      </c>
      <c r="B38" s="179" t="s">
        <v>273</v>
      </c>
      <c r="C38" s="179" t="s">
        <v>279</v>
      </c>
      <c r="D38" s="180">
        <v>28640347</v>
      </c>
      <c r="E38" s="179" t="s">
        <v>280</v>
      </c>
      <c r="F38" s="180">
        <v>1194110</v>
      </c>
      <c r="G38" s="181">
        <v>3</v>
      </c>
      <c r="H38" s="179" t="s">
        <v>276</v>
      </c>
      <c r="I38" s="182">
        <v>21.3</v>
      </c>
      <c r="J38" s="181">
        <v>1</v>
      </c>
      <c r="K38" s="179" t="s">
        <v>276</v>
      </c>
      <c r="L38" s="182">
        <v>2.13</v>
      </c>
      <c r="M38" s="181">
        <v>1</v>
      </c>
      <c r="N38" s="179" t="s">
        <v>276</v>
      </c>
      <c r="Q38" s="221" t="s">
        <v>354</v>
      </c>
      <c r="R38" s="223">
        <v>45914400</v>
      </c>
      <c r="S38" s="221" t="s">
        <v>387</v>
      </c>
      <c r="T38" s="232">
        <f>S46/T34</f>
        <v>176.54175110265922</v>
      </c>
    </row>
    <row r="39" spans="1:27" ht="23.25" thickBot="1" x14ac:dyDescent="0.25">
      <c r="A39" s="178" t="s">
        <v>272</v>
      </c>
      <c r="B39" s="179" t="s">
        <v>273</v>
      </c>
      <c r="C39" s="179" t="s">
        <v>281</v>
      </c>
      <c r="D39" s="180">
        <v>1100948</v>
      </c>
      <c r="E39" s="179" t="s">
        <v>280</v>
      </c>
      <c r="F39" s="180">
        <v>118860</v>
      </c>
      <c r="G39" s="181">
        <v>3</v>
      </c>
      <c r="H39" s="179" t="s">
        <v>276</v>
      </c>
      <c r="I39" s="182">
        <v>4.5999999999999996</v>
      </c>
      <c r="J39" s="181">
        <v>1</v>
      </c>
      <c r="K39" s="179" t="s">
        <v>276</v>
      </c>
      <c r="L39" s="182">
        <v>0.92</v>
      </c>
      <c r="M39" s="181">
        <v>1</v>
      </c>
      <c r="N39" s="179" t="s">
        <v>276</v>
      </c>
      <c r="Q39" s="221" t="s">
        <v>355</v>
      </c>
      <c r="R39" s="223">
        <v>125912501</v>
      </c>
    </row>
    <row r="40" spans="1:27" ht="16.5" thickBot="1" x14ac:dyDescent="0.25">
      <c r="A40" s="178" t="s">
        <v>272</v>
      </c>
      <c r="B40" s="179" t="s">
        <v>273</v>
      </c>
      <c r="C40" s="179" t="s">
        <v>282</v>
      </c>
      <c r="D40" s="180">
        <v>1199845</v>
      </c>
      <c r="E40" s="183" t="s">
        <v>278</v>
      </c>
      <c r="F40" s="180">
        <v>188429</v>
      </c>
      <c r="G40" s="181">
        <v>3</v>
      </c>
      <c r="H40" s="179" t="s">
        <v>276</v>
      </c>
      <c r="I40" s="182">
        <v>7.3</v>
      </c>
      <c r="J40" s="181">
        <v>1</v>
      </c>
      <c r="K40" s="179" t="s">
        <v>276</v>
      </c>
      <c r="L40" s="182">
        <v>1.46</v>
      </c>
      <c r="M40" s="181">
        <v>1</v>
      </c>
      <c r="N40" s="179" t="s">
        <v>276</v>
      </c>
      <c r="Q40" s="221" t="s">
        <v>356</v>
      </c>
      <c r="R40" s="223">
        <v>109589</v>
      </c>
    </row>
    <row r="41" spans="1:27" ht="16.5" thickBot="1" x14ac:dyDescent="0.25">
      <c r="A41" s="178" t="s">
        <v>272</v>
      </c>
      <c r="B41" s="179" t="s">
        <v>273</v>
      </c>
      <c r="C41" s="179" t="s">
        <v>283</v>
      </c>
      <c r="D41" s="180">
        <v>177871</v>
      </c>
      <c r="E41" s="183" t="s">
        <v>278</v>
      </c>
      <c r="F41" s="180">
        <v>68055</v>
      </c>
      <c r="G41" s="181">
        <v>3</v>
      </c>
      <c r="H41" s="179" t="s">
        <v>276</v>
      </c>
      <c r="I41" s="182">
        <v>1.2</v>
      </c>
      <c r="J41" s="181">
        <v>1</v>
      </c>
      <c r="K41" s="179" t="s">
        <v>276</v>
      </c>
      <c r="L41" s="182">
        <v>0.12</v>
      </c>
      <c r="M41" s="181">
        <v>1</v>
      </c>
      <c r="N41" s="179" t="s">
        <v>276</v>
      </c>
      <c r="Q41" s="224" t="s">
        <v>347</v>
      </c>
      <c r="R41" s="225">
        <v>193217931</v>
      </c>
    </row>
    <row r="42" spans="1:27" ht="23.25" thickBot="1" x14ac:dyDescent="0.25">
      <c r="A42" s="178" t="s">
        <v>284</v>
      </c>
      <c r="B42" s="179" t="s">
        <v>273</v>
      </c>
      <c r="C42" s="179" t="s">
        <v>285</v>
      </c>
      <c r="D42" s="180">
        <v>910988</v>
      </c>
      <c r="E42" s="179" t="s">
        <v>286</v>
      </c>
      <c r="F42" s="180">
        <v>39454</v>
      </c>
      <c r="G42" s="181">
        <v>3</v>
      </c>
      <c r="H42" s="179" t="s">
        <v>276</v>
      </c>
      <c r="I42" s="182">
        <v>0.7</v>
      </c>
      <c r="J42" s="181">
        <v>1</v>
      </c>
      <c r="K42" s="179" t="s">
        <v>276</v>
      </c>
      <c r="L42" s="182">
        <v>7.0000000000000007E-2</v>
      </c>
      <c r="M42" s="181">
        <v>1</v>
      </c>
      <c r="N42" s="179" t="s">
        <v>276</v>
      </c>
      <c r="Q42" s="224" t="s">
        <v>357</v>
      </c>
      <c r="R42" s="225">
        <v>849137931</v>
      </c>
    </row>
    <row r="43" spans="1:27" ht="16.5" thickBot="1" x14ac:dyDescent="0.25">
      <c r="A43" s="184" t="s">
        <v>287</v>
      </c>
      <c r="B43" s="185" t="s">
        <v>288</v>
      </c>
      <c r="C43" s="185" t="s">
        <v>289</v>
      </c>
      <c r="D43" s="186">
        <v>30042216</v>
      </c>
      <c r="E43" s="187" t="s">
        <v>290</v>
      </c>
      <c r="F43" s="186">
        <v>23227198</v>
      </c>
      <c r="G43" s="188">
        <v>3</v>
      </c>
      <c r="H43" s="185" t="s">
        <v>276</v>
      </c>
      <c r="I43" s="185" t="s">
        <v>291</v>
      </c>
      <c r="J43" s="188">
        <v>3</v>
      </c>
      <c r="K43" s="185" t="s">
        <v>276</v>
      </c>
      <c r="L43" s="187">
        <v>0</v>
      </c>
      <c r="M43" s="189"/>
      <c r="N43" s="189"/>
      <c r="Q43" s="234"/>
      <c r="R43" s="234" t="s">
        <v>375</v>
      </c>
      <c r="S43" s="234" t="s">
        <v>376</v>
      </c>
    </row>
    <row r="44" spans="1:27" ht="13.5" thickBot="1" x14ac:dyDescent="0.25">
      <c r="A44" s="190" t="s">
        <v>287</v>
      </c>
      <c r="B44" s="191" t="s">
        <v>288</v>
      </c>
      <c r="C44" s="192" t="s">
        <v>292</v>
      </c>
      <c r="D44" s="192" t="s">
        <v>293</v>
      </c>
      <c r="E44" s="191" t="s">
        <v>294</v>
      </c>
      <c r="F44" s="193">
        <v>2027278</v>
      </c>
      <c r="G44" s="194">
        <v>3</v>
      </c>
      <c r="H44" s="191" t="s">
        <v>276</v>
      </c>
      <c r="I44" s="191" t="s">
        <v>295</v>
      </c>
      <c r="J44" s="191" t="s">
        <v>295</v>
      </c>
      <c r="K44" s="191" t="s">
        <v>295</v>
      </c>
      <c r="L44" s="191" t="s">
        <v>295</v>
      </c>
      <c r="M44" s="191" t="s">
        <v>295</v>
      </c>
      <c r="N44" s="191" t="s">
        <v>295</v>
      </c>
      <c r="Q44" s="234" t="s">
        <v>372</v>
      </c>
      <c r="R44" s="236">
        <f>R31</f>
        <v>655920000</v>
      </c>
      <c r="S44" s="236">
        <f>R44*$R$23*$R$22</f>
        <v>9710688985.2000008</v>
      </c>
    </row>
    <row r="45" spans="1:27" ht="16.5" thickBot="1" x14ac:dyDescent="0.25">
      <c r="A45" s="195" t="s">
        <v>287</v>
      </c>
      <c r="B45" s="192" t="s">
        <v>288</v>
      </c>
      <c r="C45" s="192" t="s">
        <v>296</v>
      </c>
      <c r="D45" s="196">
        <v>177871</v>
      </c>
      <c r="E45" s="197" t="s">
        <v>278</v>
      </c>
      <c r="F45" s="196">
        <v>309044</v>
      </c>
      <c r="G45" s="198">
        <v>3</v>
      </c>
      <c r="H45" s="192" t="s">
        <v>276</v>
      </c>
      <c r="I45" s="192" t="s">
        <v>295</v>
      </c>
      <c r="J45" s="192" t="s">
        <v>295</v>
      </c>
      <c r="K45" s="192" t="s">
        <v>295</v>
      </c>
      <c r="L45" s="192" t="s">
        <v>295</v>
      </c>
      <c r="M45" s="192" t="s">
        <v>295</v>
      </c>
      <c r="N45" s="192" t="s">
        <v>295</v>
      </c>
      <c r="Q45" s="234" t="s">
        <v>373</v>
      </c>
      <c r="R45" s="236">
        <f>T45*R44</f>
        <v>26236800</v>
      </c>
      <c r="S45" s="236">
        <f>R45*$R$23*$R$22</f>
        <v>388427559.40800005</v>
      </c>
      <c r="T45" s="235">
        <v>0.04</v>
      </c>
    </row>
    <row r="46" spans="1:27" ht="13.5" thickBot="1" x14ac:dyDescent="0.25">
      <c r="A46" s="195" t="s">
        <v>287</v>
      </c>
      <c r="B46" s="192" t="s">
        <v>288</v>
      </c>
      <c r="C46" s="192" t="s">
        <v>297</v>
      </c>
      <c r="D46" s="196">
        <v>182658</v>
      </c>
      <c r="E46" s="192" t="s">
        <v>298</v>
      </c>
      <c r="F46" s="196">
        <v>15323</v>
      </c>
      <c r="G46" s="198">
        <v>3</v>
      </c>
      <c r="H46" s="192" t="s">
        <v>276</v>
      </c>
      <c r="I46" s="192" t="s">
        <v>295</v>
      </c>
      <c r="J46" s="192" t="s">
        <v>295</v>
      </c>
      <c r="K46" s="192" t="s">
        <v>295</v>
      </c>
      <c r="L46" s="192" t="s">
        <v>295</v>
      </c>
      <c r="M46" s="192" t="s">
        <v>295</v>
      </c>
      <c r="N46" s="192" t="s">
        <v>295</v>
      </c>
      <c r="Q46" s="234" t="s">
        <v>374</v>
      </c>
      <c r="R46" s="236">
        <f>R35+R37+R32</f>
        <v>5596997</v>
      </c>
      <c r="S46" s="236">
        <f>R46*$R$23*$R$22</f>
        <v>82861777.530945018</v>
      </c>
      <c r="AA46" t="s">
        <v>388</v>
      </c>
    </row>
    <row r="47" spans="1:27" ht="16.5" thickBot="1" x14ac:dyDescent="0.25">
      <c r="A47" s="199" t="s">
        <v>299</v>
      </c>
      <c r="B47" s="200" t="s">
        <v>300</v>
      </c>
      <c r="C47" s="200" t="s">
        <v>301</v>
      </c>
      <c r="D47" s="201">
        <v>23360</v>
      </c>
      <c r="E47" s="200" t="s">
        <v>302</v>
      </c>
      <c r="F47" s="201">
        <v>7065</v>
      </c>
      <c r="G47" s="202">
        <v>3</v>
      </c>
      <c r="H47" s="200" t="s">
        <v>276</v>
      </c>
      <c r="I47" s="203">
        <v>3853</v>
      </c>
      <c r="J47" s="202">
        <v>3</v>
      </c>
      <c r="K47" s="200" t="s">
        <v>276</v>
      </c>
      <c r="L47" s="204">
        <v>0</v>
      </c>
      <c r="M47" s="205"/>
      <c r="N47" s="205"/>
      <c r="AA47" t="s">
        <v>389</v>
      </c>
    </row>
    <row r="48" spans="1:27" ht="13.5" thickBot="1" x14ac:dyDescent="0.25">
      <c r="A48" s="206" t="s">
        <v>299</v>
      </c>
      <c r="B48" s="207" t="s">
        <v>300</v>
      </c>
      <c r="C48" s="200" t="s">
        <v>303</v>
      </c>
      <c r="D48" s="208">
        <v>119401</v>
      </c>
      <c r="E48" s="200" t="s">
        <v>304</v>
      </c>
      <c r="F48" s="208">
        <v>180962</v>
      </c>
      <c r="G48" s="209">
        <v>3</v>
      </c>
      <c r="H48" s="207" t="s">
        <v>276</v>
      </c>
      <c r="I48" s="207" t="s">
        <v>295</v>
      </c>
      <c r="J48" s="207" t="s">
        <v>295</v>
      </c>
      <c r="K48" s="207" t="s">
        <v>295</v>
      </c>
      <c r="L48" s="207" t="s">
        <v>295</v>
      </c>
      <c r="M48" s="207" t="s">
        <v>295</v>
      </c>
      <c r="N48" s="207" t="s">
        <v>295</v>
      </c>
      <c r="AA48" t="s">
        <v>390</v>
      </c>
    </row>
    <row r="49" spans="1:31" ht="13.5" thickBot="1" x14ac:dyDescent="0.25">
      <c r="A49" s="210" t="s">
        <v>305</v>
      </c>
      <c r="B49" s="211" t="s">
        <v>306</v>
      </c>
      <c r="C49" s="211" t="s">
        <v>307</v>
      </c>
      <c r="D49" s="212">
        <v>643962</v>
      </c>
      <c r="E49" s="211" t="s">
        <v>308</v>
      </c>
      <c r="F49" s="213" t="s">
        <v>295</v>
      </c>
      <c r="G49" s="211" t="s">
        <v>295</v>
      </c>
      <c r="H49" s="211" t="s">
        <v>295</v>
      </c>
      <c r="I49" s="211" t="s">
        <v>295</v>
      </c>
      <c r="J49" s="211" t="s">
        <v>295</v>
      </c>
      <c r="K49" s="211" t="s">
        <v>295</v>
      </c>
      <c r="L49" s="214">
        <v>692</v>
      </c>
      <c r="M49" s="215">
        <v>3</v>
      </c>
      <c r="N49" s="211" t="s">
        <v>276</v>
      </c>
    </row>
    <row r="50" spans="1:31" ht="13.5" thickBot="1" x14ac:dyDescent="0.25">
      <c r="A50" s="210" t="s">
        <v>305</v>
      </c>
      <c r="B50" s="211" t="s">
        <v>309</v>
      </c>
      <c r="C50" s="211" t="s">
        <v>310</v>
      </c>
      <c r="D50" s="212">
        <v>313043</v>
      </c>
      <c r="E50" s="211" t="s">
        <v>311</v>
      </c>
      <c r="F50" s="212">
        <v>241415</v>
      </c>
      <c r="G50" s="215">
        <v>3</v>
      </c>
      <c r="H50" s="211" t="s">
        <v>276</v>
      </c>
      <c r="I50" s="214">
        <v>7962</v>
      </c>
      <c r="J50" s="215">
        <v>3</v>
      </c>
      <c r="K50" s="211" t="s">
        <v>276</v>
      </c>
      <c r="L50" s="211" t="s">
        <v>295</v>
      </c>
      <c r="M50" s="211" t="s">
        <v>295</v>
      </c>
      <c r="N50" s="211" t="s">
        <v>295</v>
      </c>
    </row>
    <row r="51" spans="1:31" ht="13.5" thickBot="1" x14ac:dyDescent="0.25">
      <c r="A51" s="195" t="s">
        <v>287</v>
      </c>
      <c r="B51" s="192" t="s">
        <v>312</v>
      </c>
      <c r="C51" s="192" t="s">
        <v>313</v>
      </c>
      <c r="D51" s="196">
        <v>40020782</v>
      </c>
      <c r="E51" s="192" t="s">
        <v>314</v>
      </c>
      <c r="F51" s="198" t="s">
        <v>315</v>
      </c>
      <c r="G51" s="192" t="s">
        <v>295</v>
      </c>
      <c r="H51" s="192" t="s">
        <v>295</v>
      </c>
      <c r="I51" s="216">
        <v>3229</v>
      </c>
      <c r="J51" s="198">
        <v>2</v>
      </c>
      <c r="K51" s="192" t="s">
        <v>276</v>
      </c>
      <c r="L51" s="192" t="s">
        <v>295</v>
      </c>
      <c r="M51" s="192" t="s">
        <v>295</v>
      </c>
      <c r="N51" s="192" t="s">
        <v>295</v>
      </c>
      <c r="AC51" s="102" t="s">
        <v>184</v>
      </c>
      <c r="AD51">
        <v>8339</v>
      </c>
      <c r="AE51" s="102" t="s">
        <v>392</v>
      </c>
    </row>
    <row r="52" spans="1:31" ht="16.5" thickBot="1" x14ac:dyDescent="0.25">
      <c r="A52" s="195" t="s">
        <v>316</v>
      </c>
      <c r="B52" s="192" t="s">
        <v>317</v>
      </c>
      <c r="C52" s="192" t="s">
        <v>318</v>
      </c>
      <c r="D52" s="196">
        <v>4555664</v>
      </c>
      <c r="E52" s="197" t="s">
        <v>319</v>
      </c>
      <c r="F52" s="198" t="s">
        <v>315</v>
      </c>
      <c r="G52" s="192" t="s">
        <v>295</v>
      </c>
      <c r="H52" s="192" t="s">
        <v>295</v>
      </c>
      <c r="I52" s="216">
        <v>243</v>
      </c>
      <c r="J52" s="198">
        <v>2</v>
      </c>
      <c r="K52" s="192" t="s">
        <v>276</v>
      </c>
      <c r="L52" s="192" t="s">
        <v>295</v>
      </c>
      <c r="M52" s="192" t="s">
        <v>295</v>
      </c>
      <c r="N52" s="192" t="s">
        <v>295</v>
      </c>
      <c r="AC52" s="102" t="s">
        <v>393</v>
      </c>
      <c r="AD52">
        <v>1520</v>
      </c>
      <c r="AE52" s="102" t="s">
        <v>392</v>
      </c>
    </row>
    <row r="53" spans="1:31" ht="13.5" thickBot="1" x14ac:dyDescent="0.25">
      <c r="A53" s="199" t="s">
        <v>320</v>
      </c>
      <c r="B53" s="200" t="s">
        <v>321</v>
      </c>
      <c r="C53" s="200" t="s">
        <v>322</v>
      </c>
      <c r="D53" s="200" t="s">
        <v>323</v>
      </c>
      <c r="E53" s="200" t="s">
        <v>295</v>
      </c>
      <c r="F53" s="200" t="s">
        <v>295</v>
      </c>
      <c r="G53" s="200" t="s">
        <v>295</v>
      </c>
      <c r="H53" s="200" t="s">
        <v>295</v>
      </c>
      <c r="I53" s="200" t="s">
        <v>295</v>
      </c>
      <c r="J53" s="200" t="s">
        <v>295</v>
      </c>
      <c r="K53" s="200" t="s">
        <v>295</v>
      </c>
      <c r="L53" s="200" t="s">
        <v>295</v>
      </c>
      <c r="M53" s="200" t="s">
        <v>295</v>
      </c>
      <c r="N53" s="200" t="s">
        <v>295</v>
      </c>
      <c r="AC53" s="102" t="s">
        <v>394</v>
      </c>
      <c r="AD53">
        <v>7100</v>
      </c>
      <c r="AE53" s="102" t="s">
        <v>392</v>
      </c>
    </row>
    <row r="54" spans="1:31" ht="13.5" thickBot="1" x14ac:dyDescent="0.25">
      <c r="A54" s="178" t="s">
        <v>324</v>
      </c>
      <c r="B54" s="179" t="s">
        <v>325</v>
      </c>
      <c r="C54" s="179" t="s">
        <v>326</v>
      </c>
      <c r="D54" s="180">
        <v>245406</v>
      </c>
      <c r="E54" s="179" t="s">
        <v>327</v>
      </c>
      <c r="F54" s="180">
        <v>19410</v>
      </c>
      <c r="G54" s="181">
        <v>1</v>
      </c>
      <c r="H54" s="179" t="s">
        <v>328</v>
      </c>
      <c r="I54" s="179" t="s">
        <v>295</v>
      </c>
      <c r="J54" s="179" t="s">
        <v>295</v>
      </c>
      <c r="K54" s="179" t="s">
        <v>295</v>
      </c>
      <c r="L54" s="179" t="s">
        <v>295</v>
      </c>
      <c r="M54" s="179" t="s">
        <v>295</v>
      </c>
      <c r="N54" s="179" t="s">
        <v>295</v>
      </c>
    </row>
    <row r="55" spans="1:31" x14ac:dyDescent="0.2">
      <c r="AC55" s="102" t="s">
        <v>395</v>
      </c>
      <c r="AD55">
        <f>AD52/AD51</f>
        <v>0.18227605228444657</v>
      </c>
      <c r="AE55" s="102" t="s">
        <v>396</v>
      </c>
    </row>
    <row r="56" spans="1:31" x14ac:dyDescent="0.2">
      <c r="AC56" s="102" t="s">
        <v>395</v>
      </c>
      <c r="AD56">
        <f>(AD52*AB6)/(AD51*AB4)</f>
        <v>1.1634641635177441</v>
      </c>
      <c r="AE56" s="102" t="s">
        <v>397</v>
      </c>
    </row>
    <row r="58" spans="1:31" x14ac:dyDescent="0.2">
      <c r="AC58" s="102" t="s">
        <v>393</v>
      </c>
      <c r="AD58">
        <f>AB4</f>
        <v>18.8</v>
      </c>
      <c r="AE58" s="102" t="s">
        <v>398</v>
      </c>
    </row>
    <row r="59" spans="1:31" x14ac:dyDescent="0.2">
      <c r="AC59" s="102" t="s">
        <v>184</v>
      </c>
      <c r="AD59">
        <f>AB6</f>
        <v>120</v>
      </c>
      <c r="AE59" s="102" t="s">
        <v>398</v>
      </c>
    </row>
  </sheetData>
  <mergeCells count="20">
    <mergeCell ref="A33:A35"/>
    <mergeCell ref="B33:B35"/>
    <mergeCell ref="C33:E33"/>
    <mergeCell ref="F33:N33"/>
    <mergeCell ref="C34:C35"/>
    <mergeCell ref="D34:D35"/>
    <mergeCell ref="E34:E35"/>
    <mergeCell ref="F34:H34"/>
    <mergeCell ref="I34:K34"/>
    <mergeCell ref="L34:N34"/>
    <mergeCell ref="A30:B30"/>
    <mergeCell ref="C30:N30"/>
    <mergeCell ref="A31:B31"/>
    <mergeCell ref="C31:N31"/>
    <mergeCell ref="A32:N32"/>
    <mergeCell ref="A27:G27"/>
    <mergeCell ref="A28:B28"/>
    <mergeCell ref="C28:N28"/>
    <mergeCell ref="A29:B29"/>
    <mergeCell ref="C29:N29"/>
  </mergeCells>
  <phoneticPr fontId="12" type="noConversion"/>
  <hyperlinks>
    <hyperlink ref="S22" r:id="rId1" xr:uid="{E7133682-BFDD-4AF0-B515-8A3EC0F9C42B}"/>
  </hyperlinks>
  <pageMargins left="0.7" right="0.7" top="0.75" bottom="0.75" header="0.3" footer="0.3"/>
  <pageSetup orientation="portrait" r:id="rId2"/>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pane ySplit="7" topLeftCell="A8" activePane="bottomLeft" state="frozen"/>
      <selection pane="bottomLeft"/>
    </sheetView>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89" r:id="rId4" name="cmdCheckRegionsSheet">
          <controlPr defaultSize="0" autoLine="0" r:id="rId5">
            <anchor moveWithCells="1">
              <from>
                <xdr:col>0</xdr:col>
                <xdr:colOff>9525</xdr:colOff>
                <xdr:row>2</xdr:row>
                <xdr:rowOff>0</xdr:rowOff>
              </from>
              <to>
                <xdr:col>0</xdr:col>
                <xdr:colOff>828675</xdr:colOff>
                <xdr:row>3</xdr:row>
                <xdr:rowOff>9525</xdr:rowOff>
              </to>
            </anchor>
          </controlPr>
        </control>
      </mc:Choice>
      <mc:Fallback>
        <control shapeId="63489" r:id="rId4" name="cmdCheckRegionsSheet"/>
      </mc:Fallback>
    </mc:AlternateContent>
    <mc:AlternateContent xmlns:mc="http://schemas.openxmlformats.org/markup-compatibility/2006">
      <mc:Choice Requires="x14">
        <control shapeId="63490" r:id="rId6" name="cmdSpecifySets">
          <controlPr defaultSize="0" autoLine="0" r:id="rId7">
            <anchor moveWithCells="1">
              <from>
                <xdr:col>2</xdr:col>
                <xdr:colOff>9525</xdr:colOff>
                <xdr:row>3</xdr:row>
                <xdr:rowOff>19050</xdr:rowOff>
              </from>
              <to>
                <xdr:col>3</xdr:col>
                <xdr:colOff>9525</xdr:colOff>
                <xdr:row>4</xdr:row>
                <xdr:rowOff>114300</xdr:rowOff>
              </to>
            </anchor>
          </controlPr>
        </control>
      </mc:Choice>
      <mc:Fallback>
        <control shapeId="63490" r:id="rId6" name="cmdSpecifySet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pane ySplit="7" topLeftCell="A8" activePane="bottomLeft" state="frozen"/>
      <selection pane="bottomLeft"/>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1"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71681" r:id="rId4" name="cmdSpecifySets"/>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3"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71683" r:id="rId8" name="cmdCommUn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4"/>
  </sheetPr>
  <dimension ref="A1:F21"/>
  <sheetViews>
    <sheetView zoomScaleNormal="100" workbookViewId="0">
      <pane ySplit="7" topLeftCell="A8" activePane="bottomLeft" state="frozen"/>
      <selection pane="bottomLeft" activeCell="E18" sqref="E18"/>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11" t="str">
        <f ca="1">IF(INDEX(Index!$E$6:$E$37,MATCH(A2,Index!$D$6:$D$37,0))=1,LEFT(A2,SEARCH("_",A2)-1),"")</f>
        <v>Commodities</v>
      </c>
      <c r="B1" s="19" t="s">
        <v>131</v>
      </c>
    </row>
    <row r="2" spans="1:6" ht="12.75" x14ac:dyDescent="0.2">
      <c r="A2" t="str">
        <f ca="1">MID(CELL("filename",A2),FIND("]",CELL("filename",A2))+1,255)</f>
        <v>Commodities_BASE</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s="18" customFormat="1" ht="12.75" x14ac:dyDescent="0.2">
      <c r="A8" s="47" t="s">
        <v>115</v>
      </c>
      <c r="B8" s="53"/>
      <c r="C8" s="53"/>
      <c r="D8" s="53"/>
    </row>
    <row r="9" spans="1:6" s="18" customFormat="1" ht="12.75" x14ac:dyDescent="0.2">
      <c r="A9" s="48"/>
      <c r="B9" s="48" t="str">
        <f>RES!E2</f>
        <v>ICPGAS</v>
      </c>
      <c r="C9" s="48" t="str">
        <f>RES!E3</f>
        <v>Industry Chemicals Gas</v>
      </c>
      <c r="D9" s="54" t="s">
        <v>117</v>
      </c>
      <c r="E9" s="31" t="s">
        <v>120</v>
      </c>
    </row>
    <row r="10" spans="1:6" s="18" customFormat="1" ht="12.75" x14ac:dyDescent="0.2">
      <c r="A10" s="48"/>
      <c r="B10" s="48" t="str">
        <f>RES!F2</f>
        <v>ICPELC</v>
      </c>
      <c r="C10" s="48" t="str">
        <f>RES!F3</f>
        <v>Industry Chemical Electricity</v>
      </c>
      <c r="D10" s="54" t="s">
        <v>117</v>
      </c>
      <c r="E10" s="31" t="s">
        <v>119</v>
      </c>
    </row>
    <row r="11" spans="1:6" s="18" customFormat="1" ht="12.75" x14ac:dyDescent="0.2">
      <c r="A11" s="48"/>
      <c r="B11" s="48" t="str">
        <f>RES!G2</f>
        <v>INDHGN</v>
      </c>
      <c r="C11" s="48" t="str">
        <f>RES!G3</f>
        <v>Industry Hydrogen</v>
      </c>
      <c r="D11" s="54" t="s">
        <v>117</v>
      </c>
      <c r="E11" s="31" t="s">
        <v>241</v>
      </c>
    </row>
    <row r="12" spans="1:6" s="18" customFormat="1" ht="12.75" x14ac:dyDescent="0.2">
      <c r="A12" s="48"/>
      <c r="B12" s="48" t="str">
        <f>RES!H2</f>
        <v>INDCLE</v>
      </c>
      <c r="C12" s="48" t="str">
        <f>RES!H3</f>
        <v>Industry Coal low grade</v>
      </c>
      <c r="D12" s="54" t="s">
        <v>117</v>
      </c>
      <c r="E12" s="31" t="s">
        <v>120</v>
      </c>
    </row>
    <row r="13" spans="1:6" s="18" customFormat="1" ht="12.75" x14ac:dyDescent="0.2">
      <c r="A13" s="48"/>
      <c r="B13" s="48" t="s">
        <v>239</v>
      </c>
      <c r="C13" s="48" t="s">
        <v>240</v>
      </c>
      <c r="D13" s="54" t="s">
        <v>117</v>
      </c>
      <c r="E13" s="31" t="s">
        <v>241</v>
      </c>
    </row>
    <row r="14" spans="1:6" s="18" customFormat="1" ht="12.75" x14ac:dyDescent="0.2">
      <c r="A14" s="48"/>
      <c r="B14" s="48" t="str">
        <f>RES!O2</f>
        <v>NH3</v>
      </c>
      <c r="C14" s="48" t="str">
        <f>RES!O3</f>
        <v>Ammonia</v>
      </c>
      <c r="D14" s="54" t="s">
        <v>117</v>
      </c>
      <c r="E14" s="31" t="s">
        <v>120</v>
      </c>
    </row>
    <row r="15" spans="1:6" s="18" customFormat="1" ht="12.75" x14ac:dyDescent="0.2">
      <c r="A15" s="48"/>
      <c r="B15" s="48" t="str">
        <f>RES!P2</f>
        <v>MTH</v>
      </c>
      <c r="C15" s="48" t="str">
        <f>RES!P3</f>
        <v>Methanol</v>
      </c>
      <c r="D15" s="54" t="s">
        <v>117</v>
      </c>
      <c r="E15" s="31" t="s">
        <v>120</v>
      </c>
    </row>
    <row r="16" spans="1:6" s="18" customFormat="1" ht="12.75" x14ac:dyDescent="0.2">
      <c r="B16" s="48" t="str">
        <f>RES!V2</f>
        <v>TRANH3</v>
      </c>
      <c r="C16" s="48" t="str">
        <f>RES!V3</f>
        <v>Transport Ammonia</v>
      </c>
      <c r="D16" s="54" t="s">
        <v>117</v>
      </c>
      <c r="E16" s="31" t="s">
        <v>120</v>
      </c>
    </row>
    <row r="17" spans="1:5" s="18" customFormat="1" ht="12.75" x14ac:dyDescent="0.2">
      <c r="B17" s="48" t="str">
        <f>RES!W2</f>
        <v>ICPNH3</v>
      </c>
      <c r="C17" s="48" t="str">
        <f>RES!W3</f>
        <v>Ammonia Demand Domestic Market</v>
      </c>
      <c r="D17" s="54" t="s">
        <v>117</v>
      </c>
      <c r="E17" s="31" t="s">
        <v>333</v>
      </c>
    </row>
    <row r="18" spans="1:5" ht="12.75" x14ac:dyDescent="0.2">
      <c r="A18" s="55" t="s">
        <v>116</v>
      </c>
      <c r="B18" s="48"/>
      <c r="C18" s="48"/>
      <c r="D18" s="54"/>
    </row>
    <row r="19" spans="1:5" ht="12.75" x14ac:dyDescent="0.2">
      <c r="A19" s="48"/>
      <c r="B19" s="48" t="s">
        <v>231</v>
      </c>
      <c r="C19" s="48" t="s">
        <v>232</v>
      </c>
      <c r="D19" s="54" t="s">
        <v>121</v>
      </c>
      <c r="E19" s="31" t="s">
        <v>122</v>
      </c>
    </row>
    <row r="20" spans="1:5" ht="12.75" x14ac:dyDescent="0.2">
      <c r="A20" s="48"/>
      <c r="B20" s="48" t="s">
        <v>233</v>
      </c>
      <c r="C20" s="48" t="s">
        <v>234</v>
      </c>
      <c r="D20" s="54" t="s">
        <v>121</v>
      </c>
      <c r="E20" s="31" t="s">
        <v>122</v>
      </c>
    </row>
    <row r="21" spans="1:5" ht="12.75" x14ac:dyDescent="0.2">
      <c r="A21" s="48"/>
      <c r="B21" s="48"/>
      <c r="C21" s="48"/>
      <c r="D21" s="54"/>
      <c r="E21" s="31"/>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5955"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125955" r:id="rId4" name="cmdCommUnit"/>
      </mc:Fallback>
    </mc:AlternateContent>
    <mc:AlternateContent xmlns:mc="http://schemas.openxmlformats.org/markup-compatibility/2006">
      <mc:Choice Requires="x14">
        <control shapeId="125954"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5954" r:id="rId6" name="cmdCheckCommoditiesSheet"/>
      </mc:Fallback>
    </mc:AlternateContent>
    <mc:AlternateContent xmlns:mc="http://schemas.openxmlformats.org/markup-compatibility/2006">
      <mc:Choice Requires="x14">
        <control shapeId="125953"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125953" r:id="rId8" name="cmdSpecifySet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pane ySplit="7" topLeftCell="A8" activePane="bottomLeft" state="frozen"/>
      <selection pane="bottomLeft"/>
    </sheetView>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9"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80899" r:id="rId4" name="cmdProcUni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7"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80897" r:id="rId8" name="cmdSpecifySets"/>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pane ySplit="7" topLeftCell="A8" activePane="bottomLeft" state="frozen"/>
      <selection pane="bottomLeft"/>
    </sheetView>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7" r:id="rId4" name="cmdConstraintSets">
          <controlPr defaultSize="0" autoLine="0" autoPict="0" r:id="rId5">
            <anchor moveWithCells="1">
              <from>
                <xdr:col>4</xdr:col>
                <xdr:colOff>19050</xdr:colOff>
                <xdr:row>4</xdr:row>
                <xdr:rowOff>19050</xdr:rowOff>
              </from>
              <to>
                <xdr:col>5</xdr:col>
                <xdr:colOff>19050</xdr:colOff>
                <xdr:row>5</xdr:row>
                <xdr:rowOff>28575</xdr:rowOff>
              </to>
            </anchor>
          </controlPr>
        </control>
      </mc:Choice>
      <mc:Fallback>
        <control shapeId="101377" r:id="rId4" name="cmdConstraintSets"/>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9" r:id="rId8" name="cmdConstraintUnit">
          <controlPr defaultSize="0" autoLine="0" r:id="rId9">
            <anchor moveWithCells="1">
              <from>
                <xdr:col>3</xdr:col>
                <xdr:colOff>19050</xdr:colOff>
                <xdr:row>4</xdr:row>
                <xdr:rowOff>9525</xdr:rowOff>
              </from>
              <to>
                <xdr:col>3</xdr:col>
                <xdr:colOff>571500</xdr:colOff>
                <xdr:row>5</xdr:row>
                <xdr:rowOff>28575</xdr:rowOff>
              </to>
            </anchor>
          </controlPr>
        </control>
      </mc:Choice>
      <mc:Fallback>
        <control shapeId="101379" r:id="rId8" name="cmdConstraintUnit"/>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pane xSplit="4" ySplit="7" topLeftCell="E8" activePane="bottomRight" state="frozen"/>
      <selection pane="topRight" activeCell="E1" sqref="E1"/>
      <selection pane="bottomLeft" activeCell="A8" sqref="A8"/>
      <selection pane="bottomRight"/>
    </sheetView>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6" r:id="rId4" name="cmdCheckCommDataSheet">
          <controlPr defaultSize="0" autoLine="0" r:id="rId5">
            <anchor moveWithCells="1">
              <from>
                <xdr:col>0</xdr:col>
                <xdr:colOff>9525</xdr:colOff>
                <xdr:row>1</xdr:row>
                <xdr:rowOff>123825</xdr:rowOff>
              </from>
              <to>
                <xdr:col>0</xdr:col>
                <xdr:colOff>828675</xdr:colOff>
                <xdr:row>3</xdr:row>
                <xdr:rowOff>28575</xdr:rowOff>
              </to>
            </anchor>
          </controlPr>
        </control>
      </mc:Choice>
      <mc:Fallback>
        <control shapeId="90116" r:id="rId4" name="cmdCheckCommDataSheet"/>
      </mc:Fallback>
    </mc:AlternateContent>
    <mc:AlternateContent xmlns:mc="http://schemas.openxmlformats.org/markup-compatibility/2006">
      <mc:Choice Requires="x14">
        <control shapeId="90115" r:id="rId6" name="cmdAddParamQualifier1">
          <controlPr defaultSize="0" autoLine="0" r:id="rId7">
            <anchor moveWithCells="1">
              <from>
                <xdr:col>0</xdr:col>
                <xdr:colOff>9525</xdr:colOff>
                <xdr:row>4</xdr:row>
                <xdr:rowOff>19050</xdr:rowOff>
              </from>
              <to>
                <xdr:col>0</xdr:col>
                <xdr:colOff>828675</xdr:colOff>
                <xdr:row>5</xdr:row>
                <xdr:rowOff>9525</xdr:rowOff>
              </to>
            </anchor>
          </controlPr>
        </control>
      </mc:Choice>
      <mc:Fallback>
        <control shapeId="90115" r:id="rId6" name="cmdAddParamQualifier1"/>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3" r:id="rId10" name="cmdAddParameter">
          <controlPr defaultSize="0" autoLine="0" r:id="rId11">
            <anchor moveWithCells="1">
              <from>
                <xdr:col>0</xdr:col>
                <xdr:colOff>9525</xdr:colOff>
                <xdr:row>3</xdr:row>
                <xdr:rowOff>38100</xdr:rowOff>
              </from>
              <to>
                <xdr:col>0</xdr:col>
                <xdr:colOff>828675</xdr:colOff>
                <xdr:row>4</xdr:row>
                <xdr:rowOff>19050</xdr:rowOff>
              </to>
            </anchor>
          </controlPr>
        </control>
      </mc:Choice>
      <mc:Fallback>
        <control shapeId="90113" r:id="rId10" name="cmdAddParameter"/>
      </mc:Fallback>
    </mc:AlternateContent>
    <mc:AlternateContent xmlns:mc="http://schemas.openxmlformats.org/markup-compatibility/2006">
      <mc:Choice Requires="x14">
        <control shapeId="90118"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90118" r:id="rId12"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theme="4"/>
  </sheetPr>
  <dimension ref="A1:F11"/>
  <sheetViews>
    <sheetView zoomScaleNormal="100" workbookViewId="0">
      <pane xSplit="4" ySplit="7" topLeftCell="E8" activePane="bottomRight" state="frozen"/>
      <selection pane="topRight" activeCell="E1" sqref="E1"/>
      <selection pane="bottomLeft" activeCell="A8" sqref="A8"/>
      <selection pane="bottomRight" activeCell="F1" sqref="F1"/>
    </sheetView>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6" x14ac:dyDescent="0.2">
      <c r="A1" s="11" t="str">
        <f ca="1">IF(INDEX(Index!$E$6:$E$37,MATCH(A2,Index!$D$6:$D$37,0))=1,LEFT(A2,SEARCH("_",A2)-1),"")</f>
        <v>CommData</v>
      </c>
      <c r="B1" s="19" t="str">
        <f>Commodities_BASE!B1</f>
        <v>REGION1</v>
      </c>
      <c r="F1" s="53"/>
    </row>
    <row r="2" spans="1:6" ht="12.75" x14ac:dyDescent="0.2">
      <c r="A2" t="str">
        <f ca="1">MID(CELL("filename",A2),FIND("]",CELL("filename",A2))+1,255)</f>
        <v>CommData_BASE</v>
      </c>
      <c r="F2" s="53"/>
    </row>
    <row r="3" spans="1:6" ht="15" customHeight="1" x14ac:dyDescent="0.2">
      <c r="F3" s="53"/>
    </row>
    <row r="4" spans="1:6" ht="20.25" customHeight="1" x14ac:dyDescent="0.2">
      <c r="E4" s="26" t="s">
        <v>136</v>
      </c>
      <c r="F4" s="53"/>
    </row>
    <row r="5" spans="1:6" ht="19.5" customHeight="1" x14ac:dyDescent="0.2">
      <c r="E5" s="68"/>
      <c r="F5" s="53"/>
    </row>
    <row r="6" spans="1:6" ht="19.5" customHeight="1" x14ac:dyDescent="0.2">
      <c r="E6" s="68"/>
      <c r="F6" s="53"/>
    </row>
    <row r="7" spans="1:6" x14ac:dyDescent="0.2">
      <c r="B7" s="11" t="s">
        <v>40</v>
      </c>
      <c r="C7" s="11" t="s">
        <v>41</v>
      </c>
      <c r="D7" s="11" t="s">
        <v>43</v>
      </c>
      <c r="E7" s="12">
        <v>2017</v>
      </c>
      <c r="F7" s="53"/>
    </row>
    <row r="8" spans="1:6" s="53" customFormat="1" x14ac:dyDescent="0.2">
      <c r="B8" s="50" t="str">
        <f>RES!W2</f>
        <v>ICPNH3</v>
      </c>
      <c r="C8" s="50" t="str">
        <f>RES!W3</f>
        <v>Ammonia Demand Domestic Market</v>
      </c>
      <c r="D8" s="50" t="str">
        <f>Commodities_BASE!D16</f>
        <v>PJ</v>
      </c>
      <c r="E8" s="104">
        <f>EB_Exist!K5</f>
        <v>6.1380000000000008</v>
      </c>
    </row>
    <row r="9" spans="1:6" s="53" customFormat="1" x14ac:dyDescent="0.2">
      <c r="B9" s="50"/>
    </row>
    <row r="10" spans="1:6" s="53" customFormat="1" x14ac:dyDescent="0.2"/>
    <row r="11" spans="1:6" s="53" customFormat="1" x14ac:dyDescent="0.2"/>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26981"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126981" r:id="rId4" name="cmdAddParamQualifier2"/>
      </mc:Fallback>
    </mc:AlternateContent>
    <mc:AlternateContent xmlns:mc="http://schemas.openxmlformats.org/markup-compatibility/2006">
      <mc:Choice Requires="x14">
        <control shapeId="126980" r:id="rId6" name="cmdCheckCommDataSheet">
          <controlPr defaultSize="0" autoLine="0" r:id="rId7">
            <anchor moveWithCells="1">
              <from>
                <xdr:col>0</xdr:col>
                <xdr:colOff>9525</xdr:colOff>
                <xdr:row>1</xdr:row>
                <xdr:rowOff>123825</xdr:rowOff>
              </from>
              <to>
                <xdr:col>0</xdr:col>
                <xdr:colOff>828675</xdr:colOff>
                <xdr:row>3</xdr:row>
                <xdr:rowOff>9525</xdr:rowOff>
              </to>
            </anchor>
          </controlPr>
        </control>
      </mc:Choice>
      <mc:Fallback>
        <control shapeId="126980" r:id="rId6" name="cmdCheckCommDataSheet"/>
      </mc:Fallback>
    </mc:AlternateContent>
    <mc:AlternateContent xmlns:mc="http://schemas.openxmlformats.org/markup-compatibility/2006">
      <mc:Choice Requires="x14">
        <control shapeId="126979"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126979" r:id="rId8" name="cmdAddParamQualifier1"/>
      </mc:Fallback>
    </mc:AlternateContent>
    <mc:AlternateContent xmlns:mc="http://schemas.openxmlformats.org/markup-compatibility/2006">
      <mc:Choice Requires="x14">
        <control shapeId="126978" r:id="rId10" name="cmdCommNameAndDesc">
          <controlPr defaultSize="0" autoLine="0" r:id="rId11">
            <anchor moveWithCells="1">
              <from>
                <xdr:col>1</xdr:col>
                <xdr:colOff>19050</xdr:colOff>
                <xdr:row>2</xdr:row>
                <xdr:rowOff>0</xdr:rowOff>
              </from>
              <to>
                <xdr:col>3</xdr:col>
                <xdr:colOff>0</xdr:colOff>
                <xdr:row>3</xdr:row>
                <xdr:rowOff>47625</xdr:rowOff>
              </to>
            </anchor>
          </controlPr>
        </control>
      </mc:Choice>
      <mc:Fallback>
        <control shapeId="126978" r:id="rId10" name="cmdCommNameAndDesc"/>
      </mc:Fallback>
    </mc:AlternateContent>
    <mc:AlternateContent xmlns:mc="http://schemas.openxmlformats.org/markup-compatibility/2006">
      <mc:Choice Requires="x14">
        <control shapeId="126977" r:id="rId12" name="cmdAddParameter">
          <controlPr defaultSize="0" autoLine="0" r:id="rId13">
            <anchor moveWithCells="1">
              <from>
                <xdr:col>0</xdr:col>
                <xdr:colOff>9525</xdr:colOff>
                <xdr:row>3</xdr:row>
                <xdr:rowOff>38100</xdr:rowOff>
              </from>
              <to>
                <xdr:col>0</xdr:col>
                <xdr:colOff>828675</xdr:colOff>
                <xdr:row>4</xdr:row>
                <xdr:rowOff>19050</xdr:rowOff>
              </to>
            </anchor>
          </controlPr>
        </control>
      </mc:Choice>
      <mc:Fallback>
        <control shapeId="126977" r:id="rId12" name="cmdAddParameter"/>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4"/>
  </sheetPr>
  <dimension ref="A1:J47"/>
  <sheetViews>
    <sheetView zoomScaleNormal="100" workbookViewId="0">
      <pane ySplit="7" topLeftCell="A8" activePane="bottomLeft" state="frozen"/>
      <selection pane="bottomLeft" activeCell="E21" sqref="E21"/>
    </sheetView>
  </sheetViews>
  <sheetFormatPr defaultColWidth="9.140625" defaultRowHeight="11.25" x14ac:dyDescent="0.2"/>
  <cols>
    <col min="1" max="1" width="13.5703125" style="12" customWidth="1"/>
    <col min="2" max="2" width="16.140625" style="12" customWidth="1"/>
    <col min="3" max="3" width="45.42578125" style="12" customWidth="1"/>
    <col min="4" max="4" width="11.140625" style="12" customWidth="1"/>
    <col min="5" max="5" width="29.28515625" style="12" customWidth="1"/>
    <col min="6" max="6" width="10.42578125" style="12" customWidth="1"/>
    <col min="7" max="16384" width="9.140625" style="12"/>
  </cols>
  <sheetData>
    <row r="1" spans="1:10" x14ac:dyDescent="0.2">
      <c r="A1" s="11" t="str">
        <f ca="1">IF(INDEX(Index!$E$6:$E$37,MATCH(A2,Index!$D$6:$D$37,0))=1,LEFT(A2,SEARCH("_",A2)-1),"")</f>
        <v>Processes</v>
      </c>
      <c r="B1" s="19" t="str">
        <f>Commodities_BASE!B1</f>
        <v>REGION1</v>
      </c>
    </row>
    <row r="2" spans="1:10" ht="12.75" x14ac:dyDescent="0.2">
      <c r="A2" t="str">
        <f ca="1">MID(CELL("filename",A2),FIND("]",CELL("filename",A2))+1,255)</f>
        <v>Processes_BASE</v>
      </c>
    </row>
    <row r="4" spans="1:10" ht="18" customHeight="1" x14ac:dyDescent="0.2"/>
    <row r="7" spans="1:10" x14ac:dyDescent="0.2">
      <c r="B7" s="11" t="s">
        <v>56</v>
      </c>
      <c r="C7" s="11" t="s">
        <v>57</v>
      </c>
      <c r="D7" s="11" t="s">
        <v>93</v>
      </c>
      <c r="E7" s="11" t="s">
        <v>1</v>
      </c>
      <c r="F7" s="11" t="s">
        <v>0</v>
      </c>
    </row>
    <row r="8" spans="1:10" s="53" customFormat="1" ht="12" x14ac:dyDescent="0.2">
      <c r="A8" s="58" t="s">
        <v>137</v>
      </c>
      <c r="B8" s="50"/>
      <c r="C8" s="50"/>
      <c r="D8" s="29"/>
      <c r="E8" s="29"/>
      <c r="G8" s="30"/>
      <c r="H8" s="30"/>
      <c r="I8" s="29"/>
      <c r="J8" s="29"/>
    </row>
    <row r="9" spans="1:10" s="53" customFormat="1" x14ac:dyDescent="0.2">
      <c r="A9" s="50"/>
      <c r="B9" s="50" t="str">
        <f>RES!T9</f>
        <v>ICPNH3DEM</v>
      </c>
      <c r="C9" s="50" t="str">
        <f>RES!T8</f>
        <v>Ammonia to Local Market</v>
      </c>
      <c r="D9" s="29" t="s">
        <v>123</v>
      </c>
      <c r="E9" s="31" t="s">
        <v>138</v>
      </c>
      <c r="G9" s="30"/>
      <c r="H9" s="30"/>
      <c r="I9" s="29"/>
      <c r="J9" s="29"/>
    </row>
    <row r="10" spans="1:10" s="53" customFormat="1" ht="12" x14ac:dyDescent="0.2">
      <c r="A10" s="58" t="s">
        <v>151</v>
      </c>
    </row>
    <row r="11" spans="1:10" s="53" customFormat="1" x14ac:dyDescent="0.2">
      <c r="B11" s="53" t="str">
        <f>RES!T12</f>
        <v>PEXNH3</v>
      </c>
      <c r="C11" s="53" t="str">
        <f>RES!T11</f>
        <v>Ammonia to Export Market</v>
      </c>
      <c r="D11" s="29" t="s">
        <v>123</v>
      </c>
      <c r="E11" s="217" t="s">
        <v>133</v>
      </c>
    </row>
    <row r="12" spans="1:10" s="53" customFormat="1" x14ac:dyDescent="0.2">
      <c r="B12" s="53" t="str">
        <f>RES!T15</f>
        <v>XTRANH3</v>
      </c>
      <c r="C12" s="53" t="str">
        <f>RES!T14</f>
        <v>Ammonia to Transport</v>
      </c>
      <c r="D12" s="29" t="s">
        <v>123</v>
      </c>
      <c r="E12" s="67" t="s">
        <v>133</v>
      </c>
    </row>
    <row r="13" spans="1:10" s="53" customFormat="1" ht="12" x14ac:dyDescent="0.2">
      <c r="A13" s="58" t="s">
        <v>149</v>
      </c>
      <c r="B13" s="50"/>
      <c r="C13" s="50"/>
      <c r="D13" s="29"/>
      <c r="E13" s="29"/>
    </row>
    <row r="14" spans="1:10" s="53" customFormat="1" x14ac:dyDescent="0.2">
      <c r="A14" s="50"/>
      <c r="B14" s="50" t="s">
        <v>237</v>
      </c>
      <c r="C14" s="50" t="s">
        <v>238</v>
      </c>
      <c r="D14" s="29" t="s">
        <v>123</v>
      </c>
      <c r="E14" s="67" t="s">
        <v>152</v>
      </c>
    </row>
    <row r="15" spans="1:10" s="53" customFormat="1" ht="12" x14ac:dyDescent="0.2">
      <c r="A15" s="58" t="s">
        <v>150</v>
      </c>
      <c r="B15" s="50"/>
      <c r="C15" s="50"/>
      <c r="D15" s="29"/>
      <c r="E15" s="29"/>
    </row>
    <row r="16" spans="1:10" s="53" customFormat="1" x14ac:dyDescent="0.2">
      <c r="A16" s="50"/>
      <c r="B16" s="50" t="str">
        <f>EB_Exist!C4</f>
        <v>ICPGASNH3-E</v>
      </c>
      <c r="C16" s="50" t="str">
        <f>EB_Exist!D4</f>
        <v>Existing Ammonia Plant - Gas</v>
      </c>
      <c r="D16" s="29" t="s">
        <v>123</v>
      </c>
      <c r="E16" s="67" t="s">
        <v>133</v>
      </c>
    </row>
    <row r="17" spans="1:10" s="53" customFormat="1" x14ac:dyDescent="0.2">
      <c r="A17" s="50"/>
      <c r="B17" s="50" t="str">
        <f>RES!M15</f>
        <v>ICPHGNNH3-N</v>
      </c>
      <c r="C17" s="50" t="str">
        <f>RES!M12</f>
        <v>New Ammonia Plant - H2</v>
      </c>
      <c r="D17" s="29" t="s">
        <v>123</v>
      </c>
      <c r="E17" s="67" t="s">
        <v>152</v>
      </c>
    </row>
    <row r="18" spans="1:10" s="53" customFormat="1" x14ac:dyDescent="0.2">
      <c r="A18" s="50"/>
      <c r="B18" s="50"/>
      <c r="C18" s="50"/>
      <c r="D18" s="29"/>
      <c r="E18" s="29"/>
    </row>
    <row r="19" spans="1:10" s="53" customFormat="1" ht="12" x14ac:dyDescent="0.2">
      <c r="A19" s="59"/>
      <c r="B19" s="59"/>
      <c r="C19" s="59"/>
      <c r="D19" s="59"/>
      <c r="E19" s="29"/>
    </row>
    <row r="20" spans="1:10" s="53" customFormat="1" ht="12" x14ac:dyDescent="0.2">
      <c r="A20" s="59"/>
      <c r="B20" s="59"/>
      <c r="C20" s="59"/>
      <c r="D20" s="59"/>
      <c r="E20" s="58"/>
    </row>
    <row r="21" spans="1:10" s="53" customFormat="1" ht="12" x14ac:dyDescent="0.2">
      <c r="A21" s="59"/>
      <c r="B21" s="50"/>
      <c r="C21" s="50"/>
      <c r="D21" s="29"/>
      <c r="E21" s="29"/>
    </row>
    <row r="22" spans="1:10" s="53" customFormat="1" ht="12" x14ac:dyDescent="0.2">
      <c r="A22" s="59"/>
      <c r="B22" s="50"/>
      <c r="C22" s="50"/>
      <c r="D22" s="29"/>
      <c r="E22" s="29"/>
    </row>
    <row r="23" spans="1:10" s="53" customFormat="1" ht="12" x14ac:dyDescent="0.2">
      <c r="A23" s="59"/>
      <c r="B23" s="50"/>
      <c r="C23" s="50"/>
      <c r="D23" s="29"/>
      <c r="E23" s="29"/>
    </row>
    <row r="24" spans="1:10" s="53" customFormat="1" ht="12" x14ac:dyDescent="0.2">
      <c r="A24" s="59"/>
      <c r="B24" s="50"/>
      <c r="C24" s="50"/>
      <c r="D24" s="29"/>
      <c r="E24" s="29"/>
    </row>
    <row r="25" spans="1:10" s="53" customFormat="1" ht="12" x14ac:dyDescent="0.2">
      <c r="A25" s="59"/>
      <c r="B25" s="50"/>
      <c r="C25" s="50"/>
      <c r="D25" s="29"/>
      <c r="E25" s="29"/>
    </row>
    <row r="26" spans="1:10" s="53" customFormat="1" ht="12" x14ac:dyDescent="0.2">
      <c r="A26" s="59"/>
      <c r="B26" s="59"/>
      <c r="C26" s="59"/>
      <c r="D26" s="12"/>
      <c r="E26" s="12"/>
    </row>
    <row r="27" spans="1:10" s="53" customFormat="1" ht="12" x14ac:dyDescent="0.2">
      <c r="A27" s="59"/>
      <c r="B27" s="50"/>
      <c r="C27" s="50"/>
      <c r="D27" s="29"/>
      <c r="E27" s="29"/>
    </row>
    <row r="28" spans="1:10" s="53" customFormat="1" ht="12" x14ac:dyDescent="0.2">
      <c r="A28" s="59"/>
      <c r="B28" s="50"/>
      <c r="C28" s="50"/>
      <c r="D28" s="29"/>
      <c r="E28" s="29"/>
    </row>
    <row r="29" spans="1:10" s="53" customFormat="1" ht="12" x14ac:dyDescent="0.2">
      <c r="A29" s="59"/>
      <c r="B29" s="50"/>
      <c r="C29" s="50"/>
      <c r="D29" s="29"/>
      <c r="E29" s="29"/>
    </row>
    <row r="30" spans="1:10" s="53" customFormat="1" ht="12" x14ac:dyDescent="0.2">
      <c r="A30" s="59"/>
      <c r="B30" s="50"/>
      <c r="C30" s="50"/>
      <c r="D30" s="29"/>
      <c r="E30" s="29"/>
    </row>
    <row r="31" spans="1:10" s="53" customFormat="1" ht="12.75" x14ac:dyDescent="0.2">
      <c r="A31" s="59"/>
      <c r="B31" s="18"/>
      <c r="C31" s="18"/>
      <c r="D31" s="18"/>
      <c r="E31" s="18"/>
      <c r="G31" s="52"/>
      <c r="H31" s="52"/>
      <c r="I31" s="19"/>
      <c r="J31" s="19"/>
    </row>
    <row r="32" spans="1:10" s="53" customFormat="1" x14ac:dyDescent="0.2">
      <c r="A32" s="60"/>
      <c r="B32" s="22"/>
      <c r="C32" s="22"/>
      <c r="D32" s="29"/>
      <c r="E32" s="29"/>
      <c r="F32" s="19"/>
      <c r="G32" s="48"/>
      <c r="H32" s="48"/>
      <c r="I32" s="29"/>
      <c r="J32" s="29"/>
    </row>
    <row r="33" spans="1:10" s="53" customFormat="1" x14ac:dyDescent="0.2">
      <c r="A33" s="60"/>
      <c r="B33" s="22"/>
      <c r="C33" s="22"/>
      <c r="D33" s="29"/>
      <c r="E33" s="29"/>
      <c r="F33" s="19"/>
      <c r="G33" s="48"/>
      <c r="H33" s="48"/>
      <c r="I33" s="29"/>
      <c r="J33" s="29"/>
    </row>
    <row r="34" spans="1:10" s="53" customFormat="1" x14ac:dyDescent="0.2">
      <c r="A34" s="60"/>
      <c r="B34" s="22"/>
      <c r="C34" s="22"/>
      <c r="D34" s="29"/>
      <c r="E34" s="29"/>
      <c r="F34" s="19"/>
      <c r="G34" s="48"/>
      <c r="H34" s="48"/>
      <c r="I34" s="29"/>
      <c r="J34" s="29"/>
    </row>
    <row r="35" spans="1:10" s="53" customFormat="1" x14ac:dyDescent="0.2">
      <c r="A35" s="60"/>
      <c r="B35" s="22"/>
      <c r="C35" s="22"/>
      <c r="D35" s="29"/>
      <c r="E35" s="29"/>
      <c r="F35" s="19"/>
      <c r="G35" s="48"/>
      <c r="H35" s="48"/>
      <c r="I35" s="29"/>
      <c r="J35" s="29"/>
    </row>
    <row r="36" spans="1:10" s="53" customFormat="1" x14ac:dyDescent="0.2">
      <c r="A36" s="19"/>
      <c r="B36" s="22"/>
      <c r="C36" s="22"/>
      <c r="D36" s="29"/>
      <c r="E36" s="29"/>
      <c r="F36" s="19"/>
      <c r="G36" s="48"/>
      <c r="H36" s="48"/>
      <c r="I36" s="29"/>
      <c r="J36" s="29"/>
    </row>
    <row r="37" spans="1:10" s="53" customFormat="1" ht="12" customHeight="1" x14ac:dyDescent="0.2">
      <c r="A37" s="60"/>
      <c r="B37" s="22"/>
      <c r="C37" s="22"/>
      <c r="D37" s="29"/>
      <c r="E37" s="29"/>
      <c r="G37" s="51"/>
      <c r="H37" s="51"/>
      <c r="I37" s="19"/>
      <c r="J37" s="19"/>
    </row>
    <row r="38" spans="1:10" s="53" customFormat="1" x14ac:dyDescent="0.2">
      <c r="A38" s="60"/>
      <c r="B38" s="22"/>
      <c r="C38" s="22"/>
      <c r="D38" s="29"/>
      <c r="E38" s="29"/>
    </row>
    <row r="39" spans="1:10" s="53" customFormat="1" x14ac:dyDescent="0.2">
      <c r="A39" s="60"/>
      <c r="B39" s="22"/>
      <c r="C39" s="22"/>
      <c r="D39" s="29"/>
      <c r="E39" s="29"/>
      <c r="F39" s="56"/>
      <c r="G39" s="48"/>
      <c r="H39" s="48"/>
      <c r="I39" s="29"/>
      <c r="J39" s="29"/>
    </row>
    <row r="40" spans="1:10" s="53" customFormat="1" x14ac:dyDescent="0.2">
      <c r="A40" s="60"/>
      <c r="B40" s="22"/>
      <c r="C40" s="22"/>
      <c r="D40" s="29"/>
      <c r="E40" s="29"/>
      <c r="F40" s="56"/>
      <c r="G40" s="48"/>
      <c r="H40" s="48"/>
      <c r="I40" s="29"/>
      <c r="J40" s="29"/>
    </row>
    <row r="41" spans="1:10" s="53" customFormat="1" x14ac:dyDescent="0.2">
      <c r="A41" s="60"/>
      <c r="B41" s="22"/>
      <c r="C41" s="22"/>
      <c r="D41" s="29"/>
      <c r="E41" s="29"/>
      <c r="F41" s="56"/>
      <c r="G41" s="48"/>
      <c r="H41" s="48"/>
      <c r="I41" s="29"/>
      <c r="J41" s="29"/>
    </row>
    <row r="42" spans="1:10" s="53" customFormat="1" ht="11.45" customHeight="1" x14ac:dyDescent="0.2">
      <c r="A42" s="60"/>
      <c r="B42" s="22"/>
      <c r="C42" s="22"/>
      <c r="D42" s="29"/>
      <c r="E42" s="29"/>
      <c r="F42" s="19"/>
      <c r="G42" s="18"/>
      <c r="H42" s="18"/>
      <c r="I42" s="18"/>
      <c r="J42" s="18"/>
    </row>
    <row r="43" spans="1:10" s="53" customFormat="1" x14ac:dyDescent="0.2">
      <c r="A43" s="60"/>
      <c r="B43" s="22"/>
      <c r="C43" s="22"/>
      <c r="D43" s="29"/>
      <c r="E43" s="29"/>
    </row>
    <row r="44" spans="1:10" s="53" customFormat="1" x14ac:dyDescent="0.2">
      <c r="A44" s="60"/>
      <c r="B44" s="22"/>
      <c r="C44" s="22"/>
      <c r="D44" s="29"/>
      <c r="E44" s="29"/>
      <c r="F44" s="19"/>
      <c r="G44" s="48"/>
      <c r="H44" s="48"/>
      <c r="I44" s="29"/>
      <c r="J44" s="29"/>
    </row>
    <row r="45" spans="1:10" s="53" customFormat="1" x14ac:dyDescent="0.2">
      <c r="A45" s="60"/>
      <c r="B45" s="22"/>
      <c r="C45" s="22"/>
      <c r="D45" s="29"/>
      <c r="E45" s="29"/>
      <c r="F45" s="56"/>
      <c r="G45" s="48"/>
      <c r="H45" s="48"/>
      <c r="I45" s="29"/>
      <c r="J45" s="29"/>
    </row>
    <row r="46" spans="1:10" x14ac:dyDescent="0.2">
      <c r="A46" s="60"/>
      <c r="B46" s="22"/>
      <c r="C46" s="22"/>
      <c r="D46" s="29"/>
      <c r="E46" s="29"/>
    </row>
    <row r="47" spans="1:10" x14ac:dyDescent="0.2">
      <c r="A47" s="60"/>
      <c r="B47" s="22"/>
      <c r="C47" s="22"/>
      <c r="D47" s="29"/>
      <c r="E47" s="29"/>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8003" r:id="rId4" name="cmdProcUnits">
          <controlPr defaultSize="0" autoLine="0" r:id="rId5">
            <anchor moveWithCells="1">
              <from>
                <xdr:col>3</xdr:col>
                <xdr:colOff>9525</xdr:colOff>
                <xdr:row>3</xdr:row>
                <xdr:rowOff>133350</xdr:rowOff>
              </from>
              <to>
                <xdr:col>3</xdr:col>
                <xdr:colOff>647700</xdr:colOff>
                <xdr:row>5</xdr:row>
                <xdr:rowOff>0</xdr:rowOff>
              </to>
            </anchor>
          </controlPr>
        </control>
      </mc:Choice>
      <mc:Fallback>
        <control shapeId="128003" r:id="rId4" name="cmdProcUnits"/>
      </mc:Fallback>
    </mc:AlternateContent>
    <mc:AlternateContent xmlns:mc="http://schemas.openxmlformats.org/markup-compatibility/2006">
      <mc:Choice Requires="x14">
        <control shapeId="128002"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8002" r:id="rId6" name="cmdCheckTechnologiesSheet"/>
      </mc:Fallback>
    </mc:AlternateContent>
    <mc:AlternateContent xmlns:mc="http://schemas.openxmlformats.org/markup-compatibility/2006">
      <mc:Choice Requires="x14">
        <control shapeId="128001" r:id="rId8" name="cmdSpecifySets">
          <controlPr defaultSize="0" autoLine="0" r:id="rId9">
            <anchor moveWithCells="1">
              <from>
                <xdr:col>4</xdr:col>
                <xdr:colOff>19050</xdr:colOff>
                <xdr:row>3</xdr:row>
                <xdr:rowOff>133350</xdr:rowOff>
              </from>
              <to>
                <xdr:col>4</xdr:col>
                <xdr:colOff>1924050</xdr:colOff>
                <xdr:row>5</xdr:row>
                <xdr:rowOff>0</xdr:rowOff>
              </to>
            </anchor>
          </controlPr>
        </control>
      </mc:Choice>
      <mc:Fallback>
        <control shapeId="128001" r:id="rId8" name="cmdSpecifySet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pane xSplit="7" ySplit="7" topLeftCell="H8" activePane="bottomRight" state="frozen"/>
      <selection pane="topRight" activeCell="J1" sqref="J1"/>
      <selection pane="bottomLeft" activeCell="A8" sqref="A8"/>
      <selection pane="bottomRight"/>
    </sheetView>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65" r:id="rId4" name="cmdTechNameAndDesc">
          <controlPr defaultSize="0" autoLine="0" r:id="rId5">
            <anchor moveWithCells="1">
              <from>
                <xdr:col>1</xdr:col>
                <xdr:colOff>0</xdr:colOff>
                <xdr:row>1</xdr:row>
                <xdr:rowOff>114300</xdr:rowOff>
              </from>
              <to>
                <xdr:col>2</xdr:col>
                <xdr:colOff>1304925</xdr:colOff>
                <xdr:row>2</xdr:row>
                <xdr:rowOff>209550</xdr:rowOff>
              </to>
            </anchor>
          </controlPr>
        </control>
      </mc:Choice>
      <mc:Fallback>
        <control shapeId="113665" r:id="rId4" name="cmdTechNameAndDesc"/>
      </mc:Fallback>
    </mc:AlternateContent>
    <mc:AlternateContent xmlns:mc="http://schemas.openxmlformats.org/markup-compatibility/2006">
      <mc:Choice Requires="x14">
        <control shapeId="113666"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13666" r:id="rId6" name="cmdCommIN"/>
      </mc:Fallback>
    </mc:AlternateContent>
    <mc:AlternateContent xmlns:mc="http://schemas.openxmlformats.org/markup-compatibility/2006">
      <mc:Choice Requires="x14">
        <control shapeId="113667"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13667" r:id="rId8" name="cmdCommOUT"/>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9" r:id="rId12" name="cmdAddParamQualifier1">
          <controlPr defaultSize="0" autoLine="0" r:id="rId13">
            <anchor moveWithCells="1">
              <from>
                <xdr:col>0</xdr:col>
                <xdr:colOff>9525</xdr:colOff>
                <xdr:row>3</xdr:row>
                <xdr:rowOff>171450</xdr:rowOff>
              </from>
              <to>
                <xdr:col>1</xdr:col>
                <xdr:colOff>9525</xdr:colOff>
                <xdr:row>4</xdr:row>
                <xdr:rowOff>190500</xdr:rowOff>
              </to>
            </anchor>
          </controlPr>
        </control>
      </mc:Choice>
      <mc:Fallback>
        <control shapeId="113669" r:id="rId12" name="cmdAddParamQualifier1"/>
      </mc:Fallback>
    </mc:AlternateContent>
    <mc:AlternateContent xmlns:mc="http://schemas.openxmlformats.org/markup-compatibility/2006">
      <mc:Choice Requires="x14">
        <control shapeId="113670" r:id="rId14" name="cmdCheckTechDataSheet">
          <controlPr defaultSize="0" autoLine="0" r:id="rId15">
            <anchor moveWithCells="1">
              <from>
                <xdr:col>0</xdr:col>
                <xdr:colOff>9525</xdr:colOff>
                <xdr:row>1</xdr:row>
                <xdr:rowOff>114300</xdr:rowOff>
              </from>
              <to>
                <xdr:col>1</xdr:col>
                <xdr:colOff>9525</xdr:colOff>
                <xdr:row>2</xdr:row>
                <xdr:rowOff>209550</xdr:rowOff>
              </to>
            </anchor>
          </controlPr>
        </control>
      </mc:Choice>
      <mc:Fallback>
        <control shapeId="113670" r:id="rId14" name="cmdCheckTechDataSheet"/>
      </mc:Fallback>
    </mc:AlternateContent>
    <mc:AlternateContent xmlns:mc="http://schemas.openxmlformats.org/markup-compatibility/2006">
      <mc:Choice Requires="x14">
        <control shapeId="113672" r:id="rId16" name="cmdAddParamQualifier2">
          <controlPr defaultSize="0" autoLine="0" r:id="rId17">
            <anchor moveWithCells="1">
              <from>
                <xdr:col>0</xdr:col>
                <xdr:colOff>9525</xdr:colOff>
                <xdr:row>5</xdr:row>
                <xdr:rowOff>19050</xdr:rowOff>
              </from>
              <to>
                <xdr:col>1</xdr:col>
                <xdr:colOff>9525</xdr:colOff>
                <xdr:row>6</xdr:row>
                <xdr:rowOff>38100</xdr:rowOff>
              </to>
            </anchor>
          </controlPr>
        </control>
      </mc:Choice>
      <mc:Fallback>
        <control shapeId="113672" r:id="rId16" name="cmdAddParamQualifier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theme="4"/>
  </sheetPr>
  <dimension ref="A1:H8"/>
  <sheetViews>
    <sheetView zoomScaleNormal="100" workbookViewId="0">
      <pane xSplit="7" ySplit="7" topLeftCell="H8" activePane="bottomRight" state="frozen"/>
      <selection pane="topRight" activeCell="J1" sqref="J1"/>
      <selection pane="bottomLeft" activeCell="A8" sqref="A8"/>
      <selection pane="bottomRight" activeCell="E8" sqref="E8"/>
    </sheetView>
  </sheetViews>
  <sheetFormatPr defaultColWidth="9.140625" defaultRowHeight="11.25" customHeight="1" x14ac:dyDescent="0.2"/>
  <cols>
    <col min="1" max="1" width="12.28515625" style="12" customWidth="1"/>
    <col min="2" max="2" width="18.5703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8" ht="11.25" customHeight="1" x14ac:dyDescent="0.2">
      <c r="A1" s="11" t="str">
        <f ca="1">IF(INDEX(Index!$E$6:$E$37,MATCH(A2,Index!$D$6:$D$37,0))=1,LEFT(A2,SEARCH("_",A2)-1),"")</f>
        <v>ProcData</v>
      </c>
      <c r="B1" s="19" t="str">
        <f>Commodities_BASE!B1</f>
        <v>REGION1</v>
      </c>
      <c r="H1" s="53"/>
    </row>
    <row r="2" spans="1:8" ht="11.25" customHeight="1" x14ac:dyDescent="0.2">
      <c r="A2" t="str">
        <f ca="1">MID(CELL("filename",A2),FIND("]",CELL("filename",A2))+1,255)</f>
        <v>ProcData_Demands</v>
      </c>
      <c r="H2" s="50"/>
    </row>
    <row r="3" spans="1:8" ht="21.75" customHeight="1" x14ac:dyDescent="0.2">
      <c r="A3" s="22"/>
      <c r="H3" s="50"/>
    </row>
    <row r="4" spans="1:8" ht="17.25" customHeight="1" x14ac:dyDescent="0.2">
      <c r="A4" s="22"/>
      <c r="E4" s="46"/>
      <c r="F4" s="46"/>
      <c r="G4" s="46"/>
      <c r="H4" s="67" t="s">
        <v>125</v>
      </c>
    </row>
    <row r="5" spans="1:8" ht="16.5" customHeight="1" x14ac:dyDescent="0.2">
      <c r="A5" s="22"/>
      <c r="H5" s="67" t="s">
        <v>27</v>
      </c>
    </row>
    <row r="6" spans="1:8" ht="17.25" customHeight="1" x14ac:dyDescent="0.2">
      <c r="A6" s="22"/>
      <c r="H6" s="67" t="s">
        <v>126</v>
      </c>
    </row>
    <row r="7" spans="1:8" ht="21.75" customHeight="1" x14ac:dyDescent="0.2">
      <c r="A7" s="22"/>
      <c r="B7" s="11" t="s">
        <v>56</v>
      </c>
      <c r="C7" s="11" t="s">
        <v>57</v>
      </c>
      <c r="D7" s="15" t="s">
        <v>93</v>
      </c>
      <c r="E7" s="11" t="s">
        <v>80</v>
      </c>
      <c r="F7" s="11" t="s">
        <v>81</v>
      </c>
      <c r="G7" s="15" t="s">
        <v>94</v>
      </c>
      <c r="H7" s="49"/>
    </row>
    <row r="8" spans="1:8" s="53" customFormat="1" ht="11.25" customHeight="1" x14ac:dyDescent="0.2">
      <c r="A8" s="65"/>
      <c r="B8" s="50" t="str">
        <f>Processes_BASE!B9</f>
        <v>ICPNH3DEM</v>
      </c>
      <c r="C8" s="50" t="str">
        <f>Processes_BASE!C9</f>
        <v>Ammonia to Local Market</v>
      </c>
      <c r="D8" s="50" t="str">
        <f>Processes_BASE!D9</f>
        <v>PJ,PJa</v>
      </c>
      <c r="E8" s="50" t="str">
        <f>RES!O2</f>
        <v>NH3</v>
      </c>
      <c r="F8" s="53" t="str">
        <f>RES!W2</f>
        <v>ICPNH3</v>
      </c>
      <c r="G8" s="64"/>
      <c r="H8" s="66">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30055"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130055" r:id="rId4" name="cmdAddParamQualifier2"/>
      </mc:Fallback>
    </mc:AlternateContent>
    <mc:AlternateContent xmlns:mc="http://schemas.openxmlformats.org/markup-compatibility/2006">
      <mc:Choice Requires="x14">
        <control shapeId="130054"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130054" r:id="rId6" name="cmdCheckTechDataSheet"/>
      </mc:Fallback>
    </mc:AlternateContent>
    <mc:AlternateContent xmlns:mc="http://schemas.openxmlformats.org/markup-compatibility/2006">
      <mc:Choice Requires="x14">
        <control shapeId="130053" r:id="rId8" name="cmdAddParamQualifier1">
          <controlPr defaultSize="0" autoLine="0" r:id="rId9">
            <anchor moveWithCells="1">
              <from>
                <xdr:col>0</xdr:col>
                <xdr:colOff>9525</xdr:colOff>
                <xdr:row>3</xdr:row>
                <xdr:rowOff>171450</xdr:rowOff>
              </from>
              <to>
                <xdr:col>1</xdr:col>
                <xdr:colOff>0</xdr:colOff>
                <xdr:row>4</xdr:row>
                <xdr:rowOff>190500</xdr:rowOff>
              </to>
            </anchor>
          </controlPr>
        </control>
      </mc:Choice>
      <mc:Fallback>
        <control shapeId="130053" r:id="rId8" name="cmdAddParamQualifier1"/>
      </mc:Fallback>
    </mc:AlternateContent>
    <mc:AlternateContent xmlns:mc="http://schemas.openxmlformats.org/markup-compatibility/2006">
      <mc:Choice Requires="x14">
        <control shapeId="130052" r:id="rId10" name="cmdAddParameter">
          <controlPr defaultSize="0" autoLine="0" r:id="rId11">
            <anchor moveWithCells="1">
              <from>
                <xdr:col>0</xdr:col>
                <xdr:colOff>9525</xdr:colOff>
                <xdr:row>2</xdr:row>
                <xdr:rowOff>190500</xdr:rowOff>
              </from>
              <to>
                <xdr:col>1</xdr:col>
                <xdr:colOff>0</xdr:colOff>
                <xdr:row>3</xdr:row>
                <xdr:rowOff>152400</xdr:rowOff>
              </to>
            </anchor>
          </controlPr>
        </control>
      </mc:Choice>
      <mc:Fallback>
        <control shapeId="130052" r:id="rId10" name="cmdAddParameter"/>
      </mc:Fallback>
    </mc:AlternateContent>
    <mc:AlternateContent xmlns:mc="http://schemas.openxmlformats.org/markup-compatibility/2006">
      <mc:Choice Requires="x14">
        <control shapeId="130051"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30051" r:id="rId12" name="cmdCommOUT"/>
      </mc:Fallback>
    </mc:AlternateContent>
    <mc:AlternateContent xmlns:mc="http://schemas.openxmlformats.org/markup-compatibility/2006">
      <mc:Choice Requires="x14">
        <control shapeId="130050"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30050" r:id="rId14" name="cmdCommIN"/>
      </mc:Fallback>
    </mc:AlternateContent>
    <mc:AlternateContent xmlns:mc="http://schemas.openxmlformats.org/markup-compatibility/2006">
      <mc:Choice Requires="x14">
        <control shapeId="130049" r:id="rId16" name="cmdTechNameAndDesc">
          <controlPr defaultSize="0" autoLine="0" r:id="rId17">
            <anchor moveWithCells="1">
              <from>
                <xdr:col>1</xdr:col>
                <xdr:colOff>0</xdr:colOff>
                <xdr:row>1</xdr:row>
                <xdr:rowOff>114300</xdr:rowOff>
              </from>
              <to>
                <xdr:col>2</xdr:col>
                <xdr:colOff>628650</xdr:colOff>
                <xdr:row>2</xdr:row>
                <xdr:rowOff>209550</xdr:rowOff>
              </to>
            </anchor>
          </controlPr>
        </control>
      </mc:Choice>
      <mc:Fallback>
        <control shapeId="130049" r:id="rId16" name="cmdTechNameAndDesc"/>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33998-AFE1-4F5F-AF53-7FFFEBFFCA3C}">
  <sheetPr codeName="Sheet30">
    <tabColor theme="4"/>
  </sheetPr>
  <dimension ref="A1:AH21"/>
  <sheetViews>
    <sheetView tabSelected="1" zoomScaleNormal="100" workbookViewId="0">
      <pane xSplit="7" ySplit="7" topLeftCell="H8" activePane="bottomRight" state="frozen"/>
      <selection pane="topRight" activeCell="J1" sqref="J1"/>
      <selection pane="bottomLeft" activeCell="A8" sqref="A8"/>
      <selection pane="bottomRight" activeCell="S13" sqref="S13:S14"/>
    </sheetView>
  </sheetViews>
  <sheetFormatPr defaultColWidth="9.140625" defaultRowHeight="11.25" customHeight="1" x14ac:dyDescent="0.2"/>
  <cols>
    <col min="1" max="1" width="12.28515625" style="12" customWidth="1"/>
    <col min="2" max="2" width="15.28515625" style="12" customWidth="1"/>
    <col min="3" max="3" width="36.140625" style="12" customWidth="1"/>
    <col min="4" max="4" width="8.5703125" style="12" customWidth="1"/>
    <col min="5" max="5" width="12.28515625" style="12" customWidth="1"/>
    <col min="6" max="6" width="10.140625" style="12" customWidth="1"/>
    <col min="7" max="7" width="6.85546875" style="45" customWidth="1"/>
    <col min="8" max="19" width="9.140625" style="12"/>
    <col min="20" max="20" width="9.7109375" style="12" customWidth="1"/>
    <col min="21" max="21" width="8.140625" style="12" customWidth="1"/>
    <col min="22" max="29" width="9.140625" style="12"/>
    <col min="30" max="30" width="7.85546875" style="12" customWidth="1"/>
    <col min="31" max="31" width="7.5703125" style="12" customWidth="1"/>
    <col min="32" max="33" width="7.85546875" style="12" customWidth="1"/>
    <col min="34" max="16384" width="9.140625" style="12"/>
  </cols>
  <sheetData>
    <row r="1" spans="1:34" ht="11.25" customHeight="1" x14ac:dyDescent="0.2">
      <c r="A1" s="11" t="str">
        <f ca="1">IF(INDEX(Index!$E$6:$E$37,MATCH(A2,Index!$D$6:$D$37,0))=1,LEFT(A2,SEARCH("_",A2)-1),"")</f>
        <v>ProcData</v>
      </c>
      <c r="B1" s="19" t="str">
        <f>Commodities_BASE!B1</f>
        <v>REGION1</v>
      </c>
      <c r="H1" s="53"/>
    </row>
    <row r="2" spans="1:34" ht="11.25" customHeight="1" x14ac:dyDescent="0.2">
      <c r="A2" t="str">
        <f ca="1">MID(CELL("filename",A2),FIND("]",CELL("filename",A2))+1,255)</f>
        <v>ProcData_NH3</v>
      </c>
      <c r="H2" s="50"/>
      <c r="I2" s="53" t="s">
        <v>242</v>
      </c>
      <c r="J2" s="53"/>
      <c r="K2" s="53"/>
      <c r="L2" s="53"/>
      <c r="M2" s="53"/>
      <c r="N2" s="53"/>
      <c r="O2" s="53"/>
      <c r="T2" s="135"/>
      <c r="U2" s="135"/>
    </row>
    <row r="3" spans="1:34" ht="34.5" customHeight="1" x14ac:dyDescent="0.2">
      <c r="A3" s="22"/>
      <c r="H3" s="135" t="s">
        <v>161</v>
      </c>
      <c r="I3" s="135" t="s">
        <v>156</v>
      </c>
      <c r="J3" s="135" t="s">
        <v>156</v>
      </c>
      <c r="K3" s="135" t="s">
        <v>156</v>
      </c>
      <c r="L3" s="135" t="s">
        <v>156</v>
      </c>
      <c r="M3" s="135" t="s">
        <v>156</v>
      </c>
      <c r="N3" s="135" t="s">
        <v>174</v>
      </c>
      <c r="O3" s="135" t="s">
        <v>174</v>
      </c>
      <c r="P3" s="135" t="s">
        <v>329</v>
      </c>
      <c r="Q3" s="135" t="s">
        <v>163</v>
      </c>
      <c r="R3" s="135" t="s">
        <v>385</v>
      </c>
      <c r="S3" s="135" t="s">
        <v>340</v>
      </c>
      <c r="T3" s="135" t="s">
        <v>363</v>
      </c>
      <c r="U3" s="135" t="s">
        <v>364</v>
      </c>
      <c r="V3" s="135" t="s">
        <v>331</v>
      </c>
      <c r="W3" s="135" t="s">
        <v>331</v>
      </c>
      <c r="X3" s="135" t="s">
        <v>160</v>
      </c>
      <c r="Y3" s="12" t="s">
        <v>159</v>
      </c>
      <c r="Z3" s="12" t="s">
        <v>159</v>
      </c>
      <c r="AA3" s="135" t="s">
        <v>172</v>
      </c>
      <c r="AB3" s="135" t="s">
        <v>173</v>
      </c>
      <c r="AC3" s="12" t="s">
        <v>157</v>
      </c>
      <c r="AD3" s="12" t="s">
        <v>158</v>
      </c>
      <c r="AH3" s="240" t="s">
        <v>401</v>
      </c>
    </row>
    <row r="4" spans="1:34" ht="21.75" customHeight="1" x14ac:dyDescent="0.2">
      <c r="A4" s="22"/>
      <c r="E4" s="46"/>
      <c r="F4" s="46"/>
      <c r="G4" s="46"/>
      <c r="H4" s="67" t="s">
        <v>125</v>
      </c>
      <c r="I4" s="67" t="s">
        <v>162</v>
      </c>
      <c r="J4" s="67" t="s">
        <v>162</v>
      </c>
      <c r="K4" s="67" t="s">
        <v>162</v>
      </c>
      <c r="L4" s="67" t="s">
        <v>162</v>
      </c>
      <c r="M4" s="67" t="s">
        <v>162</v>
      </c>
      <c r="N4" s="133" t="s">
        <v>175</v>
      </c>
      <c r="O4" s="133" t="s">
        <v>175</v>
      </c>
      <c r="P4" s="67" t="s">
        <v>330</v>
      </c>
      <c r="Q4" s="67" t="s">
        <v>164</v>
      </c>
      <c r="R4" s="67" t="s">
        <v>384</v>
      </c>
      <c r="S4" s="67" t="s">
        <v>339</v>
      </c>
      <c r="T4" s="67" t="s">
        <v>365</v>
      </c>
      <c r="U4" s="67" t="s">
        <v>366</v>
      </c>
      <c r="V4" s="67" t="s">
        <v>332</v>
      </c>
      <c r="W4" s="67" t="s">
        <v>332</v>
      </c>
      <c r="X4" s="67" t="s">
        <v>124</v>
      </c>
      <c r="Y4" s="133" t="s">
        <v>153</v>
      </c>
      <c r="Z4" s="133" t="s">
        <v>153</v>
      </c>
      <c r="AA4" s="133" t="s">
        <v>155</v>
      </c>
      <c r="AB4" s="133" t="s">
        <v>155</v>
      </c>
      <c r="AC4" s="26" t="s">
        <v>134</v>
      </c>
      <c r="AD4" s="133" t="s">
        <v>154</v>
      </c>
      <c r="AE4" s="133" t="s">
        <v>154</v>
      </c>
      <c r="AF4" s="133" t="s">
        <v>154</v>
      </c>
      <c r="AG4" s="133" t="s">
        <v>154</v>
      </c>
      <c r="AH4" s="12" t="s">
        <v>384</v>
      </c>
    </row>
    <row r="5" spans="1:34" ht="16.5" customHeight="1" x14ac:dyDescent="0.2">
      <c r="A5" s="22"/>
      <c r="H5" s="67" t="s">
        <v>27</v>
      </c>
      <c r="I5" s="67"/>
      <c r="J5" s="67"/>
      <c r="K5" s="67"/>
      <c r="L5" s="67"/>
      <c r="M5" s="67"/>
      <c r="N5" s="67"/>
      <c r="O5" s="67"/>
      <c r="V5" s="12" t="str">
        <f>EB_Exist!A10</f>
        <v>CO2SP</v>
      </c>
      <c r="W5" s="12" t="str">
        <f>EB_Exist!A11</f>
        <v>CH4S</v>
      </c>
      <c r="X5" s="57"/>
      <c r="Y5" s="12" t="s">
        <v>126</v>
      </c>
      <c r="Z5" s="12" t="s">
        <v>126</v>
      </c>
      <c r="AA5" s="12" t="s">
        <v>126</v>
      </c>
      <c r="AB5" s="12" t="s">
        <v>126</v>
      </c>
      <c r="AC5" s="26" t="str">
        <f>F17</f>
        <v>NH3</v>
      </c>
      <c r="AD5" s="12" t="str">
        <f>E14</f>
        <v>ICPGAS</v>
      </c>
      <c r="AE5" s="12" t="str">
        <f>E15</f>
        <v>ICPELC</v>
      </c>
      <c r="AF5" s="12" t="str">
        <f>E16</f>
        <v>INDCLE</v>
      </c>
      <c r="AG5" s="12" t="str">
        <f>E19</f>
        <v>INDHGN</v>
      </c>
    </row>
    <row r="6" spans="1:34" ht="17.25" customHeight="1" x14ac:dyDescent="0.2">
      <c r="A6" s="22"/>
      <c r="H6" s="67" t="s">
        <v>126</v>
      </c>
      <c r="I6" s="67"/>
      <c r="J6" s="67"/>
      <c r="K6" s="67"/>
      <c r="L6" s="67"/>
      <c r="M6" s="67"/>
      <c r="V6" s="12" t="s">
        <v>126</v>
      </c>
      <c r="W6" s="12" t="s">
        <v>126</v>
      </c>
      <c r="X6" s="57"/>
    </row>
    <row r="7" spans="1:34" ht="21.75" customHeight="1" x14ac:dyDescent="0.2">
      <c r="A7" s="22"/>
      <c r="B7" s="11" t="s">
        <v>56</v>
      </c>
      <c r="C7" s="11" t="s">
        <v>57</v>
      </c>
      <c r="D7" s="15" t="s">
        <v>93</v>
      </c>
      <c r="E7" s="141" t="s">
        <v>80</v>
      </c>
      <c r="F7" s="141" t="s">
        <v>81</v>
      </c>
      <c r="G7" s="15" t="s">
        <v>94</v>
      </c>
      <c r="H7" s="49"/>
      <c r="I7" s="49">
        <v>2017</v>
      </c>
      <c r="J7" s="49">
        <v>2030</v>
      </c>
      <c r="K7" s="49">
        <v>2031</v>
      </c>
      <c r="L7" s="49">
        <v>2039</v>
      </c>
      <c r="M7" s="49">
        <v>2040</v>
      </c>
      <c r="N7" s="49"/>
      <c r="O7" s="49">
        <v>0</v>
      </c>
      <c r="S7" s="12" t="s">
        <v>44</v>
      </c>
      <c r="X7" s="62" t="s">
        <v>44</v>
      </c>
      <c r="Y7" s="45">
        <v>0</v>
      </c>
      <c r="AA7" s="45">
        <v>0</v>
      </c>
      <c r="AC7" s="62" t="s">
        <v>44</v>
      </c>
    </row>
    <row r="8" spans="1:34" s="45" customFormat="1" ht="16.5" customHeight="1" x14ac:dyDescent="0.2">
      <c r="A8" s="58" t="str">
        <f>Processes_BASE!A10</f>
        <v>* Trade Technologies</v>
      </c>
      <c r="B8" s="61"/>
      <c r="C8" s="61"/>
      <c r="D8" s="15"/>
      <c r="E8" s="141"/>
      <c r="F8" s="141"/>
      <c r="G8" s="15"/>
      <c r="H8" s="49"/>
      <c r="I8" s="49"/>
      <c r="J8" s="49"/>
      <c r="K8" s="49"/>
      <c r="L8" s="49"/>
      <c r="M8" s="49"/>
      <c r="N8" s="49"/>
      <c r="O8" s="49"/>
    </row>
    <row r="9" spans="1:34" s="53" customFormat="1" ht="11.25" customHeight="1" x14ac:dyDescent="0.2">
      <c r="A9" s="50"/>
      <c r="B9" s="50" t="str">
        <f>Processes_BASE!B11</f>
        <v>PEXNH3</v>
      </c>
      <c r="C9" s="50" t="str">
        <f>Processes_BASE!C11</f>
        <v>Ammonia to Export Market</v>
      </c>
      <c r="D9" s="50" t="str">
        <f>Processes_BASE!D11</f>
        <v>PJ,PJa</v>
      </c>
      <c r="E9" s="142" t="str">
        <f>RES!O2</f>
        <v>NH3</v>
      </c>
      <c r="F9" s="142" t="s">
        <v>400</v>
      </c>
      <c r="G9" s="64"/>
      <c r="H9" s="66">
        <v>1</v>
      </c>
      <c r="I9" s="66"/>
      <c r="J9" s="66"/>
      <c r="K9" s="66"/>
      <c r="L9" s="66"/>
      <c r="M9" s="66"/>
      <c r="N9" s="66"/>
      <c r="O9" s="66"/>
      <c r="X9" s="53">
        <v>1</v>
      </c>
      <c r="Y9" s="129"/>
      <c r="Z9" s="129"/>
      <c r="AA9" s="129"/>
      <c r="AB9" s="129"/>
      <c r="AC9" s="53">
        <v>1</v>
      </c>
      <c r="AH9" s="241">
        <v>-150</v>
      </c>
    </row>
    <row r="10" spans="1:34" s="53" customFormat="1" ht="11.25" customHeight="1" x14ac:dyDescent="0.2">
      <c r="A10" s="50"/>
      <c r="B10" s="50" t="str">
        <f>Processes_BASE!B12</f>
        <v>XTRANH3</v>
      </c>
      <c r="C10" s="50" t="str">
        <f>Processes_BASE!C12</f>
        <v>Ammonia to Transport</v>
      </c>
      <c r="D10" s="50" t="str">
        <f>Processes_BASE!D12</f>
        <v>PJ,PJa</v>
      </c>
      <c r="E10" s="142" t="str">
        <f>RES!O2</f>
        <v>NH3</v>
      </c>
      <c r="F10" s="142" t="str">
        <f>RES!V2</f>
        <v>TRANH3</v>
      </c>
      <c r="G10" s="64"/>
      <c r="H10" s="53">
        <v>1</v>
      </c>
      <c r="P10" s="131"/>
      <c r="Q10" s="131"/>
      <c r="R10" s="131"/>
      <c r="S10" s="131"/>
      <c r="T10" s="131"/>
      <c r="U10" s="131"/>
      <c r="V10" s="131"/>
      <c r="W10" s="131"/>
      <c r="X10" s="53">
        <v>1</v>
      </c>
      <c r="Y10" s="130"/>
      <c r="Z10" s="130"/>
      <c r="AA10" s="130"/>
      <c r="AB10" s="130"/>
      <c r="AC10" s="53">
        <v>1</v>
      </c>
    </row>
    <row r="11" spans="1:34" s="53" customFormat="1" ht="11.25" customHeight="1" x14ac:dyDescent="0.2">
      <c r="A11" s="58" t="str">
        <f>Processes_BASE!A13</f>
        <v>* Fuel Supply Technologies</v>
      </c>
      <c r="B11" s="50"/>
      <c r="E11" s="142"/>
      <c r="F11" s="142"/>
      <c r="G11" s="64"/>
      <c r="H11" s="136"/>
      <c r="I11" s="136"/>
      <c r="J11" s="136"/>
      <c r="K11" s="136"/>
      <c r="L11" s="136"/>
      <c r="M11" s="136"/>
      <c r="N11" s="136"/>
      <c r="O11" s="136"/>
    </row>
    <row r="12" spans="1:34" s="53" customFormat="1" ht="11.25" customHeight="1" x14ac:dyDescent="0.2">
      <c r="A12" s="50"/>
      <c r="B12" s="50" t="str">
        <f>Processes_BASE!B14</f>
        <v>XINDHGN</v>
      </c>
      <c r="C12" s="50" t="str">
        <f>Processes_BASE!C14</f>
        <v>Industry Sector Hydrogen</v>
      </c>
      <c r="D12" s="50" t="str">
        <f>Processes_BASE!D14</f>
        <v>PJ,PJa</v>
      </c>
      <c r="E12" s="142" t="str">
        <f>Commodities_BASE!B13</f>
        <v>HGN</v>
      </c>
      <c r="F12" s="142" t="str">
        <f>RES!G2</f>
        <v>INDHGN</v>
      </c>
      <c r="G12" s="64"/>
      <c r="H12" s="136">
        <v>1</v>
      </c>
      <c r="I12" s="136"/>
      <c r="J12" s="136"/>
      <c r="K12" s="136"/>
      <c r="L12" s="136"/>
      <c r="M12" s="136"/>
      <c r="N12" s="136"/>
      <c r="O12" s="136"/>
      <c r="P12" s="129"/>
      <c r="Q12" s="129"/>
      <c r="R12" s="129"/>
      <c r="S12" s="129"/>
      <c r="T12" s="129"/>
      <c r="U12" s="129"/>
      <c r="V12" s="129"/>
      <c r="W12" s="129"/>
      <c r="X12" s="53">
        <v>1</v>
      </c>
      <c r="Y12" s="144"/>
      <c r="Z12" s="129"/>
    </row>
    <row r="13" spans="1:34" ht="11.25" customHeight="1" x14ac:dyDescent="0.2">
      <c r="A13" s="58" t="str">
        <f>Processes_BASE!A15</f>
        <v>* Conversion technologies</v>
      </c>
      <c r="B13" s="50"/>
      <c r="E13" s="143"/>
      <c r="F13" s="142"/>
      <c r="H13" s="137"/>
      <c r="I13" s="137"/>
      <c r="J13" s="137"/>
      <c r="K13" s="137"/>
      <c r="L13" s="137"/>
      <c r="M13" s="137"/>
      <c r="N13" s="137"/>
      <c r="O13" s="137"/>
    </row>
    <row r="14" spans="1:34" s="45" customFormat="1" ht="11.25" customHeight="1" x14ac:dyDescent="0.25">
      <c r="A14" s="12"/>
      <c r="B14" s="50" t="str">
        <f>Processes_BASE!B16</f>
        <v>ICPGASNH3-E</v>
      </c>
      <c r="C14" s="50" t="str">
        <f>Processes_BASE!C16</f>
        <v>Existing Ammonia Plant - Gas</v>
      </c>
      <c r="D14" s="50" t="str">
        <f>Processes_BASE!D16</f>
        <v>PJ,PJa</v>
      </c>
      <c r="E14" s="143" t="str">
        <f>RES!E2</f>
        <v>ICPGAS</v>
      </c>
      <c r="F14" s="143"/>
      <c r="H14" s="137"/>
      <c r="I14" s="137">
        <f>EB_Exist!K5*2</f>
        <v>12.276000000000002</v>
      </c>
      <c r="J14" s="137">
        <f>I14</f>
        <v>12.276000000000002</v>
      </c>
      <c r="K14" s="137">
        <f>J14/2</f>
        <v>6.1380000000000008</v>
      </c>
      <c r="L14" s="137">
        <f>K14</f>
        <v>6.1380000000000008</v>
      </c>
      <c r="M14" s="137">
        <v>0</v>
      </c>
      <c r="N14" s="137"/>
      <c r="O14" s="137"/>
      <c r="P14" s="260">
        <f>P18</f>
        <v>20689.17767568148</v>
      </c>
      <c r="Q14" s="260">
        <f t="shared" ref="Q14:U14" si="0">Q18</f>
        <v>388.42755940800004</v>
      </c>
      <c r="R14" s="260">
        <f t="shared" si="0"/>
        <v>176.54175110265922</v>
      </c>
      <c r="S14" s="12"/>
      <c r="T14" s="260">
        <f t="shared" si="0"/>
        <v>-3</v>
      </c>
      <c r="U14" s="260">
        <f t="shared" si="0"/>
        <v>25</v>
      </c>
      <c r="X14" s="12">
        <v>1</v>
      </c>
      <c r="Y14" s="12"/>
      <c r="Z14" s="12"/>
      <c r="AA14" s="12"/>
      <c r="AB14" s="12"/>
      <c r="AE14" s="12"/>
    </row>
    <row r="15" spans="1:34" s="45" customFormat="1" ht="11.25" customHeight="1" x14ac:dyDescent="0.2">
      <c r="A15" s="12"/>
      <c r="E15" s="143" t="str">
        <f>RES!F2</f>
        <v>ICPELC</v>
      </c>
      <c r="F15" s="143"/>
      <c r="H15" s="137"/>
      <c r="I15" s="137"/>
      <c r="J15" s="137"/>
      <c r="K15" s="137"/>
      <c r="L15" s="137"/>
      <c r="M15" s="137"/>
      <c r="N15" s="137"/>
      <c r="O15" s="137"/>
      <c r="P15" s="12"/>
      <c r="Q15" s="12"/>
      <c r="R15" s="12"/>
      <c r="S15" s="12"/>
      <c r="T15" s="12"/>
      <c r="U15" s="12"/>
      <c r="V15" s="12"/>
      <c r="W15" s="12"/>
      <c r="Y15" s="12"/>
      <c r="Z15" s="12"/>
      <c r="AA15" s="12"/>
      <c r="AB15" s="12"/>
      <c r="AE15" s="45">
        <f>EB_Exist!AD13</f>
        <v>5.7624113475177301E-3</v>
      </c>
    </row>
    <row r="16" spans="1:34" s="45" customFormat="1" ht="11.25" customHeight="1" x14ac:dyDescent="0.2">
      <c r="A16" s="12"/>
      <c r="E16" s="142" t="str">
        <f>RES!H2</f>
        <v>INDCLE</v>
      </c>
      <c r="H16" s="137"/>
      <c r="I16" s="137"/>
      <c r="J16" s="137"/>
      <c r="K16" s="137"/>
      <c r="L16" s="137"/>
      <c r="M16" s="137"/>
      <c r="N16" s="137"/>
      <c r="O16" s="137"/>
      <c r="P16" s="12"/>
      <c r="Q16" s="12"/>
      <c r="R16" s="12"/>
      <c r="S16" s="12"/>
      <c r="T16" s="12"/>
      <c r="U16" s="12"/>
      <c r="V16" s="12"/>
      <c r="W16" s="12"/>
      <c r="Y16" s="12"/>
      <c r="Z16" s="12"/>
      <c r="AA16" s="12"/>
      <c r="AB16" s="12"/>
      <c r="AF16" s="45">
        <f>EB_Exist!K8/EB_Exist!K5</f>
        <v>1.5053763440860212E-2</v>
      </c>
    </row>
    <row r="17" spans="1:33" s="45" customFormat="1" ht="11.25" customHeight="1" x14ac:dyDescent="0.2">
      <c r="A17" s="12"/>
      <c r="B17" s="12"/>
      <c r="C17" s="12"/>
      <c r="D17" s="12"/>
      <c r="E17" s="143"/>
      <c r="F17" s="142" t="str">
        <f>RES!O2</f>
        <v>NH3</v>
      </c>
      <c r="H17" s="137"/>
      <c r="I17" s="137"/>
      <c r="J17" s="137"/>
      <c r="K17" s="137"/>
      <c r="L17" s="137"/>
      <c r="M17" s="137"/>
      <c r="N17" s="137"/>
      <c r="O17" s="145">
        <v>3</v>
      </c>
      <c r="P17" s="12"/>
      <c r="Q17" s="12"/>
      <c r="R17" s="12"/>
      <c r="S17" s="12"/>
      <c r="T17" s="12"/>
      <c r="U17" s="12"/>
      <c r="V17" s="132">
        <f>EB_Exist!K10/EB_Exist!K5</f>
        <v>39.331215379602469</v>
      </c>
      <c r="W17" s="132">
        <f>EB_Exist!K11/EB_Exist!K5</f>
        <v>1.2971652003910066</v>
      </c>
      <c r="X17" s="12"/>
      <c r="Y17" s="12"/>
      <c r="Z17" s="12"/>
      <c r="AA17" s="12"/>
      <c r="AB17" s="12"/>
      <c r="AC17" s="45">
        <v>1</v>
      </c>
      <c r="AD17" s="138">
        <f>EB_Exist!K6/EB_Exist!K5</f>
        <v>1.5053763440860213</v>
      </c>
    </row>
    <row r="18" spans="1:33" s="45" customFormat="1" ht="11.25" customHeight="1" x14ac:dyDescent="0.2">
      <c r="A18" s="12"/>
      <c r="B18" s="50" t="str">
        <f>RES!M15</f>
        <v>ICPHGNNH3-N</v>
      </c>
      <c r="C18" s="50" t="str">
        <f>RES!M12</f>
        <v>New Ammonia Plant - H2</v>
      </c>
      <c r="D18" s="50" t="str">
        <f>Processes_BASE!D17</f>
        <v>PJ,PJa</v>
      </c>
      <c r="E18" s="143" t="str">
        <f>RES!F2</f>
        <v>ICPELC</v>
      </c>
      <c r="F18" s="142"/>
      <c r="H18" s="137"/>
      <c r="I18" s="137"/>
      <c r="J18" s="137"/>
      <c r="K18" s="137"/>
      <c r="L18" s="137"/>
      <c r="M18" s="137"/>
      <c r="N18" s="146"/>
      <c r="P18" s="237">
        <f>EB_Exist!T36</f>
        <v>20689.17767568148</v>
      </c>
      <c r="Q18" s="237">
        <f>EB_Exist!T37</f>
        <v>388.42755940800004</v>
      </c>
      <c r="R18" s="237">
        <f>EB_Exist!T38</f>
        <v>176.54175110265922</v>
      </c>
      <c r="S18" s="12">
        <v>2030</v>
      </c>
      <c r="T18" s="12">
        <f>-EB_Exist!T29</f>
        <v>-3</v>
      </c>
      <c r="U18" s="12">
        <f>EB_Exist!T28</f>
        <v>25</v>
      </c>
      <c r="V18" s="12"/>
      <c r="W18" s="12"/>
      <c r="X18" s="12">
        <v>1</v>
      </c>
      <c r="Y18" s="12"/>
      <c r="Z18" s="12"/>
      <c r="AA18" s="12"/>
      <c r="AB18" s="12"/>
      <c r="AE18" s="45">
        <f>EB_Exist!AD13</f>
        <v>5.7624113475177301E-3</v>
      </c>
    </row>
    <row r="19" spans="1:33" s="45" customFormat="1" ht="11.25" customHeight="1" x14ac:dyDescent="0.2">
      <c r="A19" s="12"/>
      <c r="B19" s="12"/>
      <c r="C19" s="12"/>
      <c r="D19" s="12"/>
      <c r="E19" s="143" t="str">
        <f>RES!G2</f>
        <v>INDHGN</v>
      </c>
      <c r="F19" s="142"/>
      <c r="H19" s="12"/>
      <c r="I19" s="12"/>
      <c r="J19" s="12"/>
      <c r="K19" s="12"/>
      <c r="L19" s="12"/>
      <c r="M19" s="12"/>
      <c r="N19" s="12"/>
      <c r="O19" s="12"/>
      <c r="P19" s="12"/>
      <c r="Q19" s="12"/>
      <c r="R19" s="12"/>
      <c r="S19" s="12"/>
      <c r="T19" s="12"/>
      <c r="U19" s="12"/>
      <c r="V19" s="12"/>
      <c r="W19" s="12"/>
      <c r="Y19" s="12"/>
      <c r="Z19" s="12"/>
      <c r="AA19" s="12"/>
      <c r="AB19" s="12"/>
      <c r="AG19" s="45">
        <f>EB_Exist!AD56</f>
        <v>1.1634641635177441</v>
      </c>
    </row>
    <row r="20" spans="1:33" s="45" customFormat="1" ht="11.25" customHeight="1" x14ac:dyDescent="0.2">
      <c r="A20" s="12"/>
      <c r="B20" s="12"/>
      <c r="C20" s="12"/>
      <c r="D20" s="12"/>
      <c r="F20" s="143" t="str">
        <f>RES!O2</f>
        <v>NH3</v>
      </c>
      <c r="H20" s="12"/>
      <c r="I20" s="12"/>
      <c r="J20" s="12"/>
      <c r="K20" s="12"/>
      <c r="L20" s="12"/>
      <c r="M20" s="12"/>
      <c r="N20" s="12"/>
      <c r="O20" s="12"/>
      <c r="P20" s="12"/>
      <c r="Q20" s="12"/>
      <c r="R20" s="12"/>
      <c r="S20" s="12"/>
      <c r="T20" s="12"/>
      <c r="U20" s="12"/>
      <c r="V20" s="12"/>
      <c r="W20" s="12"/>
      <c r="X20" s="12">
        <v>1</v>
      </c>
      <c r="Y20" s="12"/>
      <c r="Z20" s="12"/>
      <c r="AA20" s="12"/>
      <c r="AB20" s="12"/>
      <c r="AC20" s="45">
        <v>1</v>
      </c>
    </row>
    <row r="21" spans="1:33" s="45" customFormat="1" ht="11.25" customHeight="1" x14ac:dyDescent="0.2">
      <c r="A21" s="12"/>
      <c r="B21" s="12"/>
      <c r="C21" s="12"/>
      <c r="D21" s="12"/>
      <c r="E21" s="12"/>
      <c r="F21" s="63"/>
      <c r="H21" s="12"/>
      <c r="I21" s="12"/>
      <c r="J21" s="12"/>
      <c r="K21" s="12"/>
      <c r="L21" s="12"/>
      <c r="M21" s="12"/>
      <c r="N21" s="12"/>
      <c r="O21" s="12"/>
      <c r="P21" s="12"/>
      <c r="Q21" s="12"/>
      <c r="R21" s="12"/>
      <c r="S21" s="12"/>
      <c r="T21" s="12"/>
      <c r="U21" s="12"/>
      <c r="V21" s="12"/>
      <c r="W21" s="12"/>
      <c r="X21" s="12"/>
      <c r="Y21" s="12"/>
      <c r="Z21" s="12"/>
      <c r="AA21" s="12"/>
      <c r="AB21" s="12"/>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57697"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157697" r:id="rId4" name="cmdTechNameAndDesc"/>
      </mc:Fallback>
    </mc:AlternateContent>
    <mc:AlternateContent xmlns:mc="http://schemas.openxmlformats.org/markup-compatibility/2006">
      <mc:Choice Requires="x14">
        <control shapeId="157698"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157698" r:id="rId6" name="cmdCommIN"/>
      </mc:Fallback>
    </mc:AlternateContent>
    <mc:AlternateContent xmlns:mc="http://schemas.openxmlformats.org/markup-compatibility/2006">
      <mc:Choice Requires="x14">
        <control shapeId="157699"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57699" r:id="rId8" name="cmdCommOUT"/>
      </mc:Fallback>
    </mc:AlternateContent>
    <mc:AlternateContent xmlns:mc="http://schemas.openxmlformats.org/markup-compatibility/2006">
      <mc:Choice Requires="x14">
        <control shapeId="15770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157700" r:id="rId10" name="cmdAddParameter"/>
      </mc:Fallback>
    </mc:AlternateContent>
    <mc:AlternateContent xmlns:mc="http://schemas.openxmlformats.org/markup-compatibility/2006">
      <mc:Choice Requires="x14">
        <control shapeId="157701"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157701" r:id="rId12" name="cmdAddParamQualifier1"/>
      </mc:Fallback>
    </mc:AlternateContent>
    <mc:AlternateContent xmlns:mc="http://schemas.openxmlformats.org/markup-compatibility/2006">
      <mc:Choice Requires="x14">
        <control shapeId="157702"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157702" r:id="rId14" name="cmdCheckTechDataSheet"/>
      </mc:Fallback>
    </mc:AlternateContent>
    <mc:AlternateContent xmlns:mc="http://schemas.openxmlformats.org/markup-compatibility/2006">
      <mc:Choice Requires="x14">
        <control shapeId="157703"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157703" r:id="rId16" name="cmdAddParamQualifier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zoomScaleNormal="100" workbookViewId="0">
      <pane xSplit="7" ySplit="7" topLeftCell="H8" activePane="bottomRight" state="frozen"/>
      <selection pane="topRight" activeCell="G1" sqref="G1"/>
      <selection pane="bottomLeft" activeCell="A8" sqref="A8"/>
      <selection pane="bottomRight"/>
    </sheetView>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1" r:id="rId4" name="cmdConstrNameAndDesc">
          <controlPr defaultSize="0" autoLine="0" autoPict="0" r:id="rId5">
            <anchor moveWithCells="1">
              <from>
                <xdr:col>1</xdr:col>
                <xdr:colOff>19050</xdr:colOff>
                <xdr:row>2</xdr:row>
                <xdr:rowOff>0</xdr:rowOff>
              </from>
              <to>
                <xdr:col>2</xdr:col>
                <xdr:colOff>1085850</xdr:colOff>
                <xdr:row>2</xdr:row>
                <xdr:rowOff>190500</xdr:rowOff>
              </to>
            </anchor>
          </controlPr>
        </control>
      </mc:Choice>
      <mc:Fallback>
        <control shapeId="102401" r:id="rId4" name="cmdConstrNameAndDesc"/>
      </mc:Fallback>
    </mc:AlternateContent>
    <mc:AlternateContent xmlns:mc="http://schemas.openxmlformats.org/markup-compatibility/2006">
      <mc:Choice Requires="x14">
        <control shapeId="102402" r:id="rId6" name="cmdProcName">
          <controlPr defaultSize="0" autoLine="0" r:id="rId7">
            <anchor moveWithCells="1">
              <from>
                <xdr:col>4</xdr:col>
                <xdr:colOff>0</xdr:colOff>
                <xdr:row>2</xdr:row>
                <xdr:rowOff>0</xdr:rowOff>
              </from>
              <to>
                <xdr:col>5</xdr:col>
                <xdr:colOff>0</xdr:colOff>
                <xdr:row>2</xdr:row>
                <xdr:rowOff>238125</xdr:rowOff>
              </to>
            </anchor>
          </controlPr>
        </control>
      </mc:Choice>
      <mc:Fallback>
        <control shapeId="102402" r:id="rId6" name="cmdProcName"/>
      </mc:Fallback>
    </mc:AlternateContent>
    <mc:AlternateContent xmlns:mc="http://schemas.openxmlformats.org/markup-compatibility/2006">
      <mc:Choice Requires="x14">
        <control shapeId="102403" r:id="rId8" name="cmdAddParameter">
          <controlPr defaultSize="0" autoLine="0" r:id="rId9">
            <anchor moveWithCells="1">
              <from>
                <xdr:col>0</xdr:col>
                <xdr:colOff>0</xdr:colOff>
                <xdr:row>2</xdr:row>
                <xdr:rowOff>190500</xdr:rowOff>
              </from>
              <to>
                <xdr:col>0</xdr:col>
                <xdr:colOff>819150</xdr:colOff>
                <xdr:row>3</xdr:row>
                <xdr:rowOff>152400</xdr:rowOff>
              </to>
            </anchor>
          </controlPr>
        </control>
      </mc:Choice>
      <mc:Fallback>
        <control shapeId="102403" r:id="rId8" name="cmdAddParameter"/>
      </mc:Fallback>
    </mc:AlternateContent>
    <mc:AlternateContent xmlns:mc="http://schemas.openxmlformats.org/markup-compatibility/2006">
      <mc:Choice Requires="x14">
        <control shapeId="102404" r:id="rId10" name="cmdCheckConstrDataSheet">
          <controlPr defaultSize="0" autoLine="0" r:id="rId11">
            <anchor moveWithCells="1">
              <from>
                <xdr:col>0</xdr:col>
                <xdr:colOff>9525</xdr:colOff>
                <xdr:row>2</xdr:row>
                <xdr:rowOff>0</xdr:rowOff>
              </from>
              <to>
                <xdr:col>1</xdr:col>
                <xdr:colOff>0</xdr:colOff>
                <xdr:row>2</xdr:row>
                <xdr:rowOff>238125</xdr:rowOff>
              </to>
            </anchor>
          </controlPr>
        </control>
      </mc:Choice>
      <mc:Fallback>
        <control shapeId="102404" r:id="rId10" name="cmdCheckConstrDataSheet"/>
      </mc:Fallback>
    </mc:AlternateContent>
    <mc:AlternateContent xmlns:mc="http://schemas.openxmlformats.org/markup-compatibility/2006">
      <mc:Choice Requires="x14">
        <control shapeId="102405" r:id="rId12" name="cmdAddParamQualifier1">
          <controlPr defaultSize="0" autoLine="0" r:id="rId13">
            <anchor moveWithCells="1">
              <from>
                <xdr:col>0</xdr:col>
                <xdr:colOff>0</xdr:colOff>
                <xdr:row>4</xdr:row>
                <xdr:rowOff>9525</xdr:rowOff>
              </from>
              <to>
                <xdr:col>0</xdr:col>
                <xdr:colOff>819150</xdr:colOff>
                <xdr:row>5</xdr:row>
                <xdr:rowOff>28575</xdr:rowOff>
              </to>
            </anchor>
          </controlPr>
        </control>
      </mc:Choice>
      <mc:Fallback>
        <control shapeId="102405" r:id="rId12" name="cmdAddParamQualifier1"/>
      </mc:Fallback>
    </mc:AlternateContent>
    <mc:AlternateContent xmlns:mc="http://schemas.openxmlformats.org/markup-compatibility/2006">
      <mc:Choice Requires="x14">
        <control shapeId="102407" r:id="rId14" name="cmdCommName">
          <controlPr defaultSize="0" autoLine="0" r:id="rId15">
            <anchor moveWithCells="1">
              <from>
                <xdr:col>5</xdr:col>
                <xdr:colOff>0</xdr:colOff>
                <xdr:row>2</xdr:row>
                <xdr:rowOff>0</xdr:rowOff>
              </from>
              <to>
                <xdr:col>6</xdr:col>
                <xdr:colOff>9525</xdr:colOff>
                <xdr:row>2</xdr:row>
                <xdr:rowOff>238125</xdr:rowOff>
              </to>
            </anchor>
          </controlPr>
        </control>
      </mc:Choice>
      <mc:Fallback>
        <control shapeId="102407" r:id="rId14" name="cmdCommName"/>
      </mc:Fallback>
    </mc:AlternateContent>
    <mc:AlternateContent xmlns:mc="http://schemas.openxmlformats.org/markup-compatibility/2006">
      <mc:Choice Requires="x14">
        <control shapeId="102408" r:id="rId16" name="cmdTimeSlice">
          <controlPr defaultSize="0" autoLine="0" r:id="rId17">
            <anchor moveWithCells="1">
              <from>
                <xdr:col>6</xdr:col>
                <xdr:colOff>0</xdr:colOff>
                <xdr:row>2</xdr:row>
                <xdr:rowOff>0</xdr:rowOff>
              </from>
              <to>
                <xdr:col>7</xdr:col>
                <xdr:colOff>9525</xdr:colOff>
                <xdr:row>2</xdr:row>
                <xdr:rowOff>238125</xdr:rowOff>
              </to>
            </anchor>
          </controlPr>
        </control>
      </mc:Choice>
      <mc:Fallback>
        <control shapeId="102408" r:id="rId16" name="cmdTimeSlice"/>
      </mc:Fallback>
    </mc:AlternateContent>
    <mc:AlternateContent xmlns:mc="http://schemas.openxmlformats.org/markup-compatibility/2006">
      <mc:Choice Requires="x14">
        <control shapeId="102409" r:id="rId18" name="cmdAddParamQualifier2">
          <controlPr defaultSize="0" autoLine="0" r:id="rId19">
            <anchor moveWithCells="1">
              <from>
                <xdr:col>0</xdr:col>
                <xdr:colOff>0</xdr:colOff>
                <xdr:row>5</xdr:row>
                <xdr:rowOff>19050</xdr:rowOff>
              </from>
              <to>
                <xdr:col>0</xdr:col>
                <xdr:colOff>819150</xdr:colOff>
                <xdr:row>6</xdr:row>
                <xdr:rowOff>38100</xdr:rowOff>
              </to>
            </anchor>
          </controlPr>
        </control>
      </mc:Choice>
      <mc:Fallback>
        <control shapeId="102409" r:id="rId18" name="cmdAddParamQualifier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pane ySplit="7" topLeftCell="A8" activePane="bottomLeft" state="frozen"/>
      <selection pane="bottomLeft"/>
    </sheetView>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297" r:id="rId4" name="cmdCheckItemsSheet">
          <controlPr defaultSize="0" autoLine="0" r:id="rId5">
            <anchor moveWithCells="1">
              <from>
                <xdr:col>0</xdr:col>
                <xdr:colOff>9525</xdr:colOff>
                <xdr:row>2</xdr:row>
                <xdr:rowOff>0</xdr:rowOff>
              </from>
              <to>
                <xdr:col>0</xdr:col>
                <xdr:colOff>828675</xdr:colOff>
                <xdr:row>3</xdr:row>
                <xdr:rowOff>0</xdr:rowOff>
              </to>
            </anchor>
          </controlPr>
        </control>
      </mc:Choice>
      <mc:Fallback>
        <control shapeId="55297" r:id="rId4" name="cmdCheckItemsSheet"/>
      </mc:Fallback>
    </mc:AlternateContent>
    <mc:AlternateContent xmlns:mc="http://schemas.openxmlformats.org/markup-compatibility/2006">
      <mc:Choice Requires="x14">
        <control shapeId="55298" r:id="rId6" name="cmdSpecifyComponent">
          <controlPr defaultSize="0" autoLine="0" r:id="rId7">
            <anchor moveWithCells="1">
              <from>
                <xdr:col>1</xdr:col>
                <xdr:colOff>9525</xdr:colOff>
                <xdr:row>3</xdr:row>
                <xdr:rowOff>0</xdr:rowOff>
              </from>
              <to>
                <xdr:col>2</xdr:col>
                <xdr:colOff>152400</xdr:colOff>
                <xdr:row>4</xdr:row>
                <xdr:rowOff>95250</xdr:rowOff>
              </to>
            </anchor>
          </controlPr>
        </control>
      </mc:Choice>
      <mc:Fallback>
        <control shapeId="55298" r:id="rId6" name="cmdSpecifyComponent"/>
      </mc:Fallback>
    </mc:AlternateContent>
    <mc:AlternateContent xmlns:mc="http://schemas.openxmlformats.org/markup-compatibility/2006">
      <mc:Choice Requires="x14">
        <control shapeId="55299" r:id="rId8" name="cmdSpecifyUnits">
          <controlPr defaultSize="0" autoLine="0" r:id="rId9">
            <anchor moveWithCells="1">
              <from>
                <xdr:col>4</xdr:col>
                <xdr:colOff>9525</xdr:colOff>
                <xdr:row>3</xdr:row>
                <xdr:rowOff>0</xdr:rowOff>
              </from>
              <to>
                <xdr:col>5</xdr:col>
                <xdr:colOff>0</xdr:colOff>
                <xdr:row>4</xdr:row>
                <xdr:rowOff>95250</xdr:rowOff>
              </to>
            </anchor>
          </controlPr>
        </control>
      </mc:Choice>
      <mc:Fallback>
        <control shapeId="55299" r:id="rId8" name="cmdSpecifyUnits"/>
      </mc:Fallback>
    </mc:AlternateContent>
    <mc:AlternateContent xmlns:mc="http://schemas.openxmlformats.org/markup-compatibility/2006">
      <mc:Choice Requires="x14">
        <control shapeId="55300" r:id="rId10" name="cmdSpecifySets">
          <controlPr defaultSize="0" autoLine="0" r:id="rId11">
            <anchor moveWithCells="1">
              <from>
                <xdr:col>5</xdr:col>
                <xdr:colOff>9525</xdr:colOff>
                <xdr:row>3</xdr:row>
                <xdr:rowOff>0</xdr:rowOff>
              </from>
              <to>
                <xdr:col>6</xdr:col>
                <xdr:colOff>0</xdr:colOff>
                <xdr:row>4</xdr:row>
                <xdr:rowOff>95250</xdr:rowOff>
              </to>
            </anchor>
          </controlPr>
        </control>
      </mc:Choice>
      <mc:Fallback>
        <control shapeId="55300" r:id="rId10" name="cmdSpecifySets"/>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pane ySplit="7" topLeftCell="A8" activePane="bottomLeft" state="frozen"/>
      <selection pane="bottomLeft"/>
    </sheetView>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4" r:id="rId4" name="cmdPopulateDataYears">
          <controlPr defaultSize="0" autoLine="0" r:id="rId5">
            <anchor moveWithCells="1">
              <from>
                <xdr:col>0</xdr:col>
                <xdr:colOff>0</xdr:colOff>
                <xdr:row>3</xdr:row>
                <xdr:rowOff>57150</xdr:rowOff>
              </from>
              <to>
                <xdr:col>0</xdr:col>
                <xdr:colOff>819150</xdr:colOff>
                <xdr:row>6</xdr:row>
                <xdr:rowOff>0</xdr:rowOff>
              </to>
            </anchor>
          </controlPr>
        </control>
      </mc:Choice>
      <mc:Fallback>
        <control shapeId="57354" r:id="rId4" name="cmdPopulateDataYears"/>
      </mc:Fallback>
    </mc:AlternateContent>
    <mc:AlternateContent xmlns:mc="http://schemas.openxmlformats.org/markup-compatibility/2006">
      <mc:Choice Requires="x14">
        <control shapeId="57345" r:id="rId6" name="cmdCheckTSDataSheet">
          <controlPr defaultSize="0" autoLine="0" r:id="rId7">
            <anchor moveWithCells="1">
              <from>
                <xdr:col>0</xdr:col>
                <xdr:colOff>9525</xdr:colOff>
                <xdr:row>2</xdr:row>
                <xdr:rowOff>0</xdr:rowOff>
              </from>
              <to>
                <xdr:col>0</xdr:col>
                <xdr:colOff>828675</xdr:colOff>
                <xdr:row>3</xdr:row>
                <xdr:rowOff>19050</xdr:rowOff>
              </to>
            </anchor>
          </controlPr>
        </control>
      </mc:Choice>
      <mc:Fallback>
        <control shapeId="57345" r:id="rId6" name="cmdCheckTSDataSheet"/>
      </mc:Fallback>
    </mc:AlternateContent>
    <mc:AlternateContent xmlns:mc="http://schemas.openxmlformats.org/markup-compatibility/2006">
      <mc:Choice Requires="x14">
        <control shapeId="57346" r:id="rId8" name="cmdSpecifyParameter">
          <controlPr defaultSize="0" autoLine="0" r:id="rId9">
            <anchor moveWithCells="1">
              <from>
                <xdr:col>1</xdr:col>
                <xdr:colOff>9525</xdr:colOff>
                <xdr:row>3</xdr:row>
                <xdr:rowOff>0</xdr:rowOff>
              </from>
              <to>
                <xdr:col>2</xdr:col>
                <xdr:colOff>19050</xdr:colOff>
                <xdr:row>4</xdr:row>
                <xdr:rowOff>104775</xdr:rowOff>
              </to>
            </anchor>
          </controlPr>
        </control>
      </mc:Choice>
      <mc:Fallback>
        <control shapeId="57346" r:id="rId8" name="cmdSpecifyParameter"/>
      </mc:Fallback>
    </mc:AlternateContent>
    <mc:AlternateContent xmlns:mc="http://schemas.openxmlformats.org/markup-compatibility/2006">
      <mc:Choice Requires="x14">
        <control shapeId="57347" r:id="rId10" name="cmdSpecifyArg1">
          <controlPr defaultSize="0" autoLine="0" r:id="rId11">
            <anchor moveWithCells="1">
              <from>
                <xdr:col>2</xdr:col>
                <xdr:colOff>9525</xdr:colOff>
                <xdr:row>3</xdr:row>
                <xdr:rowOff>0</xdr:rowOff>
              </from>
              <to>
                <xdr:col>3</xdr:col>
                <xdr:colOff>19050</xdr:colOff>
                <xdr:row>4</xdr:row>
                <xdr:rowOff>104775</xdr:rowOff>
              </to>
            </anchor>
          </controlPr>
        </control>
      </mc:Choice>
      <mc:Fallback>
        <control shapeId="57347" r:id="rId10" name="cmdSpecifyArg1"/>
      </mc:Fallback>
    </mc:AlternateContent>
    <mc:AlternateContent xmlns:mc="http://schemas.openxmlformats.org/markup-compatibility/2006">
      <mc:Choice Requires="x14">
        <control shapeId="57348" r:id="rId12" name="cmdSpecifyArg2">
          <controlPr defaultSize="0" autoLine="0" r:id="rId13">
            <anchor moveWithCells="1">
              <from>
                <xdr:col>3</xdr:col>
                <xdr:colOff>9525</xdr:colOff>
                <xdr:row>3</xdr:row>
                <xdr:rowOff>0</xdr:rowOff>
              </from>
              <to>
                <xdr:col>4</xdr:col>
                <xdr:colOff>19050</xdr:colOff>
                <xdr:row>4</xdr:row>
                <xdr:rowOff>104775</xdr:rowOff>
              </to>
            </anchor>
          </controlPr>
        </control>
      </mc:Choice>
      <mc:Fallback>
        <control shapeId="57348" r:id="rId12" name="cmdSpecifyArg2"/>
      </mc:Fallback>
    </mc:AlternateContent>
    <mc:AlternateContent xmlns:mc="http://schemas.openxmlformats.org/markup-compatibility/2006">
      <mc:Choice Requires="x14">
        <control shapeId="57349" r:id="rId14" name="cmdSpecifyArg3">
          <controlPr defaultSize="0" autoLine="0" r:id="rId15">
            <anchor moveWithCells="1">
              <from>
                <xdr:col>4</xdr:col>
                <xdr:colOff>9525</xdr:colOff>
                <xdr:row>3</xdr:row>
                <xdr:rowOff>0</xdr:rowOff>
              </from>
              <to>
                <xdr:col>5</xdr:col>
                <xdr:colOff>19050</xdr:colOff>
                <xdr:row>4</xdr:row>
                <xdr:rowOff>104775</xdr:rowOff>
              </to>
            </anchor>
          </controlPr>
        </control>
      </mc:Choice>
      <mc:Fallback>
        <control shapeId="57349" r:id="rId14" name="cmdSpecifyArg3"/>
      </mc:Fallback>
    </mc:AlternateContent>
    <mc:AlternateContent xmlns:mc="http://schemas.openxmlformats.org/markup-compatibility/2006">
      <mc:Choice Requires="x14">
        <control shapeId="57350" r:id="rId16" name="cmdSpecifyArg4">
          <controlPr defaultSize="0" autoLine="0" r:id="rId17">
            <anchor moveWithCells="1">
              <from>
                <xdr:col>5</xdr:col>
                <xdr:colOff>9525</xdr:colOff>
                <xdr:row>3</xdr:row>
                <xdr:rowOff>0</xdr:rowOff>
              </from>
              <to>
                <xdr:col>6</xdr:col>
                <xdr:colOff>19050</xdr:colOff>
                <xdr:row>4</xdr:row>
                <xdr:rowOff>104775</xdr:rowOff>
              </to>
            </anchor>
          </controlPr>
        </control>
      </mc:Choice>
      <mc:Fallback>
        <control shapeId="57350" r:id="rId16" name="cmdSpecifyArg4"/>
      </mc:Fallback>
    </mc:AlternateContent>
    <mc:AlternateContent xmlns:mc="http://schemas.openxmlformats.org/markup-compatibility/2006">
      <mc:Choice Requires="x14">
        <control shapeId="57351" r:id="rId18" name="cmdSpecifyArg5">
          <controlPr defaultSize="0" autoLine="0" r:id="rId19">
            <anchor moveWithCells="1">
              <from>
                <xdr:col>6</xdr:col>
                <xdr:colOff>9525</xdr:colOff>
                <xdr:row>3</xdr:row>
                <xdr:rowOff>0</xdr:rowOff>
              </from>
              <to>
                <xdr:col>7</xdr:col>
                <xdr:colOff>19050</xdr:colOff>
                <xdr:row>4</xdr:row>
                <xdr:rowOff>104775</xdr:rowOff>
              </to>
            </anchor>
          </controlPr>
        </control>
      </mc:Choice>
      <mc:Fallback>
        <control shapeId="57351" r:id="rId18" name="cmdSpecifyArg5"/>
      </mc:Fallback>
    </mc:AlternateContent>
    <mc:AlternateContent xmlns:mc="http://schemas.openxmlformats.org/markup-compatibility/2006">
      <mc:Choice Requires="x14">
        <control shapeId="57352" r:id="rId20" name="cmdSpecifyArg6">
          <controlPr defaultSize="0" autoLine="0" r:id="rId21">
            <anchor moveWithCells="1">
              <from>
                <xdr:col>7</xdr:col>
                <xdr:colOff>9525</xdr:colOff>
                <xdr:row>3</xdr:row>
                <xdr:rowOff>0</xdr:rowOff>
              </from>
              <to>
                <xdr:col>8</xdr:col>
                <xdr:colOff>19050</xdr:colOff>
                <xdr:row>4</xdr:row>
                <xdr:rowOff>104775</xdr:rowOff>
              </to>
            </anchor>
          </controlPr>
        </control>
      </mc:Choice>
      <mc:Fallback>
        <control shapeId="57352" r:id="rId20" name="cmdSpecifyArg6"/>
      </mc:Fallback>
    </mc:AlternateContent>
    <mc:AlternateContent xmlns:mc="http://schemas.openxmlformats.org/markup-compatibility/2006">
      <mc:Choice Requires="x14">
        <control shapeId="57353" r:id="rId22" name="cmdSpecifyIEOptcode">
          <controlPr defaultSize="0" autoLine="0" autoPict="0" r:id="rId23">
            <anchor moveWithCells="1">
              <from>
                <xdr:col>8</xdr:col>
                <xdr:colOff>9525</xdr:colOff>
                <xdr:row>3</xdr:row>
                <xdr:rowOff>0</xdr:rowOff>
              </from>
              <to>
                <xdr:col>9</xdr:col>
                <xdr:colOff>19050</xdr:colOff>
                <xdr:row>4</xdr:row>
                <xdr:rowOff>85725</xdr:rowOff>
              </to>
            </anchor>
          </controlPr>
        </control>
      </mc:Choice>
      <mc:Fallback>
        <control shapeId="57353" r:id="rId22" name="cmdSpecifyIEOptcod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pane ySplit="7" topLeftCell="A8" activePane="bottomLeft" state="frozen"/>
      <selection pane="bottomLeft"/>
    </sheetView>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69" r:id="rId4" name="cmdCheckTIDDataSheet">
          <controlPr defaultSize="0" autoLine="0" r:id="rId5">
            <anchor moveWithCells="1">
              <from>
                <xdr:col>0</xdr:col>
                <xdr:colOff>0</xdr:colOff>
                <xdr:row>2</xdr:row>
                <xdr:rowOff>0</xdr:rowOff>
              </from>
              <to>
                <xdr:col>0</xdr:col>
                <xdr:colOff>819150</xdr:colOff>
                <xdr:row>3</xdr:row>
                <xdr:rowOff>38100</xdr:rowOff>
              </to>
            </anchor>
          </controlPr>
        </control>
      </mc:Choice>
      <mc:Fallback>
        <control shapeId="58369" r:id="rId4" name="cmdCheckTIDDataSheet"/>
      </mc:Fallback>
    </mc:AlternateContent>
    <mc:AlternateContent xmlns:mc="http://schemas.openxmlformats.org/markup-compatibility/2006">
      <mc:Choice Requires="x14">
        <control shapeId="58370" r:id="rId6" name="cmdSpecifyParameter">
          <controlPr defaultSize="0" autoLine="0" r:id="rId7">
            <anchor moveWithCells="1">
              <from>
                <xdr:col>1</xdr:col>
                <xdr:colOff>0</xdr:colOff>
                <xdr:row>3</xdr:row>
                <xdr:rowOff>9525</xdr:rowOff>
              </from>
              <to>
                <xdr:col>2</xdr:col>
                <xdr:colOff>19050</xdr:colOff>
                <xdr:row>4</xdr:row>
                <xdr:rowOff>95250</xdr:rowOff>
              </to>
            </anchor>
          </controlPr>
        </control>
      </mc:Choice>
      <mc:Fallback>
        <control shapeId="58370" r:id="rId6" name="cmdSpecifyParameter"/>
      </mc:Fallback>
    </mc:AlternateContent>
    <mc:AlternateContent xmlns:mc="http://schemas.openxmlformats.org/markup-compatibility/2006">
      <mc:Choice Requires="x14">
        <control shapeId="58371" r:id="rId8" name="cmdSpecifyArg1">
          <controlPr defaultSize="0" autoLine="0" r:id="rId9">
            <anchor moveWithCells="1">
              <from>
                <xdr:col>2</xdr:col>
                <xdr:colOff>0</xdr:colOff>
                <xdr:row>3</xdr:row>
                <xdr:rowOff>9525</xdr:rowOff>
              </from>
              <to>
                <xdr:col>3</xdr:col>
                <xdr:colOff>9525</xdr:colOff>
                <xdr:row>4</xdr:row>
                <xdr:rowOff>95250</xdr:rowOff>
              </to>
            </anchor>
          </controlPr>
        </control>
      </mc:Choice>
      <mc:Fallback>
        <control shapeId="58371" r:id="rId8" name="cmdSpecifyArg1"/>
      </mc:Fallback>
    </mc:AlternateContent>
    <mc:AlternateContent xmlns:mc="http://schemas.openxmlformats.org/markup-compatibility/2006">
      <mc:Choice Requires="x14">
        <control shapeId="58372" r:id="rId10" name="cmdSpecifyArg2">
          <controlPr defaultSize="0" autoLine="0" r:id="rId11">
            <anchor moveWithCells="1">
              <from>
                <xdr:col>3</xdr:col>
                <xdr:colOff>0</xdr:colOff>
                <xdr:row>3</xdr:row>
                <xdr:rowOff>9525</xdr:rowOff>
              </from>
              <to>
                <xdr:col>4</xdr:col>
                <xdr:colOff>9525</xdr:colOff>
                <xdr:row>4</xdr:row>
                <xdr:rowOff>95250</xdr:rowOff>
              </to>
            </anchor>
          </controlPr>
        </control>
      </mc:Choice>
      <mc:Fallback>
        <control shapeId="58372" r:id="rId10" name="cmdSpecifyArg2"/>
      </mc:Fallback>
    </mc:AlternateContent>
    <mc:AlternateContent xmlns:mc="http://schemas.openxmlformats.org/markup-compatibility/2006">
      <mc:Choice Requires="x14">
        <control shapeId="58373" r:id="rId12" name="cmdSpecifyArg3">
          <controlPr defaultSize="0" autoLine="0" r:id="rId13">
            <anchor moveWithCells="1">
              <from>
                <xdr:col>4</xdr:col>
                <xdr:colOff>0</xdr:colOff>
                <xdr:row>3</xdr:row>
                <xdr:rowOff>9525</xdr:rowOff>
              </from>
              <to>
                <xdr:col>5</xdr:col>
                <xdr:colOff>9525</xdr:colOff>
                <xdr:row>4</xdr:row>
                <xdr:rowOff>95250</xdr:rowOff>
              </to>
            </anchor>
          </controlPr>
        </control>
      </mc:Choice>
      <mc:Fallback>
        <control shapeId="58373" r:id="rId12" name="cmdSpecifyArg3"/>
      </mc:Fallback>
    </mc:AlternateContent>
    <mc:AlternateContent xmlns:mc="http://schemas.openxmlformats.org/markup-compatibility/2006">
      <mc:Choice Requires="x14">
        <control shapeId="58374" r:id="rId14" name="cmdSpecifyArg4">
          <controlPr defaultSize="0" autoLine="0" r:id="rId15">
            <anchor moveWithCells="1">
              <from>
                <xdr:col>5</xdr:col>
                <xdr:colOff>0</xdr:colOff>
                <xdr:row>3</xdr:row>
                <xdr:rowOff>9525</xdr:rowOff>
              </from>
              <to>
                <xdr:col>6</xdr:col>
                <xdr:colOff>9525</xdr:colOff>
                <xdr:row>4</xdr:row>
                <xdr:rowOff>95250</xdr:rowOff>
              </to>
            </anchor>
          </controlPr>
        </control>
      </mc:Choice>
      <mc:Fallback>
        <control shapeId="58374" r:id="rId14" name="cmdSpecifyArg4"/>
      </mc:Fallback>
    </mc:AlternateContent>
    <mc:AlternateContent xmlns:mc="http://schemas.openxmlformats.org/markup-compatibility/2006">
      <mc:Choice Requires="x14">
        <control shapeId="58375" r:id="rId16" name="cmdSpecifyArg5">
          <controlPr defaultSize="0" autoLine="0" r:id="rId17">
            <anchor moveWithCells="1">
              <from>
                <xdr:col>6</xdr:col>
                <xdr:colOff>0</xdr:colOff>
                <xdr:row>3</xdr:row>
                <xdr:rowOff>9525</xdr:rowOff>
              </from>
              <to>
                <xdr:col>7</xdr:col>
                <xdr:colOff>9525</xdr:colOff>
                <xdr:row>4</xdr:row>
                <xdr:rowOff>95250</xdr:rowOff>
              </to>
            </anchor>
          </controlPr>
        </control>
      </mc:Choice>
      <mc:Fallback>
        <control shapeId="58375" r:id="rId16" name="cmdSpecifyArg5"/>
      </mc:Fallback>
    </mc:AlternateContent>
    <mc:AlternateContent xmlns:mc="http://schemas.openxmlformats.org/markup-compatibility/2006">
      <mc:Choice Requires="x14">
        <control shapeId="58376" r:id="rId18" name="cmdSpecifyArg6">
          <controlPr defaultSize="0" autoLine="0" r:id="rId19">
            <anchor moveWithCells="1">
              <from>
                <xdr:col>7</xdr:col>
                <xdr:colOff>0</xdr:colOff>
                <xdr:row>3</xdr:row>
                <xdr:rowOff>9525</xdr:rowOff>
              </from>
              <to>
                <xdr:col>8</xdr:col>
                <xdr:colOff>9525</xdr:colOff>
                <xdr:row>4</xdr:row>
                <xdr:rowOff>95250</xdr:rowOff>
              </to>
            </anchor>
          </controlPr>
        </control>
      </mc:Choice>
      <mc:Fallback>
        <control shapeId="58376" r:id="rId18" name="cmdSpecifyArg6"/>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pane ySplit="7" topLeftCell="A8" activePane="bottomLeft" state="frozen"/>
      <selection pane="bottomLeft"/>
    </sheetView>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59402" r:id="rId3" name="cmdPopulateDataYears">
          <controlPr defaultSize="0" autoLine="0" r:id="rId4">
            <anchor moveWithCells="1">
              <from>
                <xdr:col>0</xdr:col>
                <xdr:colOff>28575</xdr:colOff>
                <xdr:row>4</xdr:row>
                <xdr:rowOff>19050</xdr:rowOff>
              </from>
              <to>
                <xdr:col>0</xdr:col>
                <xdr:colOff>847725</xdr:colOff>
                <xdr:row>6</xdr:row>
                <xdr:rowOff>104775</xdr:rowOff>
              </to>
            </anchor>
          </controlPr>
        </control>
      </mc:Choice>
      <mc:Fallback>
        <control shapeId="59402" r:id="rId3" name="cmdPopulateDataYears"/>
      </mc:Fallback>
    </mc:AlternateContent>
    <mc:AlternateContent xmlns:mc="http://schemas.openxmlformats.org/markup-compatibility/2006">
      <mc:Choice Requires="x14">
        <control shapeId="59393" r:id="rId5" name="cmdCheckTSandTIDDataSheet">
          <controlPr defaultSize="0" autoLine="0" r:id="rId6">
            <anchor moveWithCells="1">
              <from>
                <xdr:col>0</xdr:col>
                <xdr:colOff>38100</xdr:colOff>
                <xdr:row>2</xdr:row>
                <xdr:rowOff>9525</xdr:rowOff>
              </from>
              <to>
                <xdr:col>0</xdr:col>
                <xdr:colOff>857250</xdr:colOff>
                <xdr:row>3</xdr:row>
                <xdr:rowOff>57150</xdr:rowOff>
              </to>
            </anchor>
          </controlPr>
        </control>
      </mc:Choice>
      <mc:Fallback>
        <control shapeId="59393" r:id="rId5" name="cmdCheckTSandTIDDataSheet"/>
      </mc:Fallback>
    </mc:AlternateContent>
    <mc:AlternateContent xmlns:mc="http://schemas.openxmlformats.org/markup-compatibility/2006">
      <mc:Choice Requires="x14">
        <control shapeId="59394" r:id="rId7" name="cmdSpecifyParameter">
          <controlPr defaultSize="0" autoLine="0" r:id="rId8">
            <anchor moveWithCells="1">
              <from>
                <xdr:col>1</xdr:col>
                <xdr:colOff>0</xdr:colOff>
                <xdr:row>3</xdr:row>
                <xdr:rowOff>0</xdr:rowOff>
              </from>
              <to>
                <xdr:col>2</xdr:col>
                <xdr:colOff>19050</xdr:colOff>
                <xdr:row>4</xdr:row>
                <xdr:rowOff>104775</xdr:rowOff>
              </to>
            </anchor>
          </controlPr>
        </control>
      </mc:Choice>
      <mc:Fallback>
        <control shapeId="59394" r:id="rId7" name="cmdSpecifyParameter"/>
      </mc:Fallback>
    </mc:AlternateContent>
    <mc:AlternateContent xmlns:mc="http://schemas.openxmlformats.org/markup-compatibility/2006">
      <mc:Choice Requires="x14">
        <control shapeId="59395" r:id="rId9" name="cmdSpecifyArg1">
          <controlPr defaultSize="0" autoLine="0" r:id="rId10">
            <anchor moveWithCells="1">
              <from>
                <xdr:col>2</xdr:col>
                <xdr:colOff>0</xdr:colOff>
                <xdr:row>3</xdr:row>
                <xdr:rowOff>0</xdr:rowOff>
              </from>
              <to>
                <xdr:col>3</xdr:col>
                <xdr:colOff>9525</xdr:colOff>
                <xdr:row>4</xdr:row>
                <xdr:rowOff>104775</xdr:rowOff>
              </to>
            </anchor>
          </controlPr>
        </control>
      </mc:Choice>
      <mc:Fallback>
        <control shapeId="59395" r:id="rId9" name="cmdSpecifyArg1"/>
      </mc:Fallback>
    </mc:AlternateContent>
    <mc:AlternateContent xmlns:mc="http://schemas.openxmlformats.org/markup-compatibility/2006">
      <mc:Choice Requires="x14">
        <control shapeId="59396" r:id="rId11" name="cmdSpecifyArg2">
          <controlPr defaultSize="0" autoLine="0" r:id="rId12">
            <anchor moveWithCells="1">
              <from>
                <xdr:col>3</xdr:col>
                <xdr:colOff>0</xdr:colOff>
                <xdr:row>3</xdr:row>
                <xdr:rowOff>0</xdr:rowOff>
              </from>
              <to>
                <xdr:col>4</xdr:col>
                <xdr:colOff>0</xdr:colOff>
                <xdr:row>4</xdr:row>
                <xdr:rowOff>104775</xdr:rowOff>
              </to>
            </anchor>
          </controlPr>
        </control>
      </mc:Choice>
      <mc:Fallback>
        <control shapeId="59396" r:id="rId11" name="cmdSpecifyArg2"/>
      </mc:Fallback>
    </mc:AlternateContent>
    <mc:AlternateContent xmlns:mc="http://schemas.openxmlformats.org/markup-compatibility/2006">
      <mc:Choice Requires="x14">
        <control shapeId="59397" r:id="rId13" name="cmdSpecifyArg3">
          <controlPr defaultSize="0" autoLine="0" r:id="rId14">
            <anchor moveWithCells="1">
              <from>
                <xdr:col>4</xdr:col>
                <xdr:colOff>0</xdr:colOff>
                <xdr:row>3</xdr:row>
                <xdr:rowOff>0</xdr:rowOff>
              </from>
              <to>
                <xdr:col>5</xdr:col>
                <xdr:colOff>9525</xdr:colOff>
                <xdr:row>4</xdr:row>
                <xdr:rowOff>104775</xdr:rowOff>
              </to>
            </anchor>
          </controlPr>
        </control>
      </mc:Choice>
      <mc:Fallback>
        <control shapeId="59397" r:id="rId13" name="cmdSpecifyArg3"/>
      </mc:Fallback>
    </mc:AlternateContent>
    <mc:AlternateContent xmlns:mc="http://schemas.openxmlformats.org/markup-compatibility/2006">
      <mc:Choice Requires="x14">
        <control shapeId="59398" r:id="rId15" name="cmdSpecifyArg4">
          <controlPr defaultSize="0" autoLine="0" r:id="rId16">
            <anchor moveWithCells="1">
              <from>
                <xdr:col>5</xdr:col>
                <xdr:colOff>0</xdr:colOff>
                <xdr:row>3</xdr:row>
                <xdr:rowOff>0</xdr:rowOff>
              </from>
              <to>
                <xdr:col>6</xdr:col>
                <xdr:colOff>9525</xdr:colOff>
                <xdr:row>4</xdr:row>
                <xdr:rowOff>104775</xdr:rowOff>
              </to>
            </anchor>
          </controlPr>
        </control>
      </mc:Choice>
      <mc:Fallback>
        <control shapeId="59398" r:id="rId15" name="cmdSpecifyArg4"/>
      </mc:Fallback>
    </mc:AlternateContent>
    <mc:AlternateContent xmlns:mc="http://schemas.openxmlformats.org/markup-compatibility/2006">
      <mc:Choice Requires="x14">
        <control shapeId="59399" r:id="rId17" name="cmdSpecifyArg5">
          <controlPr defaultSize="0" autoLine="0" r:id="rId18">
            <anchor moveWithCells="1">
              <from>
                <xdr:col>6</xdr:col>
                <xdr:colOff>0</xdr:colOff>
                <xdr:row>3</xdr:row>
                <xdr:rowOff>0</xdr:rowOff>
              </from>
              <to>
                <xdr:col>7</xdr:col>
                <xdr:colOff>9525</xdr:colOff>
                <xdr:row>4</xdr:row>
                <xdr:rowOff>104775</xdr:rowOff>
              </to>
            </anchor>
          </controlPr>
        </control>
      </mc:Choice>
      <mc:Fallback>
        <control shapeId="59399" r:id="rId17" name="cmdSpecifyArg5"/>
      </mc:Fallback>
    </mc:AlternateContent>
    <mc:AlternateContent xmlns:mc="http://schemas.openxmlformats.org/markup-compatibility/2006">
      <mc:Choice Requires="x14">
        <control shapeId="59400" r:id="rId19" name="cmdSpecifyArg6">
          <controlPr defaultSize="0" autoLine="0" r:id="rId20">
            <anchor moveWithCells="1">
              <from>
                <xdr:col>7</xdr:col>
                <xdr:colOff>0</xdr:colOff>
                <xdr:row>3</xdr:row>
                <xdr:rowOff>0</xdr:rowOff>
              </from>
              <to>
                <xdr:col>8</xdr:col>
                <xdr:colOff>9525</xdr:colOff>
                <xdr:row>4</xdr:row>
                <xdr:rowOff>104775</xdr:rowOff>
              </to>
            </anchor>
          </controlPr>
        </control>
      </mc:Choice>
      <mc:Fallback>
        <control shapeId="59400" r:id="rId19" name="cmdSpecifyArg6"/>
      </mc:Fallback>
    </mc:AlternateContent>
    <mc:AlternateContent xmlns:mc="http://schemas.openxmlformats.org/markup-compatibility/2006">
      <mc:Choice Requires="x14">
        <control shapeId="59401" r:id="rId21" name="cmdSpecifyIEOptcode">
          <controlPr defaultSize="0" autoLine="0" r:id="rId22">
            <anchor moveWithCells="1">
              <from>
                <xdr:col>8</xdr:col>
                <xdr:colOff>19050</xdr:colOff>
                <xdr:row>3</xdr:row>
                <xdr:rowOff>0</xdr:rowOff>
              </from>
              <to>
                <xdr:col>8</xdr:col>
                <xdr:colOff>476250</xdr:colOff>
                <xdr:row>4</xdr:row>
                <xdr:rowOff>104775</xdr:rowOff>
              </to>
            </anchor>
          </controlPr>
        </control>
      </mc:Choice>
      <mc:Fallback>
        <control shapeId="59401" r:id="rId21" name="cmdSpecifyIEOptcod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pane ySplit="7" topLeftCell="A8" activePane="bottomLeft" state="frozen"/>
      <selection pane="bottomLeft"/>
    </sheetView>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60427" r:id="rId3" name="cmdPopulateDataYears">
          <controlPr defaultSize="0" autoLine="0" r:id="rId4">
            <anchor moveWithCells="1">
              <from>
                <xdr:col>0</xdr:col>
                <xdr:colOff>19050</xdr:colOff>
                <xdr:row>3</xdr:row>
                <xdr:rowOff>19050</xdr:rowOff>
              </from>
              <to>
                <xdr:col>0</xdr:col>
                <xdr:colOff>838200</xdr:colOff>
                <xdr:row>5</xdr:row>
                <xdr:rowOff>104775</xdr:rowOff>
              </to>
            </anchor>
          </controlPr>
        </control>
      </mc:Choice>
      <mc:Fallback>
        <control shapeId="60427" r:id="rId3" name="cmdPopulateDataYears"/>
      </mc:Fallback>
    </mc:AlternateContent>
    <mc:AlternateContent xmlns:mc="http://schemas.openxmlformats.org/markup-compatibility/2006">
      <mc:Choice Requires="x14">
        <control shapeId="60418" r:id="rId5" name="cmdSpecifyParameter">
          <controlPr defaultSize="0" autoLine="0" r:id="rId6">
            <anchor moveWithCells="1">
              <from>
                <xdr:col>2</xdr:col>
                <xdr:colOff>0</xdr:colOff>
                <xdr:row>3</xdr:row>
                <xdr:rowOff>0</xdr:rowOff>
              </from>
              <to>
                <xdr:col>3</xdr:col>
                <xdr:colOff>28575</xdr:colOff>
                <xdr:row>4</xdr:row>
                <xdr:rowOff>104775</xdr:rowOff>
              </to>
            </anchor>
          </controlPr>
        </control>
      </mc:Choice>
      <mc:Fallback>
        <control shapeId="60418" r:id="rId5" name="cmdSpecifyParameter"/>
      </mc:Fallback>
    </mc:AlternateContent>
    <mc:AlternateContent xmlns:mc="http://schemas.openxmlformats.org/markup-compatibility/2006">
      <mc:Choice Requires="x14">
        <control shapeId="60419" r:id="rId7" name="cmdSpecifyArg1">
          <controlPr defaultSize="0" autoLine="0" r:id="rId8">
            <anchor moveWithCells="1">
              <from>
                <xdr:col>3</xdr:col>
                <xdr:colOff>19050</xdr:colOff>
                <xdr:row>3</xdr:row>
                <xdr:rowOff>0</xdr:rowOff>
              </from>
              <to>
                <xdr:col>4</xdr:col>
                <xdr:colOff>9525</xdr:colOff>
                <xdr:row>4</xdr:row>
                <xdr:rowOff>104775</xdr:rowOff>
              </to>
            </anchor>
          </controlPr>
        </control>
      </mc:Choice>
      <mc:Fallback>
        <control shapeId="60419" r:id="rId7" name="cmdSpecifyArg1"/>
      </mc:Fallback>
    </mc:AlternateContent>
    <mc:AlternateContent xmlns:mc="http://schemas.openxmlformats.org/markup-compatibility/2006">
      <mc:Choice Requires="x14">
        <control shapeId="60420" r:id="rId9" name="cmdSpecifyArg2">
          <controlPr defaultSize="0" autoLine="0" r:id="rId10">
            <anchor moveWithCells="1">
              <from>
                <xdr:col>4</xdr:col>
                <xdr:colOff>9525</xdr:colOff>
                <xdr:row>3</xdr:row>
                <xdr:rowOff>0</xdr:rowOff>
              </from>
              <to>
                <xdr:col>5</xdr:col>
                <xdr:colOff>9525</xdr:colOff>
                <xdr:row>4</xdr:row>
                <xdr:rowOff>104775</xdr:rowOff>
              </to>
            </anchor>
          </controlPr>
        </control>
      </mc:Choice>
      <mc:Fallback>
        <control shapeId="60420" r:id="rId9" name="cmdSpecifyArg2"/>
      </mc:Fallback>
    </mc:AlternateContent>
    <mc:AlternateContent xmlns:mc="http://schemas.openxmlformats.org/markup-compatibility/2006">
      <mc:Choice Requires="x14">
        <control shapeId="60421" r:id="rId11" name="cmdSpecifyArg3">
          <controlPr defaultSize="0" autoLine="0" r:id="rId12">
            <anchor moveWithCells="1">
              <from>
                <xdr:col>5</xdr:col>
                <xdr:colOff>9525</xdr:colOff>
                <xdr:row>3</xdr:row>
                <xdr:rowOff>0</xdr:rowOff>
              </from>
              <to>
                <xdr:col>6</xdr:col>
                <xdr:colOff>19050</xdr:colOff>
                <xdr:row>4</xdr:row>
                <xdr:rowOff>104775</xdr:rowOff>
              </to>
            </anchor>
          </controlPr>
        </control>
      </mc:Choice>
      <mc:Fallback>
        <control shapeId="60421" r:id="rId11" name="cmdSpecifyArg3"/>
      </mc:Fallback>
    </mc:AlternateContent>
    <mc:AlternateContent xmlns:mc="http://schemas.openxmlformats.org/markup-compatibility/2006">
      <mc:Choice Requires="x14">
        <control shapeId="60422" r:id="rId13" name="cmdSpecifyArg4">
          <controlPr defaultSize="0" autoLine="0" r:id="rId14">
            <anchor moveWithCells="1">
              <from>
                <xdr:col>6</xdr:col>
                <xdr:colOff>9525</xdr:colOff>
                <xdr:row>3</xdr:row>
                <xdr:rowOff>0</xdr:rowOff>
              </from>
              <to>
                <xdr:col>7</xdr:col>
                <xdr:colOff>19050</xdr:colOff>
                <xdr:row>4</xdr:row>
                <xdr:rowOff>104775</xdr:rowOff>
              </to>
            </anchor>
          </controlPr>
        </control>
      </mc:Choice>
      <mc:Fallback>
        <control shapeId="60422" r:id="rId13" name="cmdSpecifyArg4"/>
      </mc:Fallback>
    </mc:AlternateContent>
    <mc:AlternateContent xmlns:mc="http://schemas.openxmlformats.org/markup-compatibility/2006">
      <mc:Choice Requires="x14">
        <control shapeId="60423" r:id="rId15" name="cmdSpecifyArg5">
          <controlPr defaultSize="0" autoLine="0" r:id="rId16">
            <anchor moveWithCells="1">
              <from>
                <xdr:col>7</xdr:col>
                <xdr:colOff>9525</xdr:colOff>
                <xdr:row>3</xdr:row>
                <xdr:rowOff>0</xdr:rowOff>
              </from>
              <to>
                <xdr:col>8</xdr:col>
                <xdr:colOff>19050</xdr:colOff>
                <xdr:row>4</xdr:row>
                <xdr:rowOff>104775</xdr:rowOff>
              </to>
            </anchor>
          </controlPr>
        </control>
      </mc:Choice>
      <mc:Fallback>
        <control shapeId="60423" r:id="rId15" name="cmdSpecifyArg5"/>
      </mc:Fallback>
    </mc:AlternateContent>
    <mc:AlternateContent xmlns:mc="http://schemas.openxmlformats.org/markup-compatibility/2006">
      <mc:Choice Requires="x14">
        <control shapeId="60424" r:id="rId17" name="cmdSpecifyArg6">
          <controlPr defaultSize="0" autoLine="0" r:id="rId18">
            <anchor moveWithCells="1">
              <from>
                <xdr:col>8</xdr:col>
                <xdr:colOff>19050</xdr:colOff>
                <xdr:row>3</xdr:row>
                <xdr:rowOff>0</xdr:rowOff>
              </from>
              <to>
                <xdr:col>9</xdr:col>
                <xdr:colOff>28575</xdr:colOff>
                <xdr:row>4</xdr:row>
                <xdr:rowOff>104775</xdr:rowOff>
              </to>
            </anchor>
          </controlPr>
        </control>
      </mc:Choice>
      <mc:Fallback>
        <control shapeId="60424" r:id="rId17" name="cmdSpecifyArg6"/>
      </mc:Fallback>
    </mc:AlternateContent>
    <mc:AlternateContent xmlns:mc="http://schemas.openxmlformats.org/markup-compatibility/2006">
      <mc:Choice Requires="x14">
        <control shapeId="60425" r:id="rId19" name="cmdSpecifyIEOptcode">
          <controlPr defaultSize="0" autoLine="0" autoPict="0" r:id="rId20">
            <anchor moveWithCells="1">
              <from>
                <xdr:col>9</xdr:col>
                <xdr:colOff>19050</xdr:colOff>
                <xdr:row>3</xdr:row>
                <xdr:rowOff>0</xdr:rowOff>
              </from>
              <to>
                <xdr:col>10</xdr:col>
                <xdr:colOff>0</xdr:colOff>
                <xdr:row>4</xdr:row>
                <xdr:rowOff>85725</xdr:rowOff>
              </to>
            </anchor>
          </controlPr>
        </control>
      </mc:Choice>
      <mc:Fallback>
        <control shapeId="60425" r:id="rId19" name="cmdSpecifyIEOptcode"/>
      </mc:Fallback>
    </mc:AlternateContent>
    <mc:AlternateContent xmlns:mc="http://schemas.openxmlformats.org/markup-compatibility/2006">
      <mc:Choice Requires="x14">
        <control shapeId="60426" r:id="rId21" name="cmdCheckTSTradeSheet">
          <controlPr defaultSize="0" autoLine="0" r:id="rId22">
            <anchor moveWithCells="1">
              <from>
                <xdr:col>0</xdr:col>
                <xdr:colOff>19050</xdr:colOff>
                <xdr:row>2</xdr:row>
                <xdr:rowOff>0</xdr:rowOff>
              </from>
              <to>
                <xdr:col>0</xdr:col>
                <xdr:colOff>838200</xdr:colOff>
                <xdr:row>3</xdr:row>
                <xdr:rowOff>0</xdr:rowOff>
              </to>
            </anchor>
          </controlPr>
        </control>
      </mc:Choice>
      <mc:Fallback>
        <control shapeId="60426" r:id="rId21" name="cmdCheckTSTradeSheet"/>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pane ySplit="7" topLeftCell="A8" activePane="bottomLeft" state="frozen"/>
      <selection pane="bottomLeft" activeCell="A9" sqref="A9"/>
    </sheetView>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2" r:id="rId4" name="cmdCheckTIDTradeSheet">
          <controlPr defaultSize="0" autoLine="0" r:id="rId5">
            <anchor moveWithCells="1">
              <from>
                <xdr:col>0</xdr:col>
                <xdr:colOff>9525</xdr:colOff>
                <xdr:row>2</xdr:row>
                <xdr:rowOff>0</xdr:rowOff>
              </from>
              <to>
                <xdr:col>0</xdr:col>
                <xdr:colOff>828675</xdr:colOff>
                <xdr:row>3</xdr:row>
                <xdr:rowOff>38100</xdr:rowOff>
              </to>
            </anchor>
          </controlPr>
        </control>
      </mc:Choice>
      <mc:Fallback>
        <control shapeId="61442" r:id="rId4" name="cmdCheckTIDTradeSheet"/>
      </mc:Fallback>
    </mc:AlternateContent>
    <mc:AlternateContent xmlns:mc="http://schemas.openxmlformats.org/markup-compatibility/2006">
      <mc:Choice Requires="x14">
        <control shapeId="61443" r:id="rId6" name="cmdSpecifyParameter">
          <controlPr defaultSize="0" autoLine="0" r:id="rId7">
            <anchor moveWithCells="1">
              <from>
                <xdr:col>2</xdr:col>
                <xdr:colOff>0</xdr:colOff>
                <xdr:row>3</xdr:row>
                <xdr:rowOff>9525</xdr:rowOff>
              </from>
              <to>
                <xdr:col>3</xdr:col>
                <xdr:colOff>28575</xdr:colOff>
                <xdr:row>4</xdr:row>
                <xdr:rowOff>114300</xdr:rowOff>
              </to>
            </anchor>
          </controlPr>
        </control>
      </mc:Choice>
      <mc:Fallback>
        <control shapeId="61443" r:id="rId6" name="cmdSpecifyParameter"/>
      </mc:Fallback>
    </mc:AlternateContent>
    <mc:AlternateContent xmlns:mc="http://schemas.openxmlformats.org/markup-compatibility/2006">
      <mc:Choice Requires="x14">
        <control shapeId="61444" r:id="rId8" name="cmdSpecifyArg1">
          <controlPr defaultSize="0" autoLine="0" r:id="rId9">
            <anchor moveWithCells="1">
              <from>
                <xdr:col>3</xdr:col>
                <xdr:colOff>9525</xdr:colOff>
                <xdr:row>3</xdr:row>
                <xdr:rowOff>9525</xdr:rowOff>
              </from>
              <to>
                <xdr:col>4</xdr:col>
                <xdr:colOff>0</xdr:colOff>
                <xdr:row>4</xdr:row>
                <xdr:rowOff>114300</xdr:rowOff>
              </to>
            </anchor>
          </controlPr>
        </control>
      </mc:Choice>
      <mc:Fallback>
        <control shapeId="61444" r:id="rId8" name="cmdSpecifyArg1"/>
      </mc:Fallback>
    </mc:AlternateContent>
    <mc:AlternateContent xmlns:mc="http://schemas.openxmlformats.org/markup-compatibility/2006">
      <mc:Choice Requires="x14">
        <control shapeId="61445" r:id="rId10" name="cmdSpecifyArg2">
          <controlPr defaultSize="0" autoLine="0" r:id="rId11">
            <anchor moveWithCells="1">
              <from>
                <xdr:col>4</xdr:col>
                <xdr:colOff>9525</xdr:colOff>
                <xdr:row>3</xdr:row>
                <xdr:rowOff>9525</xdr:rowOff>
              </from>
              <to>
                <xdr:col>5</xdr:col>
                <xdr:colOff>9525</xdr:colOff>
                <xdr:row>4</xdr:row>
                <xdr:rowOff>114300</xdr:rowOff>
              </to>
            </anchor>
          </controlPr>
        </control>
      </mc:Choice>
      <mc:Fallback>
        <control shapeId="61445" r:id="rId10" name="cmdSpecifyArg2"/>
      </mc:Fallback>
    </mc:AlternateContent>
    <mc:AlternateContent xmlns:mc="http://schemas.openxmlformats.org/markup-compatibility/2006">
      <mc:Choice Requires="x14">
        <control shapeId="61446" r:id="rId12" name="cmdSpecifyArg3">
          <controlPr defaultSize="0" autoLine="0" r:id="rId13">
            <anchor moveWithCells="1">
              <from>
                <xdr:col>5</xdr:col>
                <xdr:colOff>9525</xdr:colOff>
                <xdr:row>3</xdr:row>
                <xdr:rowOff>9525</xdr:rowOff>
              </from>
              <to>
                <xdr:col>6</xdr:col>
                <xdr:colOff>19050</xdr:colOff>
                <xdr:row>4</xdr:row>
                <xdr:rowOff>114300</xdr:rowOff>
              </to>
            </anchor>
          </controlPr>
        </control>
      </mc:Choice>
      <mc:Fallback>
        <control shapeId="61446" r:id="rId12" name="cmdSpecifyArg3"/>
      </mc:Fallback>
    </mc:AlternateContent>
    <mc:AlternateContent xmlns:mc="http://schemas.openxmlformats.org/markup-compatibility/2006">
      <mc:Choice Requires="x14">
        <control shapeId="61447" r:id="rId14" name="cmdSpecifyArg4">
          <controlPr defaultSize="0" autoLine="0" r:id="rId15">
            <anchor moveWithCells="1">
              <from>
                <xdr:col>6</xdr:col>
                <xdr:colOff>9525</xdr:colOff>
                <xdr:row>3</xdr:row>
                <xdr:rowOff>9525</xdr:rowOff>
              </from>
              <to>
                <xdr:col>7</xdr:col>
                <xdr:colOff>19050</xdr:colOff>
                <xdr:row>4</xdr:row>
                <xdr:rowOff>114300</xdr:rowOff>
              </to>
            </anchor>
          </controlPr>
        </control>
      </mc:Choice>
      <mc:Fallback>
        <control shapeId="61447" r:id="rId14" name="cmdSpecifyArg4"/>
      </mc:Fallback>
    </mc:AlternateContent>
    <mc:AlternateContent xmlns:mc="http://schemas.openxmlformats.org/markup-compatibility/2006">
      <mc:Choice Requires="x14">
        <control shapeId="61448" r:id="rId16" name="cmdSpecifyArg5">
          <controlPr defaultSize="0" autoLine="0" r:id="rId17">
            <anchor moveWithCells="1">
              <from>
                <xdr:col>7</xdr:col>
                <xdr:colOff>9525</xdr:colOff>
                <xdr:row>3</xdr:row>
                <xdr:rowOff>9525</xdr:rowOff>
              </from>
              <to>
                <xdr:col>8</xdr:col>
                <xdr:colOff>19050</xdr:colOff>
                <xdr:row>4</xdr:row>
                <xdr:rowOff>114300</xdr:rowOff>
              </to>
            </anchor>
          </controlPr>
        </control>
      </mc:Choice>
      <mc:Fallback>
        <control shapeId="61448" r:id="rId16" name="cmdSpecifyArg5"/>
      </mc:Fallback>
    </mc:AlternateContent>
    <mc:AlternateContent xmlns:mc="http://schemas.openxmlformats.org/markup-compatibility/2006">
      <mc:Choice Requires="x14">
        <control shapeId="61449" r:id="rId18" name="cmdSpecifyArg6">
          <controlPr defaultSize="0" autoLine="0" r:id="rId19">
            <anchor moveWithCells="1">
              <from>
                <xdr:col>8</xdr:col>
                <xdr:colOff>9525</xdr:colOff>
                <xdr:row>3</xdr:row>
                <xdr:rowOff>9525</xdr:rowOff>
              </from>
              <to>
                <xdr:col>9</xdr:col>
                <xdr:colOff>19050</xdr:colOff>
                <xdr:row>4</xdr:row>
                <xdr:rowOff>114300</xdr:rowOff>
              </to>
            </anchor>
          </controlPr>
        </control>
      </mc:Choice>
      <mc:Fallback>
        <control shapeId="61449" r:id="rId18" name="cmdSpecifyArg6"/>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pane ySplit="7" topLeftCell="A8" activePane="bottomLeft" state="frozen"/>
      <selection pane="bottomLeft"/>
    </sheetView>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5" r:id="rId4" name="cmdPopulateDataYears">
          <controlPr defaultSize="0" autoLine="0" r:id="rId5">
            <anchor moveWithCells="1">
              <from>
                <xdr:col>0</xdr:col>
                <xdr:colOff>9525</xdr:colOff>
                <xdr:row>4</xdr:row>
                <xdr:rowOff>19050</xdr:rowOff>
              </from>
              <to>
                <xdr:col>0</xdr:col>
                <xdr:colOff>666750</xdr:colOff>
                <xdr:row>6</xdr:row>
                <xdr:rowOff>38100</xdr:rowOff>
              </to>
            </anchor>
          </controlPr>
        </control>
      </mc:Choice>
      <mc:Fallback>
        <control shapeId="62475" r:id="rId4" name="cmdPopulateDataYears"/>
      </mc:Fallback>
    </mc:AlternateContent>
    <mc:AlternateContent xmlns:mc="http://schemas.openxmlformats.org/markup-compatibility/2006">
      <mc:Choice Requires="x14">
        <control shapeId="62466" r:id="rId6" name="cmdCheckTSandTIDTradeSheet">
          <controlPr defaultSize="0" autoLine="0" r:id="rId7">
            <anchor moveWithCells="1">
              <from>
                <xdr:col>0</xdr:col>
                <xdr:colOff>9525</xdr:colOff>
                <xdr:row>2</xdr:row>
                <xdr:rowOff>19050</xdr:rowOff>
              </from>
              <to>
                <xdr:col>0</xdr:col>
                <xdr:colOff>828675</xdr:colOff>
                <xdr:row>3</xdr:row>
                <xdr:rowOff>0</xdr:rowOff>
              </to>
            </anchor>
          </controlPr>
        </control>
      </mc:Choice>
      <mc:Fallback>
        <control shapeId="62466" r:id="rId6" name="cmdCheckTSandTIDTradeSheet"/>
      </mc:Fallback>
    </mc:AlternateContent>
    <mc:AlternateContent xmlns:mc="http://schemas.openxmlformats.org/markup-compatibility/2006">
      <mc:Choice Requires="x14">
        <control shapeId="62467" r:id="rId8" name="cmdSpecifyParameter">
          <controlPr defaultSize="0" autoLine="0" r:id="rId9">
            <anchor moveWithCells="1">
              <from>
                <xdr:col>2</xdr:col>
                <xdr:colOff>9525</xdr:colOff>
                <xdr:row>3</xdr:row>
                <xdr:rowOff>9525</xdr:rowOff>
              </from>
              <to>
                <xdr:col>3</xdr:col>
                <xdr:colOff>9525</xdr:colOff>
                <xdr:row>4</xdr:row>
                <xdr:rowOff>85725</xdr:rowOff>
              </to>
            </anchor>
          </controlPr>
        </control>
      </mc:Choice>
      <mc:Fallback>
        <control shapeId="62467" r:id="rId8" name="cmdSpecifyParameter"/>
      </mc:Fallback>
    </mc:AlternateContent>
    <mc:AlternateContent xmlns:mc="http://schemas.openxmlformats.org/markup-compatibility/2006">
      <mc:Choice Requires="x14">
        <control shapeId="62468" r:id="rId10" name="cmdSpecifyArg1">
          <controlPr defaultSize="0" autoLine="0" r:id="rId11">
            <anchor moveWithCells="1">
              <from>
                <xdr:col>3</xdr:col>
                <xdr:colOff>9525</xdr:colOff>
                <xdr:row>3</xdr:row>
                <xdr:rowOff>9525</xdr:rowOff>
              </from>
              <to>
                <xdr:col>4</xdr:col>
                <xdr:colOff>19050</xdr:colOff>
                <xdr:row>4</xdr:row>
                <xdr:rowOff>85725</xdr:rowOff>
              </to>
            </anchor>
          </controlPr>
        </control>
      </mc:Choice>
      <mc:Fallback>
        <control shapeId="62468" r:id="rId10" name="cmdSpecifyArg1"/>
      </mc:Fallback>
    </mc:AlternateContent>
    <mc:AlternateContent xmlns:mc="http://schemas.openxmlformats.org/markup-compatibility/2006">
      <mc:Choice Requires="x14">
        <control shapeId="62469" r:id="rId12" name="cmdSpecifyArg2">
          <controlPr defaultSize="0" autoLine="0" r:id="rId13">
            <anchor moveWithCells="1">
              <from>
                <xdr:col>4</xdr:col>
                <xdr:colOff>9525</xdr:colOff>
                <xdr:row>3</xdr:row>
                <xdr:rowOff>9525</xdr:rowOff>
              </from>
              <to>
                <xdr:col>5</xdr:col>
                <xdr:colOff>19050</xdr:colOff>
                <xdr:row>4</xdr:row>
                <xdr:rowOff>85725</xdr:rowOff>
              </to>
            </anchor>
          </controlPr>
        </control>
      </mc:Choice>
      <mc:Fallback>
        <control shapeId="62469" r:id="rId12" name="cmdSpecifyArg2"/>
      </mc:Fallback>
    </mc:AlternateContent>
    <mc:AlternateContent xmlns:mc="http://schemas.openxmlformats.org/markup-compatibility/2006">
      <mc:Choice Requires="x14">
        <control shapeId="62470" r:id="rId14" name="cmdSpecifyArg3">
          <controlPr defaultSize="0" autoLine="0" r:id="rId15">
            <anchor moveWithCells="1">
              <from>
                <xdr:col>5</xdr:col>
                <xdr:colOff>9525</xdr:colOff>
                <xdr:row>3</xdr:row>
                <xdr:rowOff>9525</xdr:rowOff>
              </from>
              <to>
                <xdr:col>6</xdr:col>
                <xdr:colOff>19050</xdr:colOff>
                <xdr:row>4</xdr:row>
                <xdr:rowOff>85725</xdr:rowOff>
              </to>
            </anchor>
          </controlPr>
        </control>
      </mc:Choice>
      <mc:Fallback>
        <control shapeId="62470" r:id="rId14" name="cmdSpecifyArg3"/>
      </mc:Fallback>
    </mc:AlternateContent>
    <mc:AlternateContent xmlns:mc="http://schemas.openxmlformats.org/markup-compatibility/2006">
      <mc:Choice Requires="x14">
        <control shapeId="62471" r:id="rId16" name="cmdSpecifyArg4">
          <controlPr defaultSize="0" autoLine="0" r:id="rId17">
            <anchor moveWithCells="1">
              <from>
                <xdr:col>6</xdr:col>
                <xdr:colOff>9525</xdr:colOff>
                <xdr:row>3</xdr:row>
                <xdr:rowOff>9525</xdr:rowOff>
              </from>
              <to>
                <xdr:col>7</xdr:col>
                <xdr:colOff>19050</xdr:colOff>
                <xdr:row>4</xdr:row>
                <xdr:rowOff>85725</xdr:rowOff>
              </to>
            </anchor>
          </controlPr>
        </control>
      </mc:Choice>
      <mc:Fallback>
        <control shapeId="62471" r:id="rId16" name="cmdSpecifyArg4"/>
      </mc:Fallback>
    </mc:AlternateContent>
    <mc:AlternateContent xmlns:mc="http://schemas.openxmlformats.org/markup-compatibility/2006">
      <mc:Choice Requires="x14">
        <control shapeId="62472" r:id="rId18" name="cmdSpecifyArg5">
          <controlPr defaultSize="0" autoLine="0" r:id="rId19">
            <anchor moveWithCells="1">
              <from>
                <xdr:col>7</xdr:col>
                <xdr:colOff>9525</xdr:colOff>
                <xdr:row>3</xdr:row>
                <xdr:rowOff>9525</xdr:rowOff>
              </from>
              <to>
                <xdr:col>8</xdr:col>
                <xdr:colOff>19050</xdr:colOff>
                <xdr:row>4</xdr:row>
                <xdr:rowOff>85725</xdr:rowOff>
              </to>
            </anchor>
          </controlPr>
        </control>
      </mc:Choice>
      <mc:Fallback>
        <control shapeId="62472" r:id="rId18" name="cmdSpecifyArg5"/>
      </mc:Fallback>
    </mc:AlternateContent>
    <mc:AlternateContent xmlns:mc="http://schemas.openxmlformats.org/markup-compatibility/2006">
      <mc:Choice Requires="x14">
        <control shapeId="62473" r:id="rId20" name="cmdSpecifyArg6">
          <controlPr defaultSize="0" autoLine="0" r:id="rId21">
            <anchor moveWithCells="1">
              <from>
                <xdr:col>8</xdr:col>
                <xdr:colOff>9525</xdr:colOff>
                <xdr:row>3</xdr:row>
                <xdr:rowOff>9525</xdr:rowOff>
              </from>
              <to>
                <xdr:col>9</xdr:col>
                <xdr:colOff>19050</xdr:colOff>
                <xdr:row>4</xdr:row>
                <xdr:rowOff>85725</xdr:rowOff>
              </to>
            </anchor>
          </controlPr>
        </control>
      </mc:Choice>
      <mc:Fallback>
        <control shapeId="62473" r:id="rId20" name="cmdSpecifyArg6"/>
      </mc:Fallback>
    </mc:AlternateContent>
    <mc:AlternateContent xmlns:mc="http://schemas.openxmlformats.org/markup-compatibility/2006">
      <mc:Choice Requires="x14">
        <control shapeId="62474" r:id="rId22" name="cmdSpecifyIEOptcode">
          <controlPr defaultSize="0" autoLine="0" r:id="rId23">
            <anchor moveWithCells="1">
              <from>
                <xdr:col>9</xdr:col>
                <xdr:colOff>28575</xdr:colOff>
                <xdr:row>3</xdr:row>
                <xdr:rowOff>9525</xdr:rowOff>
              </from>
              <to>
                <xdr:col>10</xdr:col>
                <xdr:colOff>9525</xdr:colOff>
                <xdr:row>4</xdr:row>
                <xdr:rowOff>85725</xdr:rowOff>
              </to>
            </anchor>
          </controlPr>
        </control>
      </mc:Choice>
      <mc:Fallback>
        <control shapeId="62474" r:id="rId22" name="cmdSpecifyIEOpt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ANSv2-692-Home</vt:lpstr>
      <vt:lpstr>Index</vt:lpstr>
      <vt:lpstr>RES</vt:lpstr>
      <vt:lpstr>EB_Exist</vt:lpstr>
      <vt:lpstr>Commodities_BASE</vt:lpstr>
      <vt:lpstr>CommData_BASE</vt:lpstr>
      <vt:lpstr>Processes_BASE</vt:lpstr>
      <vt:lpstr>ProcData_Demands</vt:lpstr>
      <vt:lpstr>ProcData_NH3</vt:lpstr>
      <vt:lpstr>EB_Exist!_ftn1</vt:lpstr>
      <vt:lpstr>EB_Exist!_ftnref1</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2021-09-14T08:13:13Z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