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2017-04-18 - avg and lenght test\"/>
    </mc:Choice>
  </mc:AlternateContent>
  <bookViews>
    <workbookView xWindow="0" yWindow="1200" windowWidth="18825" windowHeight="12690" tabRatio="780"/>
  </bookViews>
  <sheets>
    <sheet name="delays" sheetId="3" r:id="rId1"/>
    <sheet name="tourSizeAVG" sheetId="9" r:id="rId2"/>
    <sheet name="BoxPlot2" sheetId="7" r:id="rId3"/>
    <sheet name="BoxPlot_Shifted" sheetId="2" r:id="rId4"/>
    <sheet name="Data_Shifted" sheetId="1" r:id="rId5"/>
    <sheet name="Data" sheetId="6" r:id="rId6"/>
    <sheet name="©" sheetId="8" r:id="rId7"/>
  </sheets>
  <definedNames>
    <definedName name="_xlnm.Print_Area" localSheetId="3">BoxPlot_Shifted!$A$1:$G$51</definedName>
    <definedName name="_xlnm.Print_Area" localSheetId="2">BoxPlot2!$A$1:$G$90</definedName>
    <definedName name="_xlnm.Print_Area" localSheetId="0">delays!$A$1:$I$90</definedName>
    <definedName name="_xlnm.Print_Titles" localSheetId="2">BoxPlot2!$49:$49</definedName>
    <definedName name="_xlnm.Print_Titles" localSheetId="0">delays!$49:$49</definedName>
    <definedName name="shift">Data_Shifted!$I$1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G32" i="3" l="1"/>
  <c r="F32" i="3"/>
  <c r="H49" i="3"/>
  <c r="H47" i="3"/>
  <c r="H46" i="3"/>
  <c r="H37" i="3"/>
  <c r="H36" i="3"/>
  <c r="H32" i="3"/>
  <c r="H39" i="3" s="1"/>
  <c r="H41" i="3" s="1"/>
  <c r="H43" i="3" s="1"/>
  <c r="G49" i="3"/>
  <c r="G47" i="3"/>
  <c r="G46" i="3"/>
  <c r="G37" i="3"/>
  <c r="G36" i="3"/>
  <c r="G39" i="3"/>
  <c r="G41" i="3" s="1"/>
  <c r="G43" i="3" s="1"/>
  <c r="I32" i="3"/>
  <c r="H40" i="3" l="1"/>
  <c r="H42" i="3" s="1"/>
  <c r="H44" i="3" s="1"/>
  <c r="G40" i="3"/>
  <c r="G42" i="3" s="1"/>
  <c r="G44" i="3" s="1"/>
  <c r="C32" i="3"/>
  <c r="D32" i="3"/>
  <c r="E32" i="3"/>
  <c r="B32" i="3"/>
  <c r="K2" i="3" l="1"/>
  <c r="I2" i="7"/>
  <c r="I2" i="2"/>
  <c r="B6" i="8"/>
  <c r="C49" i="3" l="1"/>
  <c r="D49" i="3"/>
  <c r="E49" i="3"/>
  <c r="F49" i="3"/>
  <c r="I49" i="3"/>
  <c r="B49" i="3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B39" i="7" s="1"/>
  <c r="D32" i="7"/>
  <c r="E32" i="7"/>
  <c r="F32" i="7"/>
  <c r="F39" i="7" s="1"/>
  <c r="D39" i="7"/>
  <c r="D33" i="7" s="1"/>
  <c r="D46" i="7" s="1"/>
  <c r="E39" i="7"/>
  <c r="E33" i="7"/>
  <c r="E46" i="7" s="1"/>
  <c r="B40" i="7"/>
  <c r="B34" i="7" s="1"/>
  <c r="B47" i="7" s="1"/>
  <c r="D40" i="7"/>
  <c r="D34" i="7" s="1"/>
  <c r="D47" i="7" s="1"/>
  <c r="E40" i="7"/>
  <c r="E42" i="7" s="1"/>
  <c r="E44" i="7" s="1"/>
  <c r="E34" i="7"/>
  <c r="E47" i="7" s="1"/>
  <c r="F40" i="7"/>
  <c r="F34" i="7" s="1"/>
  <c r="F47" i="7" s="1"/>
  <c r="B36" i="7"/>
  <c r="D36" i="7"/>
  <c r="E36" i="7"/>
  <c r="F36" i="7"/>
  <c r="B37" i="7"/>
  <c r="C37" i="7"/>
  <c r="D37" i="7"/>
  <c r="F37" i="7"/>
  <c r="G37" i="7"/>
  <c r="D41" i="7"/>
  <c r="E41" i="7"/>
  <c r="B42" i="7"/>
  <c r="D42" i="7"/>
  <c r="F42" i="7"/>
  <c r="D43" i="7"/>
  <c r="E43" i="7"/>
  <c r="B44" i="7"/>
  <c r="D44" i="7"/>
  <c r="F44" i="7"/>
  <c r="I1" i="1"/>
  <c r="G37" i="2" s="1"/>
  <c r="I40" i="3"/>
  <c r="I47" i="3" s="1"/>
  <c r="E40" i="3"/>
  <c r="D40" i="3"/>
  <c r="D47" i="3" s="1"/>
  <c r="C40" i="3"/>
  <c r="C47" i="3" s="1"/>
  <c r="B39" i="3"/>
  <c r="I42" i="3"/>
  <c r="I44" i="3" s="1"/>
  <c r="F36" i="3"/>
  <c r="F37" i="3"/>
  <c r="E36" i="3"/>
  <c r="D37" i="3"/>
  <c r="C37" i="3"/>
  <c r="B36" i="3"/>
  <c r="B37" i="3"/>
  <c r="I36" i="3"/>
  <c r="D36" i="3"/>
  <c r="C36" i="3"/>
  <c r="C42" i="3" l="1"/>
  <c r="C44" i="3" s="1"/>
  <c r="B41" i="3"/>
  <c r="B43" i="3" s="1"/>
  <c r="B46" i="3"/>
  <c r="F40" i="3"/>
  <c r="F39" i="3"/>
  <c r="F41" i="7"/>
  <c r="F43" i="7" s="1"/>
  <c r="F33" i="7"/>
  <c r="F46" i="7" s="1"/>
  <c r="B40" i="3"/>
  <c r="B47" i="3" s="1"/>
  <c r="D42" i="3"/>
  <c r="D44" i="3" s="1"/>
  <c r="G40" i="7"/>
  <c r="E47" i="3"/>
  <c r="E42" i="3"/>
  <c r="E44" i="3" s="1"/>
  <c r="B41" i="7"/>
  <c r="B43" i="7" s="1"/>
  <c r="B33" i="7"/>
  <c r="B46" i="7" s="1"/>
  <c r="G32" i="7"/>
  <c r="G39" i="7" s="1"/>
  <c r="C32" i="7"/>
  <c r="C40" i="7" s="1"/>
  <c r="E37" i="3"/>
  <c r="I37" i="3"/>
  <c r="E39" i="3"/>
  <c r="I39" i="3"/>
  <c r="A3" i="2"/>
  <c r="G36" i="7"/>
  <c r="C36" i="7"/>
  <c r="C39" i="3"/>
  <c r="D39" i="3"/>
  <c r="B37" i="2"/>
  <c r="C37" i="2"/>
  <c r="D37" i="2"/>
  <c r="E37" i="2"/>
  <c r="F37" i="2"/>
  <c r="B42" i="3" l="1"/>
  <c r="B44" i="3" s="1"/>
  <c r="G33" i="7"/>
  <c r="G46" i="7" s="1"/>
  <c r="G41" i="7"/>
  <c r="G43" i="7" s="1"/>
  <c r="C34" i="7"/>
  <c r="C47" i="7" s="1"/>
  <c r="C42" i="7"/>
  <c r="C44" i="7" s="1"/>
  <c r="C39" i="7"/>
  <c r="F42" i="3"/>
  <c r="F44" i="3" s="1"/>
  <c r="F47" i="3"/>
  <c r="D46" i="3"/>
  <c r="D41" i="3"/>
  <c r="D43" i="3" s="1"/>
  <c r="C41" i="3"/>
  <c r="C43" i="3" s="1"/>
  <c r="C46" i="3"/>
  <c r="I46" i="3"/>
  <c r="I41" i="3"/>
  <c r="I43" i="3" s="1"/>
  <c r="E46" i="3"/>
  <c r="E41" i="3"/>
  <c r="E43" i="3" s="1"/>
  <c r="G34" i="7"/>
  <c r="G47" i="7" s="1"/>
  <c r="G42" i="7"/>
  <c r="G44" i="7" s="1"/>
  <c r="F46" i="3"/>
  <c r="F41" i="3"/>
  <c r="F43" i="3" s="1"/>
  <c r="C41" i="7" l="1"/>
  <c r="C43" i="7" s="1"/>
  <c r="C33" i="7"/>
  <c r="C46" i="7" s="1"/>
  <c r="B5" i="1"/>
  <c r="C21" i="1"/>
  <c r="D37" i="1"/>
  <c r="F5" i="1"/>
  <c r="A21" i="1"/>
  <c r="A2" i="1"/>
  <c r="B2" i="1"/>
  <c r="C18" i="1"/>
  <c r="D34" i="1"/>
  <c r="F22" i="1"/>
  <c r="B19" i="1"/>
  <c r="C35" i="1"/>
  <c r="E3" i="1"/>
  <c r="F19" i="1"/>
  <c r="B44" i="1"/>
  <c r="D12" i="1"/>
  <c r="E28" i="1"/>
  <c r="F44" i="1"/>
  <c r="A32" i="1"/>
  <c r="E36" i="1"/>
  <c r="D17" i="1"/>
  <c r="F18" i="1"/>
  <c r="D14" i="1"/>
  <c r="C47" i="1"/>
  <c r="C40" i="1"/>
  <c r="B9" i="1"/>
  <c r="C25" i="1"/>
  <c r="D41" i="1"/>
  <c r="F9" i="1"/>
  <c r="A25" i="1"/>
  <c r="A6" i="1"/>
  <c r="B6" i="1"/>
  <c r="C22" i="1"/>
  <c r="D38" i="1"/>
  <c r="F38" i="1"/>
  <c r="B23" i="1"/>
  <c r="C39" i="1"/>
  <c r="E7" i="1"/>
  <c r="F27" i="1"/>
  <c r="B48" i="1"/>
  <c r="D16" i="1"/>
  <c r="E32" i="1"/>
  <c r="F48" i="1"/>
  <c r="B4" i="1"/>
  <c r="E20" i="1"/>
  <c r="B17" i="1"/>
  <c r="D33" i="1"/>
  <c r="E30" i="1"/>
  <c r="C46" i="1"/>
  <c r="B31" i="1"/>
  <c r="A3" i="1"/>
  <c r="E24" i="1"/>
  <c r="B13" i="1"/>
  <c r="C29" i="1"/>
  <c r="D45" i="1"/>
  <c r="F13" i="1"/>
  <c r="A29" i="1"/>
  <c r="A14" i="1"/>
  <c r="B10" i="1"/>
  <c r="C26" i="1"/>
  <c r="D42" i="1"/>
  <c r="F46" i="1"/>
  <c r="B27" i="1"/>
  <c r="C43" i="1"/>
  <c r="E11" i="1"/>
  <c r="C4" i="1"/>
  <c r="F36" i="1"/>
  <c r="F33" i="1"/>
  <c r="B30" i="1"/>
  <c r="F31" i="1"/>
  <c r="E15" i="1"/>
  <c r="D24" i="1"/>
  <c r="C37" i="1"/>
  <c r="E5" i="1"/>
  <c r="F21" i="1"/>
  <c r="A37" i="1"/>
  <c r="A26" i="1"/>
  <c r="B18" i="1"/>
  <c r="C34" i="1"/>
  <c r="E2" i="1"/>
  <c r="A22" i="1"/>
  <c r="B35" i="1"/>
  <c r="D3" i="1"/>
  <c r="E19" i="1"/>
  <c r="A19" i="1"/>
  <c r="C12" i="1"/>
  <c r="D28" i="1"/>
  <c r="E44" i="1"/>
  <c r="A12" i="1"/>
  <c r="E27" i="1"/>
  <c r="A4" i="1"/>
  <c r="E17" i="1"/>
  <c r="A42" i="1"/>
  <c r="E14" i="1"/>
  <c r="D47" i="1"/>
  <c r="D40" i="1"/>
  <c r="B25" i="1"/>
  <c r="C41" i="1"/>
  <c r="E9" i="1"/>
  <c r="F25" i="1"/>
  <c r="A41" i="1"/>
  <c r="A30" i="1"/>
  <c r="B22" i="1"/>
  <c r="C38" i="1"/>
  <c r="E6" i="1"/>
  <c r="A34" i="1"/>
  <c r="B39" i="1"/>
  <c r="D7" i="1"/>
  <c r="E23" i="1"/>
  <c r="A39" i="1"/>
  <c r="C16" i="1"/>
  <c r="D32" i="1"/>
  <c r="E48" i="1"/>
  <c r="A16" i="1"/>
  <c r="B36" i="1"/>
  <c r="F20" i="1"/>
  <c r="B33" i="1"/>
  <c r="E1" i="1"/>
  <c r="A18" i="1"/>
  <c r="D46" i="1"/>
  <c r="C31" i="1"/>
  <c r="B24" i="1"/>
  <c r="F24" i="1"/>
  <c r="B29" i="1"/>
  <c r="C45" i="1"/>
  <c r="E13" i="1"/>
  <c r="F29" i="1"/>
  <c r="B21" i="1"/>
  <c r="B37" i="1"/>
  <c r="D5" i="1"/>
  <c r="E21" i="1"/>
  <c r="F37" i="1"/>
  <c r="F2" i="1"/>
  <c r="F23" i="1"/>
  <c r="B34" i="1"/>
  <c r="D2" i="1"/>
  <c r="E18" i="1"/>
  <c r="F47" i="1"/>
  <c r="C3" i="1"/>
  <c r="D19" i="1"/>
  <c r="E35" i="1"/>
  <c r="B12" i="1"/>
  <c r="C28" i="1"/>
  <c r="D44" i="1"/>
  <c r="F12" i="1"/>
  <c r="A28" i="1"/>
  <c r="C20" i="1"/>
  <c r="A43" i="1"/>
  <c r="F17" i="1"/>
  <c r="B14" i="1"/>
  <c r="A10" i="1"/>
  <c r="E47" i="1"/>
  <c r="E40" i="1"/>
  <c r="B41" i="1"/>
  <c r="D9" i="1"/>
  <c r="E25" i="1"/>
  <c r="F41" i="1"/>
  <c r="F6" i="1"/>
  <c r="F35" i="1"/>
  <c r="B38" i="1"/>
  <c r="D6" i="1"/>
  <c r="E22" i="1"/>
  <c r="A15" i="1"/>
  <c r="C7" i="1"/>
  <c r="D23" i="1"/>
  <c r="E39" i="1"/>
  <c r="B16" i="1"/>
  <c r="C32" i="1"/>
  <c r="D48" i="1"/>
  <c r="F16" i="1"/>
  <c r="A48" i="1"/>
  <c r="C36" i="1"/>
  <c r="A36" i="1"/>
  <c r="C17" i="1"/>
  <c r="F1" i="1"/>
  <c r="A35" i="1"/>
  <c r="F10" i="1"/>
  <c r="D31" i="1"/>
  <c r="C8" i="1"/>
  <c r="A8" i="1"/>
  <c r="B45" i="1"/>
  <c r="D13" i="1"/>
  <c r="E29" i="1"/>
  <c r="F45" i="1"/>
  <c r="F14" i="1"/>
  <c r="F43" i="1"/>
  <c r="B42" i="1"/>
  <c r="D10" i="1"/>
  <c r="E26" i="1"/>
  <c r="A31" i="1"/>
  <c r="C11" i="1"/>
  <c r="D27" i="1"/>
  <c r="F39" i="1"/>
  <c r="E4" i="1"/>
  <c r="D1" i="1"/>
  <c r="F42" i="1"/>
  <c r="D30" i="1"/>
  <c r="C15" i="1"/>
  <c r="B8" i="1"/>
  <c r="F8" i="1"/>
  <c r="C5" i="1"/>
  <c r="D21" i="1"/>
  <c r="E37" i="1"/>
  <c r="A5" i="1"/>
  <c r="F26" i="1"/>
  <c r="A11" i="1"/>
  <c r="C2" i="1"/>
  <c r="D18" i="1"/>
  <c r="E38" i="1"/>
  <c r="B3" i="1"/>
  <c r="C19" i="1"/>
  <c r="D35" i="1"/>
  <c r="F3" i="1"/>
  <c r="B28" i="1"/>
  <c r="C44" i="1"/>
  <c r="E12" i="1"/>
  <c r="F28" i="1"/>
  <c r="A44" i="1"/>
  <c r="D20" i="1"/>
  <c r="C1" i="1"/>
  <c r="A17" i="1"/>
  <c r="C14" i="1"/>
  <c r="B47" i="1"/>
  <c r="B40" i="1"/>
  <c r="F40" i="1"/>
  <c r="C9" i="1"/>
  <c r="D25" i="1"/>
  <c r="E41" i="1"/>
  <c r="A9" i="1"/>
  <c r="F30" i="1"/>
  <c r="A23" i="1"/>
  <c r="C6" i="1"/>
  <c r="D22" i="1"/>
  <c r="E42" i="1"/>
  <c r="B7" i="1"/>
  <c r="C23" i="1"/>
  <c r="D39" i="1"/>
  <c r="F7" i="1"/>
  <c r="B32" i="1"/>
  <c r="C48" i="1"/>
  <c r="E16" i="1"/>
  <c r="F32" i="1"/>
  <c r="F11" i="1"/>
  <c r="D36" i="1"/>
  <c r="B1" i="1"/>
  <c r="C33" i="1"/>
  <c r="A1" i="1"/>
  <c r="B46" i="1"/>
  <c r="A47" i="1"/>
  <c r="C13" i="1"/>
  <c r="A45" i="1"/>
  <c r="B26" i="1"/>
  <c r="E10" i="1"/>
  <c r="B43" i="1"/>
  <c r="E43" i="1"/>
  <c r="A20" i="1"/>
  <c r="C30" i="1"/>
  <c r="F15" i="1"/>
  <c r="E46" i="1"/>
  <c r="B20" i="1"/>
  <c r="E34" i="1"/>
  <c r="D8" i="1"/>
  <c r="A38" i="1"/>
  <c r="A46" i="1"/>
  <c r="D4" i="1"/>
  <c r="B15" i="1"/>
  <c r="A40" i="1"/>
  <c r="A27" i="1"/>
  <c r="B11" i="1"/>
  <c r="F4" i="1"/>
  <c r="D15" i="1"/>
  <c r="E31" i="1"/>
  <c r="D29" i="1"/>
  <c r="F34" i="1"/>
  <c r="C10" i="1"/>
  <c r="C27" i="1"/>
  <c r="E33" i="1"/>
  <c r="C24" i="1"/>
  <c r="E45" i="1"/>
  <c r="C42" i="1"/>
  <c r="D11" i="1"/>
  <c r="A33" i="1"/>
  <c r="E8" i="1"/>
  <c r="A13" i="1"/>
  <c r="D26" i="1"/>
  <c r="D43" i="1"/>
  <c r="A7" i="1"/>
  <c r="A24" i="1"/>
  <c r="B32" i="2" l="1"/>
  <c r="B33" i="2"/>
  <c r="B30" i="2"/>
  <c r="B31" i="2"/>
  <c r="B29" i="2"/>
  <c r="C31" i="2"/>
  <c r="C29" i="2"/>
  <c r="C33" i="2"/>
  <c r="C32" i="2"/>
  <c r="C30" i="2"/>
  <c r="C40" i="2" s="1"/>
  <c r="D32" i="2"/>
  <c r="D33" i="2"/>
  <c r="D31" i="2"/>
  <c r="D29" i="2"/>
  <c r="D30" i="2"/>
  <c r="E30" i="2"/>
  <c r="E31" i="2"/>
  <c r="E32" i="2"/>
  <c r="E29" i="2"/>
  <c r="E33" i="2"/>
  <c r="G33" i="2"/>
  <c r="G29" i="2"/>
  <c r="G30" i="2"/>
  <c r="G31" i="2"/>
  <c r="G32" i="2"/>
  <c r="F29" i="2"/>
  <c r="F30" i="2"/>
  <c r="F31" i="2"/>
  <c r="F33" i="2"/>
  <c r="F32" i="2"/>
  <c r="B34" i="2"/>
  <c r="B43" i="2" s="1"/>
  <c r="C41" i="2" l="1"/>
  <c r="D34" i="2"/>
  <c r="D43" i="2" s="1"/>
  <c r="D35" i="2" s="1"/>
  <c r="D50" i="2" s="1"/>
  <c r="G34" i="2"/>
  <c r="G43" i="2" s="1"/>
  <c r="G45" i="2" s="1"/>
  <c r="G47" i="2" s="1"/>
  <c r="D41" i="2"/>
  <c r="D40" i="2"/>
  <c r="B41" i="2"/>
  <c r="F40" i="2"/>
  <c r="G40" i="2"/>
  <c r="F41" i="2"/>
  <c r="E34" i="2"/>
  <c r="E43" i="2" s="1"/>
  <c r="E35" i="2" s="1"/>
  <c r="E50" i="2" s="1"/>
  <c r="E40" i="2"/>
  <c r="C34" i="2"/>
  <c r="C43" i="2" s="1"/>
  <c r="C45" i="2" s="1"/>
  <c r="C47" i="2" s="1"/>
  <c r="E41" i="2"/>
  <c r="F34" i="2"/>
  <c r="F43" i="2" s="1"/>
  <c r="F35" i="2" s="1"/>
  <c r="F50" i="2" s="1"/>
  <c r="G41" i="2"/>
  <c r="B40" i="2"/>
  <c r="B44" i="2"/>
  <c r="B36" i="2" s="1"/>
  <c r="B51" i="2" s="1"/>
  <c r="D44" i="2"/>
  <c r="D36" i="2" s="1"/>
  <c r="D51" i="2" s="1"/>
  <c r="G44" i="2"/>
  <c r="G36" i="2" s="1"/>
  <c r="G51" i="2" s="1"/>
  <c r="B35" i="2"/>
  <c r="B50" i="2" s="1"/>
  <c r="B45" i="2"/>
  <c r="B47" i="2" s="1"/>
  <c r="D45" i="2"/>
  <c r="D47" i="2" s="1"/>
  <c r="F45" i="2" l="1"/>
  <c r="F47" i="2" s="1"/>
  <c r="G35" i="2"/>
  <c r="G50" i="2" s="1"/>
  <c r="C35" i="2"/>
  <c r="C50" i="2" s="1"/>
  <c r="D46" i="2"/>
  <c r="D48" i="2" s="1"/>
  <c r="E45" i="2"/>
  <c r="E47" i="2" s="1"/>
  <c r="C44" i="2"/>
  <c r="C36" i="2" s="1"/>
  <c r="C51" i="2" s="1"/>
  <c r="F44" i="2"/>
  <c r="F36" i="2" s="1"/>
  <c r="F51" i="2" s="1"/>
  <c r="E44" i="2"/>
  <c r="E36" i="2" s="1"/>
  <c r="E51" i="2" s="1"/>
  <c r="B46" i="2"/>
  <c r="B48" i="2" s="1"/>
  <c r="G46" i="2"/>
  <c r="G48" i="2" s="1"/>
  <c r="C46" i="2" l="1"/>
  <c r="C48" i="2" s="1"/>
  <c r="F46" i="2"/>
  <c r="F48" i="2" s="1"/>
  <c r="E46" i="2"/>
  <c r="E48" i="2" s="1"/>
</calcChain>
</file>

<file path=xl/sharedStrings.xml><?xml version="1.0" encoding="utf-8"?>
<sst xmlns="http://schemas.openxmlformats.org/spreadsheetml/2006/main" count="238" uniqueCount="126">
  <si>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</si>
  <si>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</si>
  <si>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</si>
  <si>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</si>
  <si>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</si>
  <si>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</si>
  <si>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</si>
  <si>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</si>
  <si>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</si>
  <si>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</si>
  <si>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</si>
  <si>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</si>
  <si>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</si>
  <si>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</si>
  <si>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</si>
  <si>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</si>
  <si>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</si>
  <si>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</si>
  <si>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</si>
  <si>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</si>
  <si>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</si>
  <si>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</si>
  <si>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</si>
  <si>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</si>
  <si>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</si>
  <si>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</si>
  <si>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</si>
  <si>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</si>
  <si>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</si>
  <si>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</si>
  <si>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</si>
  <si>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</si>
  <si>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</si>
  <si>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</si>
  <si>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</si>
  <si>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</si>
  <si>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</si>
  <si>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</si>
  <si>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</si>
  <si>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</si>
  <si>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</si>
  <si>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</si>
  <si>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</si>
  <si>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</si>
  <si>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</si>
  <si>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</si>
  <si>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</si>
  <si>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</si>
  <si>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</si>
  <si>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</si>
  <si>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</si>
  <si>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</si>
  <si>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</si>
  <si>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</si>
  <si>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</si>
  <si>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</si>
  <si>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</si>
  <si>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</si>
  <si>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</si>
  <si>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</si>
  <si>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</si>
  <si>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</si>
  <si>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</si>
  <si>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</si>
  <si>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</si>
  <si>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</si>
  <si>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</si>
  <si>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</si>
  <si>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</si>
  <si>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</si>
  <si>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</si>
  <si>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</si>
  <si>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</si>
  <si>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</si>
  <si>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</si>
  <si>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</si>
  <si>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</si>
  <si>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</si>
  <si>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</si>
  <si>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</si>
  <si>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</si>
  <si>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</si>
  <si>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</si>
  <si>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</si>
  <si>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</si>
  <si>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</si>
  <si>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</si>
  <si>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</si>
  <si>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</si>
  <si>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</si>
  <si>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</si>
  <si>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</si>
  <si>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</si>
  <si>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</si>
  <si>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</si>
  <si>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</si>
  <si>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</si>
  <si>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</si>
  <si>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</si>
  <si>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</si>
  <si>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</si>
  <si>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</si>
  <si>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</si>
  <si>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</si>
  <si>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</si>
  <si>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</si>
  <si>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</si>
  <si>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</si>
  <si>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</si>
  <si>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</si>
  <si>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</si>
  <si>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</si>
  <si>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</si>
  <si>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</si>
  <si>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</si>
  <si>
    <t>TSP16-delay</t>
  </si>
  <si>
    <t>TSP2-delay</t>
  </si>
  <si>
    <t>DADCA16-delay</t>
  </si>
  <si>
    <t>DADCA4-delay</t>
  </si>
  <si>
    <t>TSP4-delay</t>
  </si>
  <si>
    <t>DADCA8-delay</t>
  </si>
  <si>
    <t>TSP8-delay</t>
  </si>
  <si>
    <t>nUAVs</t>
  </si>
  <si>
    <t>DADCA</t>
  </si>
  <si>
    <t>TSP</t>
  </si>
  <si>
    <t>8012.43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</si>
</sst>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delays!$A$28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delays!$B$44:$I$44</c:f>
                <c:numCache>
                  <c:formatCode>General</c:formatCode>
                  <c:ptCount val="8"/>
                  <c:pt idx="0">
                    <c:v>1994.17</c:v>
                  </c:pt>
                  <c:pt idx="1">
                    <c:v>1888.06</c:v>
                  </c:pt>
                  <c:pt idx="2">
                    <c:v>2084.9749999999999</c:v>
                  </c:pt>
                  <c:pt idx="3">
                    <c:v>1883.2299999999998</c:v>
                  </c:pt>
                  <c:pt idx="4">
                    <c:v>2322.12</c:v>
                  </c:pt>
                  <c:pt idx="5">
                    <c:v>1762.2849999999999</c:v>
                  </c:pt>
                  <c:pt idx="6">
                    <c:v>1762.2849999999999</c:v>
                  </c:pt>
                  <c:pt idx="7">
                    <c:v>1762.2849999999999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delays!$B$26:$I$26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TSP2-delay</c:v>
                </c:pt>
                <c:pt idx="7">
                  <c:v>TSP2-delay</c:v>
                </c:pt>
              </c:strCache>
            </c:strRef>
          </c:cat>
          <c:val>
            <c:numRef>
              <c:f>delays!$B$28:$I$28</c:f>
              <c:numCache>
                <c:formatCode>General</c:formatCode>
                <c:ptCount val="8"/>
                <c:pt idx="0">
                  <c:v>2321.5700000000002</c:v>
                </c:pt>
                <c:pt idx="1">
                  <c:v>2641.06</c:v>
                </c:pt>
                <c:pt idx="2">
                  <c:v>2437.0549999999998</c:v>
                </c:pt>
                <c:pt idx="3">
                  <c:v>2542.4299999999998</c:v>
                </c:pt>
                <c:pt idx="4">
                  <c:v>2682.47</c:v>
                </c:pt>
                <c:pt idx="5">
                  <c:v>2434.0149999999999</c:v>
                </c:pt>
                <c:pt idx="6">
                  <c:v>2434.0149999999999</c:v>
                </c:pt>
                <c:pt idx="7">
                  <c:v>2434.0149999999999</c:v>
                </c:pt>
              </c:numCache>
            </c:numRef>
          </c:val>
        </c:ser>
        <c:ser>
          <c:idx val="1"/>
          <c:order val="1"/>
          <c:tx>
            <c:strRef>
              <c:f>delays!$A$36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delays!$B$26:$I$26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TSP2-delay</c:v>
                </c:pt>
                <c:pt idx="7">
                  <c:v>TSP2-delay</c:v>
                </c:pt>
              </c:strCache>
            </c:strRef>
          </c:cat>
          <c:val>
            <c:numRef>
              <c:f>delays!$B$36:$I$36</c:f>
              <c:numCache>
                <c:formatCode>General</c:formatCode>
                <c:ptCount val="8"/>
                <c:pt idx="0">
                  <c:v>2259.2199999999998</c:v>
                </c:pt>
                <c:pt idx="1">
                  <c:v>2010.4</c:v>
                </c:pt>
                <c:pt idx="2">
                  <c:v>2699.4450000000002</c:v>
                </c:pt>
                <c:pt idx="3">
                  <c:v>2080.3250000000003</c:v>
                </c:pt>
                <c:pt idx="4">
                  <c:v>2662.47</c:v>
                </c:pt>
                <c:pt idx="5">
                  <c:v>2127.9600000000005</c:v>
                </c:pt>
                <c:pt idx="6">
                  <c:v>2127.9600000000005</c:v>
                </c:pt>
                <c:pt idx="7">
                  <c:v>2127.9600000000005</c:v>
                </c:pt>
              </c:numCache>
            </c:numRef>
          </c:val>
        </c:ser>
        <c:ser>
          <c:idx val="2"/>
          <c:order val="2"/>
          <c:tx>
            <c:strRef>
              <c:f>delays!$A$37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delays!$B$43:$I$43</c:f>
                <c:numCache>
                  <c:formatCode>General</c:formatCode>
                  <c:ptCount val="8"/>
                  <c:pt idx="0">
                    <c:v>6369.9449999999988</c:v>
                  </c:pt>
                  <c:pt idx="1">
                    <c:v>1845.3150000000005</c:v>
                  </c:pt>
                  <c:pt idx="2">
                    <c:v>6381.6549999999988</c:v>
                  </c:pt>
                  <c:pt idx="3">
                    <c:v>1845.4749999999995</c:v>
                  </c:pt>
                  <c:pt idx="4">
                    <c:v>6558.67</c:v>
                  </c:pt>
                  <c:pt idx="5">
                    <c:v>1923.8349999999991</c:v>
                  </c:pt>
                  <c:pt idx="6">
                    <c:v>1923.8349999999991</c:v>
                  </c:pt>
                  <c:pt idx="7">
                    <c:v>1923.8349999999991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delays!$B$26:$I$26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TSP2-delay</c:v>
                </c:pt>
                <c:pt idx="7">
                  <c:v>TSP2-delay</c:v>
                </c:pt>
              </c:strCache>
            </c:strRef>
          </c:cat>
          <c:val>
            <c:numRef>
              <c:f>delays!$B$37:$I$37</c:f>
              <c:numCache>
                <c:formatCode>General</c:formatCode>
                <c:ptCount val="8"/>
                <c:pt idx="0">
                  <c:v>2138.2250000000004</c:v>
                </c:pt>
                <c:pt idx="1">
                  <c:v>2102.165</c:v>
                </c:pt>
                <c:pt idx="2">
                  <c:v>2355.3050000000003</c:v>
                </c:pt>
                <c:pt idx="3">
                  <c:v>2004.3199999999997</c:v>
                </c:pt>
                <c:pt idx="4">
                  <c:v>2262.4800000000005</c:v>
                </c:pt>
                <c:pt idx="5">
                  <c:v>2066.08</c:v>
                </c:pt>
                <c:pt idx="6">
                  <c:v>2066.08</c:v>
                </c:pt>
                <c:pt idx="7">
                  <c:v>2066.08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11120"/>
        <c:axId val="11431190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delays!$B$26:$I$26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TSP2-delay</c:v>
                </c:pt>
                <c:pt idx="7">
                  <c:v>TSP2-delay</c:v>
                </c:pt>
              </c:strCache>
            </c:strRef>
          </c:cat>
          <c:val>
            <c:numRef>
              <c:f>delays!$B$47:$I$47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delays!$B$26:$I$26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TSP2-delay</c:v>
                </c:pt>
                <c:pt idx="7">
                  <c:v>TSP2-delay</c:v>
                </c:pt>
              </c:strCache>
            </c:strRef>
          </c:cat>
          <c:val>
            <c:numRef>
              <c:f>delays!$B$46:$I$46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1120"/>
        <c:axId val="114311904"/>
      </c:lineChart>
      <c:catAx>
        <c:axId val="11431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43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1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431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42216"/>
        <c:axId val="189544960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2216"/>
        <c:axId val="189544960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2216"/>
        <c:axId val="189544960"/>
      </c:scatterChart>
      <c:catAx>
        <c:axId val="1895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54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4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542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44568"/>
        <c:axId val="18954143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4568"/>
        <c:axId val="189541432"/>
      </c:lineChart>
      <c:catAx>
        <c:axId val="1895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5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4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544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742950</xdr:colOff>
      <xdr:row>24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57150</xdr:rowOff>
    </xdr:from>
    <xdr:to>
      <xdr:col>11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showGridLines="0" tabSelected="1" workbookViewId="0">
      <selection activeCell="I25" sqref="I25"/>
    </sheetView>
  </sheetViews>
  <sheetFormatPr defaultColWidth="9.140625" defaultRowHeight="12.75" x14ac:dyDescent="0.2"/>
  <cols>
    <col min="1" max="1" width="14.140625" style="4" customWidth="1"/>
    <col min="2" max="3" width="15.42578125" style="4" customWidth="1"/>
    <col min="4" max="4" width="15.7109375" style="4" customWidth="1"/>
    <col min="5" max="5" width="15" style="4" customWidth="1"/>
    <col min="6" max="6" width="14.42578125" style="4" customWidth="1"/>
    <col min="7" max="7" width="14.5703125" style="4" customWidth="1"/>
    <col min="8" max="8" width="14.42578125" style="4" customWidth="1"/>
    <col min="9" max="9" width="14.5703125" style="4" customWidth="1"/>
    <col min="10" max="10" width="3.42578125" style="4" customWidth="1"/>
    <col min="11" max="11" width="13.42578125" style="4" customWidth="1"/>
    <col min="12" max="16384" width="9.140625" style="4"/>
  </cols>
  <sheetData>
    <row r="1" spans="1:14" s="22" customFormat="1" ht="30" customHeight="1" x14ac:dyDescent="0.2">
      <c r="A1" s="19" t="s">
        <v>3</v>
      </c>
      <c r="B1" s="20"/>
      <c r="C1" s="21"/>
      <c r="D1" s="21"/>
      <c r="E1" s="21"/>
      <c r="F1" s="21"/>
      <c r="G1" s="21"/>
      <c r="H1" s="21"/>
      <c r="I1" s="21"/>
    </row>
    <row r="2" spans="1:14" ht="15.75" x14ac:dyDescent="0.25">
      <c r="A2" s="5"/>
      <c r="C2" s="6"/>
      <c r="D2" s="6"/>
      <c r="E2" s="6"/>
      <c r="F2" s="6"/>
      <c r="G2" s="6"/>
      <c r="H2" s="6"/>
      <c r="I2" s="6"/>
      <c r="K2" s="6" t="str">
        <f ca="1">"© 2009-" &amp; YEAR(TODAY()) &amp; " Vertex42 LLC"</f>
        <v>© 2009-2017 Vertex42 LLC</v>
      </c>
    </row>
    <row r="3" spans="1:14" x14ac:dyDescent="0.2">
      <c r="K3" s="7" t="s">
        <v>1</v>
      </c>
    </row>
    <row r="5" spans="1:14" x14ac:dyDescent="0.2">
      <c r="K5" s="50" t="s">
        <v>41</v>
      </c>
      <c r="L5" s="51"/>
      <c r="M5" s="51"/>
      <c r="N5" s="51"/>
    </row>
    <row r="6" spans="1:14" x14ac:dyDescent="0.2">
      <c r="K6" s="52" t="s">
        <v>88</v>
      </c>
    </row>
    <row r="7" spans="1:14" x14ac:dyDescent="0.2">
      <c r="K7" s="52" t="s">
        <v>89</v>
      </c>
    </row>
    <row r="8" spans="1:14" x14ac:dyDescent="0.2">
      <c r="K8" s="52" t="s">
        <v>90</v>
      </c>
    </row>
    <row r="9" spans="1:14" x14ac:dyDescent="0.2">
      <c r="K9" s="52" t="s">
        <v>91</v>
      </c>
    </row>
    <row r="10" spans="1:14" x14ac:dyDescent="0.2">
      <c r="K10" s="52" t="s">
        <v>92</v>
      </c>
    </row>
    <row r="11" spans="1:14" x14ac:dyDescent="0.2">
      <c r="K11" s="52" t="s">
        <v>93</v>
      </c>
    </row>
    <row r="12" spans="1:14" x14ac:dyDescent="0.2">
      <c r="K12" s="52" t="s">
        <v>94</v>
      </c>
    </row>
    <row r="13" spans="1:14" x14ac:dyDescent="0.2">
      <c r="K13" s="52" t="s">
        <v>95</v>
      </c>
    </row>
    <row r="14" spans="1:14" x14ac:dyDescent="0.2">
      <c r="K14" s="52" t="s">
        <v>96</v>
      </c>
    </row>
    <row r="15" spans="1:14" x14ac:dyDescent="0.2">
      <c r="K15" s="52" t="s">
        <v>97</v>
      </c>
    </row>
    <row r="16" spans="1:14" x14ac:dyDescent="0.2">
      <c r="K16" s="53" t="s">
        <v>98</v>
      </c>
    </row>
    <row r="18" spans="1:11" x14ac:dyDescent="0.2">
      <c r="K18" s="54" t="s">
        <v>99</v>
      </c>
    </row>
    <row r="19" spans="1:11" x14ac:dyDescent="0.2">
      <c r="K19" s="52" t="s">
        <v>100</v>
      </c>
    </row>
    <row r="20" spans="1:11" x14ac:dyDescent="0.2">
      <c r="K20" s="54" t="s">
        <v>101</v>
      </c>
    </row>
    <row r="21" spans="1:11" x14ac:dyDescent="0.2">
      <c r="K21" s="52" t="s">
        <v>102</v>
      </c>
    </row>
    <row r="22" spans="1:11" x14ac:dyDescent="0.2">
      <c r="K22" s="52" t="s">
        <v>103</v>
      </c>
    </row>
    <row r="23" spans="1:11" x14ac:dyDescent="0.2">
      <c r="K23" s="53" t="s">
        <v>104</v>
      </c>
    </row>
    <row r="25" spans="1:11" ht="54" customHeight="1" x14ac:dyDescent="0.2">
      <c r="K25" s="52" t="s">
        <v>105</v>
      </c>
    </row>
    <row r="26" spans="1:11" x14ac:dyDescent="0.2">
      <c r="A26" s="8" t="s">
        <v>21</v>
      </c>
      <c r="B26" s="9" t="s">
        <v>117</v>
      </c>
      <c r="C26" s="9" t="s">
        <v>115</v>
      </c>
      <c r="D26" s="9" t="s">
        <v>120</v>
      </c>
      <c r="E26" s="9" t="s">
        <v>121</v>
      </c>
      <c r="F26" s="9" t="s">
        <v>118</v>
      </c>
      <c r="G26" s="9" t="s">
        <v>119</v>
      </c>
      <c r="H26" s="9" t="s">
        <v>116</v>
      </c>
      <c r="I26" s="9" t="s">
        <v>116</v>
      </c>
      <c r="K26" s="52" t="s">
        <v>106</v>
      </c>
    </row>
    <row r="27" spans="1:11" x14ac:dyDescent="0.2">
      <c r="A27" s="8" t="s">
        <v>4</v>
      </c>
      <c r="B27" s="4">
        <v>327.39999999999998</v>
      </c>
      <c r="C27" s="4">
        <v>753</v>
      </c>
      <c r="D27" s="4">
        <v>352.08</v>
      </c>
      <c r="E27" s="4">
        <v>659.2</v>
      </c>
      <c r="F27" s="4">
        <v>360.35</v>
      </c>
      <c r="G27" s="4">
        <v>671.73</v>
      </c>
      <c r="H27" s="4">
        <v>671.73</v>
      </c>
      <c r="I27" s="4">
        <v>671.73</v>
      </c>
      <c r="K27" s="52" t="s">
        <v>107</v>
      </c>
    </row>
    <row r="28" spans="1:11" ht="15.75" x14ac:dyDescent="0.3">
      <c r="A28" s="8" t="s">
        <v>25</v>
      </c>
      <c r="B28" s="4">
        <v>2321.5700000000002</v>
      </c>
      <c r="C28" s="4">
        <v>2641.06</v>
      </c>
      <c r="D28" s="4">
        <v>2437.0549999999998</v>
      </c>
      <c r="E28" s="4">
        <v>2542.4299999999998</v>
      </c>
      <c r="F28" s="4">
        <v>2682.47</v>
      </c>
      <c r="G28" s="4">
        <v>2434.0149999999999</v>
      </c>
      <c r="H28" s="4">
        <v>2434.0149999999999</v>
      </c>
      <c r="I28" s="4">
        <v>2434.0149999999999</v>
      </c>
      <c r="K28" s="52" t="s">
        <v>108</v>
      </c>
    </row>
    <row r="29" spans="1:11" x14ac:dyDescent="0.2">
      <c r="A29" s="8" t="s">
        <v>7</v>
      </c>
      <c r="B29" s="4">
        <v>4580.79</v>
      </c>
      <c r="C29" s="4">
        <v>4651.46</v>
      </c>
      <c r="D29" s="4">
        <v>5136.5</v>
      </c>
      <c r="E29" s="4">
        <v>4622.7550000000001</v>
      </c>
      <c r="F29" s="4">
        <v>5344.94</v>
      </c>
      <c r="G29" s="4">
        <v>4561.9750000000004</v>
      </c>
      <c r="H29" s="4">
        <v>4561.9750000000004</v>
      </c>
      <c r="I29" s="4">
        <v>4561.9750000000004</v>
      </c>
      <c r="K29" s="53" t="s">
        <v>109</v>
      </c>
    </row>
    <row r="30" spans="1:11" ht="15.75" x14ac:dyDescent="0.3">
      <c r="A30" s="8" t="s">
        <v>26</v>
      </c>
      <c r="B30" s="4">
        <v>6719.0150000000003</v>
      </c>
      <c r="C30" s="4">
        <v>6753.625</v>
      </c>
      <c r="D30" s="4">
        <v>7491.8050000000003</v>
      </c>
      <c r="E30" s="4">
        <v>6627.0749999999998</v>
      </c>
      <c r="F30" s="4">
        <v>7607.42</v>
      </c>
      <c r="G30" s="4">
        <v>6628.0550000000003</v>
      </c>
      <c r="H30" s="4">
        <v>6628.0550000000003</v>
      </c>
      <c r="I30" s="4">
        <v>6628.0550000000003</v>
      </c>
    </row>
    <row r="31" spans="1:11" x14ac:dyDescent="0.2">
      <c r="A31" s="8" t="s">
        <v>5</v>
      </c>
      <c r="B31" s="4">
        <v>13088.96</v>
      </c>
      <c r="C31" s="4">
        <v>8598.94</v>
      </c>
      <c r="D31" s="4">
        <v>13873.46</v>
      </c>
      <c r="E31" s="4">
        <v>8472.5499999999993</v>
      </c>
      <c r="F31" s="4">
        <v>14166.09</v>
      </c>
      <c r="G31" s="4">
        <v>8551.89</v>
      </c>
      <c r="H31" s="4">
        <v>8551.89</v>
      </c>
      <c r="I31" s="4">
        <v>8551.89</v>
      </c>
      <c r="K31" s="52" t="s">
        <v>110</v>
      </c>
    </row>
    <row r="32" spans="1:11" x14ac:dyDescent="0.2">
      <c r="A32" s="8" t="s">
        <v>6</v>
      </c>
      <c r="B32" s="4">
        <f>B30-B28</f>
        <v>4397.4449999999997</v>
      </c>
      <c r="C32" s="4">
        <f t="shared" ref="C32:E32" si="0">C30-C28</f>
        <v>4112.5650000000005</v>
      </c>
      <c r="D32" s="4">
        <f t="shared" si="0"/>
        <v>5054.75</v>
      </c>
      <c r="E32" s="4">
        <f t="shared" si="0"/>
        <v>4084.645</v>
      </c>
      <c r="F32" s="4">
        <f t="shared" ref="F32:G32" si="1">F30-F28</f>
        <v>4924.9500000000007</v>
      </c>
      <c r="G32" s="4">
        <f t="shared" si="1"/>
        <v>4194.0400000000009</v>
      </c>
      <c r="H32" s="4">
        <f t="shared" ref="G32:H32" si="2">H30-H28</f>
        <v>4194.0400000000009</v>
      </c>
      <c r="I32" s="4">
        <f t="shared" ref="F32:I32" si="3">I30-I28</f>
        <v>4194.0400000000009</v>
      </c>
      <c r="K32" s="52" t="s">
        <v>111</v>
      </c>
    </row>
    <row r="33" spans="1:11" x14ac:dyDescent="0.2">
      <c r="A33" s="8" t="s">
        <v>17</v>
      </c>
      <c r="K33" s="52" t="s">
        <v>112</v>
      </c>
    </row>
    <row r="34" spans="1:11" x14ac:dyDescent="0.2">
      <c r="A34" s="8" t="s">
        <v>18</v>
      </c>
      <c r="K34" s="52" t="s">
        <v>113</v>
      </c>
    </row>
    <row r="35" spans="1:11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</row>
    <row r="36" spans="1:11" hidden="1" x14ac:dyDescent="0.2">
      <c r="A36" s="8" t="s">
        <v>8</v>
      </c>
      <c r="B36" s="4">
        <f t="shared" ref="B36:I37" si="4">B29-B28</f>
        <v>2259.2199999999998</v>
      </c>
      <c r="C36" s="4">
        <f t="shared" si="4"/>
        <v>2010.4</v>
      </c>
      <c r="D36" s="4">
        <f t="shared" si="4"/>
        <v>2699.4450000000002</v>
      </c>
      <c r="E36" s="4">
        <f t="shared" si="4"/>
        <v>2080.3250000000003</v>
      </c>
      <c r="F36" s="4">
        <f t="shared" si="4"/>
        <v>2662.47</v>
      </c>
      <c r="G36" s="4">
        <f t="shared" ref="G36:H36" si="5">G29-G28</f>
        <v>2127.9600000000005</v>
      </c>
      <c r="H36" s="4">
        <f t="shared" si="5"/>
        <v>2127.9600000000005</v>
      </c>
      <c r="I36" s="4">
        <f t="shared" si="4"/>
        <v>2127.9600000000005</v>
      </c>
    </row>
    <row r="37" spans="1:11" hidden="1" x14ac:dyDescent="0.2">
      <c r="A37" s="8" t="s">
        <v>9</v>
      </c>
      <c r="B37" s="4">
        <f t="shared" si="4"/>
        <v>2138.2250000000004</v>
      </c>
      <c r="C37" s="4">
        <f t="shared" si="4"/>
        <v>2102.165</v>
      </c>
      <c r="D37" s="4">
        <f t="shared" si="4"/>
        <v>2355.3050000000003</v>
      </c>
      <c r="E37" s="4">
        <f t="shared" si="4"/>
        <v>2004.3199999999997</v>
      </c>
      <c r="F37" s="4">
        <f t="shared" si="4"/>
        <v>2262.4800000000005</v>
      </c>
      <c r="G37" s="4">
        <f t="shared" ref="G37:H37" si="6">G30-G29</f>
        <v>2066.08</v>
      </c>
      <c r="H37" s="4">
        <f t="shared" si="6"/>
        <v>2066.08</v>
      </c>
      <c r="I37" s="4">
        <f t="shared" si="4"/>
        <v>2066.08</v>
      </c>
    </row>
    <row r="38" spans="1:11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</row>
    <row r="39" spans="1:11" ht="15.75" hidden="1" x14ac:dyDescent="0.3">
      <c r="A39" s="8" t="s">
        <v>27</v>
      </c>
      <c r="B39" s="4">
        <f t="shared" ref="B39:I39" si="7">B30+1.5*B32</f>
        <v>13315.182499999999</v>
      </c>
      <c r="C39" s="4">
        <f t="shared" si="7"/>
        <v>12922.4725</v>
      </c>
      <c r="D39" s="4">
        <f t="shared" si="7"/>
        <v>15073.93</v>
      </c>
      <c r="E39" s="4">
        <f t="shared" si="7"/>
        <v>12754.0425</v>
      </c>
      <c r="F39" s="4">
        <f t="shared" si="7"/>
        <v>14994.845000000001</v>
      </c>
      <c r="G39" s="4">
        <f t="shared" ref="G39:H39" si="8">G30+1.5*G32</f>
        <v>12919.115000000002</v>
      </c>
      <c r="H39" s="4">
        <f t="shared" si="8"/>
        <v>12919.115000000002</v>
      </c>
      <c r="I39" s="4">
        <f t="shared" si="7"/>
        <v>12919.115000000002</v>
      </c>
    </row>
    <row r="40" spans="1:11" ht="15.75" hidden="1" x14ac:dyDescent="0.3">
      <c r="A40" s="8" t="s">
        <v>28</v>
      </c>
      <c r="B40" s="4">
        <f t="shared" ref="B40:I40" si="9">B28-1.5*B32</f>
        <v>-4274.5974999999999</v>
      </c>
      <c r="C40" s="4">
        <f t="shared" si="9"/>
        <v>-3527.7875000000008</v>
      </c>
      <c r="D40" s="4">
        <f t="shared" si="9"/>
        <v>-5145.07</v>
      </c>
      <c r="E40" s="4">
        <f t="shared" si="9"/>
        <v>-3584.5374999999999</v>
      </c>
      <c r="F40" s="4">
        <f t="shared" si="9"/>
        <v>-4704.9550000000017</v>
      </c>
      <c r="G40" s="4">
        <f t="shared" ref="G40:H40" si="10">G28-1.5*G32</f>
        <v>-3857.0450000000014</v>
      </c>
      <c r="H40" s="4">
        <f t="shared" si="10"/>
        <v>-3857.0450000000014</v>
      </c>
      <c r="I40" s="4">
        <f t="shared" si="9"/>
        <v>-3857.0450000000014</v>
      </c>
    </row>
    <row r="41" spans="1:11" hidden="1" x14ac:dyDescent="0.2">
      <c r="A41" s="8" t="s">
        <v>16</v>
      </c>
      <c r="B41" s="4">
        <f t="shared" ref="B41:I41" si="11">MIN(B39,B31)</f>
        <v>13088.96</v>
      </c>
      <c r="C41" s="4">
        <f t="shared" si="11"/>
        <v>8598.94</v>
      </c>
      <c r="D41" s="4">
        <f t="shared" si="11"/>
        <v>13873.46</v>
      </c>
      <c r="E41" s="4">
        <f t="shared" si="11"/>
        <v>8472.5499999999993</v>
      </c>
      <c r="F41" s="4">
        <f t="shared" si="11"/>
        <v>14166.09</v>
      </c>
      <c r="G41" s="4">
        <f t="shared" ref="G41:H41" si="12">MIN(G39,G31)</f>
        <v>8551.89</v>
      </c>
      <c r="H41" s="4">
        <f t="shared" si="12"/>
        <v>8551.89</v>
      </c>
      <c r="I41" s="4">
        <f t="shared" si="11"/>
        <v>8551.89</v>
      </c>
    </row>
    <row r="42" spans="1:11" hidden="1" x14ac:dyDescent="0.2">
      <c r="A42" s="8" t="s">
        <v>22</v>
      </c>
      <c r="B42" s="4">
        <f t="shared" ref="B42:I42" si="13">MAX(B27,B40)</f>
        <v>327.39999999999998</v>
      </c>
      <c r="C42" s="4">
        <f t="shared" si="13"/>
        <v>753</v>
      </c>
      <c r="D42" s="4">
        <f t="shared" si="13"/>
        <v>352.08</v>
      </c>
      <c r="E42" s="4">
        <f t="shared" si="13"/>
        <v>659.2</v>
      </c>
      <c r="F42" s="4">
        <f t="shared" si="13"/>
        <v>360.35</v>
      </c>
      <c r="G42" s="4">
        <f t="shared" ref="G42:H42" si="14">MAX(G27,G40)</f>
        <v>671.73</v>
      </c>
      <c r="H42" s="4">
        <f t="shared" si="14"/>
        <v>671.73</v>
      </c>
      <c r="I42" s="4">
        <f t="shared" si="13"/>
        <v>671.73</v>
      </c>
    </row>
    <row r="43" spans="1:11" ht="15.75" hidden="1" x14ac:dyDescent="0.3">
      <c r="A43" s="8" t="s">
        <v>29</v>
      </c>
      <c r="B43" s="4">
        <f t="shared" ref="B43:I43" si="15">B41-B30</f>
        <v>6369.9449999999988</v>
      </c>
      <c r="C43" s="4">
        <f t="shared" si="15"/>
        <v>1845.3150000000005</v>
      </c>
      <c r="D43" s="4">
        <f t="shared" si="15"/>
        <v>6381.6549999999988</v>
      </c>
      <c r="E43" s="4">
        <f t="shared" si="15"/>
        <v>1845.4749999999995</v>
      </c>
      <c r="F43" s="4">
        <f t="shared" si="15"/>
        <v>6558.67</v>
      </c>
      <c r="G43" s="4">
        <f t="shared" ref="G43:H43" si="16">G41-G30</f>
        <v>1923.8349999999991</v>
      </c>
      <c r="H43" s="4">
        <f t="shared" si="16"/>
        <v>1923.8349999999991</v>
      </c>
      <c r="I43" s="4">
        <f t="shared" si="15"/>
        <v>1923.8349999999991</v>
      </c>
    </row>
    <row r="44" spans="1:11" ht="15.75" hidden="1" x14ac:dyDescent="0.3">
      <c r="A44" s="8" t="s">
        <v>30</v>
      </c>
      <c r="B44" s="4">
        <f t="shared" ref="B44:I44" si="17">B28-B42</f>
        <v>1994.17</v>
      </c>
      <c r="C44" s="4">
        <f t="shared" si="17"/>
        <v>1888.06</v>
      </c>
      <c r="D44" s="4">
        <f t="shared" si="17"/>
        <v>2084.9749999999999</v>
      </c>
      <c r="E44" s="4">
        <f t="shared" si="17"/>
        <v>1883.2299999999998</v>
      </c>
      <c r="F44" s="4">
        <f t="shared" si="17"/>
        <v>2322.12</v>
      </c>
      <c r="G44" s="4">
        <f t="shared" ref="G44:H44" si="18">G28-G42</f>
        <v>1762.2849999999999</v>
      </c>
      <c r="H44" s="4">
        <f t="shared" si="18"/>
        <v>1762.2849999999999</v>
      </c>
      <c r="I44" s="4">
        <f t="shared" si="17"/>
        <v>1762.2849999999999</v>
      </c>
    </row>
    <row r="45" spans="1:11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</row>
    <row r="46" spans="1:11" hidden="1" x14ac:dyDescent="0.2">
      <c r="A46" s="8" t="s">
        <v>5</v>
      </c>
      <c r="B46" s="4" t="e">
        <f t="shared" ref="B46:I46" si="19">IF(B33&gt;0,B31,NA())</f>
        <v>#N/A</v>
      </c>
      <c r="C46" s="4" t="e">
        <f t="shared" si="19"/>
        <v>#N/A</v>
      </c>
      <c r="D46" s="4" t="e">
        <f t="shared" si="19"/>
        <v>#N/A</v>
      </c>
      <c r="E46" s="4" t="e">
        <f t="shared" si="19"/>
        <v>#N/A</v>
      </c>
      <c r="F46" s="4" t="e">
        <f t="shared" si="19"/>
        <v>#N/A</v>
      </c>
      <c r="G46" s="4" t="e">
        <f t="shared" ref="G46:H46" si="20">IF(G33&gt;0,G31,NA())</f>
        <v>#N/A</v>
      </c>
      <c r="H46" s="4" t="e">
        <f t="shared" si="20"/>
        <v>#N/A</v>
      </c>
      <c r="I46" s="4" t="e">
        <f t="shared" si="19"/>
        <v>#N/A</v>
      </c>
    </row>
    <row r="47" spans="1:11" hidden="1" x14ac:dyDescent="0.2">
      <c r="A47" s="8" t="s">
        <v>4</v>
      </c>
      <c r="B47" s="4" t="e">
        <f t="shared" ref="B47:I47" si="21">IF(B34&gt;0,B27,NA())</f>
        <v>#N/A</v>
      </c>
      <c r="C47" s="4" t="e">
        <f t="shared" si="21"/>
        <v>#N/A</v>
      </c>
      <c r="D47" s="4" t="e">
        <f t="shared" si="21"/>
        <v>#N/A</v>
      </c>
      <c r="E47" s="4" t="e">
        <f t="shared" si="21"/>
        <v>#N/A</v>
      </c>
      <c r="F47" s="4" t="e">
        <f t="shared" si="21"/>
        <v>#N/A</v>
      </c>
      <c r="G47" s="4" t="e">
        <f t="shared" ref="G47:H47" si="22">IF(G34&gt;0,G27,NA())</f>
        <v>#N/A</v>
      </c>
      <c r="H47" s="4" t="e">
        <f t="shared" si="22"/>
        <v>#N/A</v>
      </c>
      <c r="I47" s="4" t="e">
        <f t="shared" si="21"/>
        <v>#N/A</v>
      </c>
    </row>
    <row r="48" spans="1:11" x14ac:dyDescent="0.2">
      <c r="K48" s="53" t="s">
        <v>114</v>
      </c>
    </row>
    <row r="49" spans="1:9" ht="15.75" x14ac:dyDescent="0.25">
      <c r="A49" s="11" t="s">
        <v>20</v>
      </c>
      <c r="B49" s="12" t="str">
        <f t="shared" ref="B49:I49" si="23">B26</f>
        <v>DADCA16-delay</v>
      </c>
      <c r="C49" s="12" t="str">
        <f t="shared" si="23"/>
        <v>TSP16-delay</v>
      </c>
      <c r="D49" s="12" t="str">
        <f t="shared" si="23"/>
        <v>DADCA8-delay</v>
      </c>
      <c r="E49" s="12" t="str">
        <f t="shared" si="23"/>
        <v>TSP8-delay</v>
      </c>
      <c r="F49" s="12" t="str">
        <f t="shared" si="23"/>
        <v>DADCA4-delay</v>
      </c>
      <c r="G49" s="12" t="str">
        <f t="shared" ref="G49:H49" si="24">G26</f>
        <v>TSP4-delay</v>
      </c>
      <c r="H49" s="12" t="str">
        <f t="shared" si="24"/>
        <v>TSP2-delay</v>
      </c>
      <c r="I49" s="12" t="str">
        <f t="shared" si="23"/>
        <v>TSP2-delay</v>
      </c>
    </row>
    <row r="50" spans="1:9" x14ac:dyDescent="0.2">
      <c r="B50" s="24">
        <v>52</v>
      </c>
      <c r="C50" s="23">
        <v>18.158814202847161</v>
      </c>
      <c r="D50" s="13">
        <v>102</v>
      </c>
      <c r="E50" s="13">
        <v>116</v>
      </c>
      <c r="F50" s="13">
        <v>98</v>
      </c>
      <c r="G50" s="13">
        <v>31</v>
      </c>
      <c r="H50" s="13">
        <v>31</v>
      </c>
      <c r="I50" s="13">
        <v>31</v>
      </c>
    </row>
    <row r="51" spans="1:9" x14ac:dyDescent="0.2">
      <c r="B51" s="24">
        <v>63</v>
      </c>
      <c r="C51" s="23">
        <v>17.014400814718055</v>
      </c>
      <c r="D51" s="13">
        <v>99</v>
      </c>
      <c r="E51" s="13">
        <v>98</v>
      </c>
      <c r="F51" s="13">
        <v>97</v>
      </c>
      <c r="G51" s="13">
        <v>35</v>
      </c>
      <c r="H51" s="13">
        <v>35</v>
      </c>
      <c r="I51" s="13">
        <v>35</v>
      </c>
    </row>
    <row r="52" spans="1:9" x14ac:dyDescent="0.2">
      <c r="B52" s="24">
        <v>107</v>
      </c>
      <c r="C52" s="23">
        <v>48.031902726373154</v>
      </c>
      <c r="D52" s="13">
        <v>102</v>
      </c>
      <c r="E52" s="13">
        <v>95</v>
      </c>
      <c r="F52" s="13">
        <v>94</v>
      </c>
      <c r="G52" s="13">
        <v>45</v>
      </c>
      <c r="H52" s="13">
        <v>45</v>
      </c>
      <c r="I52" s="13">
        <v>45</v>
      </c>
    </row>
    <row r="53" spans="1:9" x14ac:dyDescent="0.2">
      <c r="B53" s="24">
        <v>54</v>
      </c>
      <c r="C53" s="23">
        <v>30.536229662009877</v>
      </c>
      <c r="D53" s="13">
        <v>100</v>
      </c>
      <c r="E53" s="13">
        <v>67</v>
      </c>
      <c r="F53" s="13">
        <v>98</v>
      </c>
      <c r="G53" s="13">
        <v>29</v>
      </c>
      <c r="H53" s="13">
        <v>29</v>
      </c>
      <c r="I53" s="13">
        <v>29</v>
      </c>
    </row>
    <row r="54" spans="1:9" x14ac:dyDescent="0.2">
      <c r="B54" s="24">
        <v>79</v>
      </c>
      <c r="C54" s="23">
        <v>20.9232407071785</v>
      </c>
      <c r="D54" s="13">
        <v>106</v>
      </c>
      <c r="E54" s="13">
        <v>48</v>
      </c>
      <c r="F54" s="13">
        <v>96</v>
      </c>
      <c r="G54" s="13">
        <v>44</v>
      </c>
      <c r="H54" s="13">
        <v>44</v>
      </c>
      <c r="I54" s="13">
        <v>44</v>
      </c>
    </row>
    <row r="55" spans="1:9" x14ac:dyDescent="0.2">
      <c r="B55" s="24">
        <v>80</v>
      </c>
      <c r="C55" s="23">
        <v>29.256477015400773</v>
      </c>
      <c r="D55" s="13">
        <v>91</v>
      </c>
      <c r="E55" s="13">
        <v>109</v>
      </c>
      <c r="F55" s="13">
        <v>83</v>
      </c>
      <c r="G55" s="13">
        <v>67</v>
      </c>
      <c r="H55" s="13">
        <v>67</v>
      </c>
      <c r="I55" s="13">
        <v>67</v>
      </c>
    </row>
    <row r="56" spans="1:9" x14ac:dyDescent="0.2">
      <c r="B56" s="24">
        <v>108</v>
      </c>
      <c r="C56" s="23">
        <v>42.364023233732702</v>
      </c>
      <c r="D56" s="13">
        <v>82</v>
      </c>
      <c r="E56" s="13">
        <v>72</v>
      </c>
      <c r="F56" s="13">
        <v>75</v>
      </c>
      <c r="G56" s="13">
        <v>55</v>
      </c>
      <c r="H56" s="13">
        <v>55</v>
      </c>
      <c r="I56" s="13">
        <v>55</v>
      </c>
    </row>
    <row r="57" spans="1:9" x14ac:dyDescent="0.2">
      <c r="B57" s="24">
        <v>80</v>
      </c>
      <c r="C57" s="23">
        <v>30.74898797632434</v>
      </c>
      <c r="D57" s="13">
        <v>84</v>
      </c>
      <c r="E57" s="13">
        <v>125</v>
      </c>
      <c r="F57" s="13">
        <v>76</v>
      </c>
      <c r="G57" s="13">
        <v>41</v>
      </c>
      <c r="H57" s="13">
        <v>41</v>
      </c>
      <c r="I57" s="13">
        <v>41</v>
      </c>
    </row>
    <row r="58" spans="1:9" x14ac:dyDescent="0.2">
      <c r="B58" s="24">
        <v>78</v>
      </c>
      <c r="C58" s="23">
        <v>14.508174265705545</v>
      </c>
      <c r="D58" s="13">
        <v>75</v>
      </c>
      <c r="E58" s="13">
        <v>55</v>
      </c>
      <c r="F58" s="13">
        <v>72</v>
      </c>
      <c r="G58" s="13">
        <v>57</v>
      </c>
      <c r="H58" s="13">
        <v>57</v>
      </c>
      <c r="I58" s="13">
        <v>57</v>
      </c>
    </row>
    <row r="59" spans="1:9" x14ac:dyDescent="0.2">
      <c r="B59" s="24">
        <v>106</v>
      </c>
      <c r="C59" s="23">
        <v>17.213458084033938</v>
      </c>
      <c r="D59" s="13">
        <v>93</v>
      </c>
      <c r="E59" s="13">
        <v>119</v>
      </c>
      <c r="F59" s="13">
        <v>84</v>
      </c>
      <c r="G59" s="13">
        <v>34</v>
      </c>
      <c r="H59" s="13">
        <v>34</v>
      </c>
      <c r="I59" s="13">
        <v>34</v>
      </c>
    </row>
    <row r="60" spans="1:9" x14ac:dyDescent="0.2">
      <c r="B60" s="24">
        <v>80</v>
      </c>
      <c r="C60" s="23">
        <v>34.902672463855268</v>
      </c>
      <c r="D60" s="13">
        <v>98</v>
      </c>
      <c r="E60" s="13">
        <v>92</v>
      </c>
      <c r="F60" s="13">
        <v>89</v>
      </c>
      <c r="G60" s="13">
        <v>22</v>
      </c>
      <c r="H60" s="13">
        <v>22</v>
      </c>
      <c r="I60" s="13">
        <v>22</v>
      </c>
    </row>
    <row r="61" spans="1:9" x14ac:dyDescent="0.2">
      <c r="B61" s="24">
        <v>61</v>
      </c>
      <c r="C61" s="23">
        <v>42.170589788562815</v>
      </c>
      <c r="D61" s="13">
        <v>97</v>
      </c>
      <c r="E61" s="13">
        <v>46</v>
      </c>
      <c r="F61" s="13">
        <v>90</v>
      </c>
      <c r="G61" s="13">
        <v>38</v>
      </c>
      <c r="H61" s="13">
        <v>38</v>
      </c>
      <c r="I61" s="13">
        <v>38</v>
      </c>
    </row>
    <row r="62" spans="1:9" x14ac:dyDescent="0.2">
      <c r="B62" s="24">
        <v>42</v>
      </c>
      <c r="C62" s="23">
        <v>22.817182273002675</v>
      </c>
      <c r="D62" s="13">
        <v>99</v>
      </c>
      <c r="E62" s="13">
        <v>55</v>
      </c>
      <c r="F62" s="13">
        <v>92</v>
      </c>
      <c r="G62" s="13">
        <v>37</v>
      </c>
      <c r="H62" s="13">
        <v>37</v>
      </c>
      <c r="I62" s="13">
        <v>37</v>
      </c>
    </row>
    <row r="63" spans="1:9" x14ac:dyDescent="0.2">
      <c r="B63" s="24">
        <v>104</v>
      </c>
      <c r="C63" s="23">
        <v>20.779527837848669</v>
      </c>
      <c r="D63" s="13">
        <v>96</v>
      </c>
      <c r="E63" s="13">
        <v>116</v>
      </c>
      <c r="F63" s="13">
        <v>95</v>
      </c>
      <c r="G63" s="13">
        <v>59</v>
      </c>
      <c r="H63" s="13">
        <v>59</v>
      </c>
      <c r="I63" s="13">
        <v>59</v>
      </c>
    </row>
    <row r="64" spans="1:9" x14ac:dyDescent="0.2">
      <c r="B64" s="24">
        <v>39</v>
      </c>
      <c r="C64" s="23">
        <v>20.298678329331544</v>
      </c>
      <c r="D64" s="13">
        <v>92</v>
      </c>
      <c r="E64" s="13">
        <v>137</v>
      </c>
      <c r="F64" s="13">
        <v>91</v>
      </c>
      <c r="G64" s="13">
        <v>56</v>
      </c>
      <c r="H64" s="13">
        <v>56</v>
      </c>
      <c r="I64" s="13">
        <v>56</v>
      </c>
    </row>
    <row r="65" spans="2:9" x14ac:dyDescent="0.2">
      <c r="B65" s="24">
        <v>104</v>
      </c>
      <c r="C65" s="23">
        <v>24.07374008893008</v>
      </c>
      <c r="D65" s="13">
        <v>108</v>
      </c>
      <c r="E65" s="13">
        <v>70</v>
      </c>
      <c r="F65" s="13">
        <v>99</v>
      </c>
      <c r="G65" s="13">
        <v>44</v>
      </c>
      <c r="H65" s="13">
        <v>44</v>
      </c>
      <c r="I65" s="13">
        <v>44</v>
      </c>
    </row>
    <row r="66" spans="2:9" x14ac:dyDescent="0.2">
      <c r="B66" s="24">
        <v>59</v>
      </c>
      <c r="C66" s="23">
        <v>28.707235460806665</v>
      </c>
      <c r="D66" s="13">
        <v>102</v>
      </c>
      <c r="E66" s="13">
        <v>131</v>
      </c>
      <c r="F66" s="13">
        <v>100</v>
      </c>
      <c r="G66" s="13">
        <v>38</v>
      </c>
      <c r="H66" s="13">
        <v>38</v>
      </c>
      <c r="I66" s="13">
        <v>38</v>
      </c>
    </row>
    <row r="67" spans="2:9" x14ac:dyDescent="0.2">
      <c r="B67" s="24">
        <v>73</v>
      </c>
      <c r="C67" s="23">
        <v>14.061214497188285</v>
      </c>
      <c r="D67" s="13">
        <v>64</v>
      </c>
      <c r="E67" s="13">
        <v>93</v>
      </c>
      <c r="F67" s="13">
        <v>63</v>
      </c>
      <c r="G67" s="13">
        <v>66</v>
      </c>
      <c r="H67" s="13">
        <v>66</v>
      </c>
      <c r="I67" s="13">
        <v>66</v>
      </c>
    </row>
    <row r="68" spans="2:9" x14ac:dyDescent="0.2">
      <c r="B68" s="24">
        <v>62</v>
      </c>
      <c r="C68" s="23">
        <v>41.884087777019175</v>
      </c>
      <c r="D68" s="13">
        <v>84</v>
      </c>
      <c r="E68" s="13">
        <v>138</v>
      </c>
      <c r="F68" s="13">
        <v>74</v>
      </c>
      <c r="G68" s="13">
        <v>57</v>
      </c>
      <c r="H68" s="13">
        <v>57</v>
      </c>
      <c r="I68" s="13">
        <v>57</v>
      </c>
    </row>
    <row r="69" spans="2:9" x14ac:dyDescent="0.2">
      <c r="B69" s="24">
        <v>80</v>
      </c>
      <c r="C69" s="23">
        <v>38.804049197372464</v>
      </c>
      <c r="D69" s="13">
        <v>77</v>
      </c>
      <c r="E69" s="13">
        <v>40</v>
      </c>
      <c r="F69" s="13">
        <v>76</v>
      </c>
      <c r="G69" s="13">
        <v>52</v>
      </c>
      <c r="H69" s="13">
        <v>52</v>
      </c>
      <c r="I69" s="13">
        <v>52</v>
      </c>
    </row>
    <row r="70" spans="2:9" x14ac:dyDescent="0.2">
      <c r="B70" s="24">
        <v>26</v>
      </c>
      <c r="C70" s="23">
        <v>12.253717590976999</v>
      </c>
      <c r="D70" s="13">
        <v>90</v>
      </c>
      <c r="E70" s="13">
        <v>98</v>
      </c>
      <c r="F70" s="13">
        <v>82</v>
      </c>
      <c r="G70" s="13">
        <v>51</v>
      </c>
      <c r="H70" s="13">
        <v>51</v>
      </c>
      <c r="I70" s="13">
        <v>51</v>
      </c>
    </row>
    <row r="71" spans="2:9" x14ac:dyDescent="0.2">
      <c r="B71" s="24">
        <v>91</v>
      </c>
      <c r="C71" s="23">
        <v>78.604550770695781</v>
      </c>
      <c r="D71" s="13">
        <v>97</v>
      </c>
      <c r="E71" s="13">
        <v>49</v>
      </c>
      <c r="F71" s="13">
        <v>93</v>
      </c>
      <c r="G71" s="13">
        <v>23</v>
      </c>
      <c r="H71" s="13">
        <v>23</v>
      </c>
      <c r="I71" s="13">
        <v>23</v>
      </c>
    </row>
    <row r="72" spans="2:9" x14ac:dyDescent="0.2">
      <c r="B72" s="24">
        <v>25</v>
      </c>
      <c r="C72" s="23">
        <v>17.524812607049149</v>
      </c>
      <c r="D72" s="13">
        <v>93</v>
      </c>
      <c r="E72" s="13"/>
      <c r="F72" s="13">
        <v>92</v>
      </c>
      <c r="G72" s="13">
        <v>53</v>
      </c>
      <c r="H72" s="13">
        <v>53</v>
      </c>
      <c r="I72" s="13">
        <v>53</v>
      </c>
    </row>
    <row r="73" spans="2:9" x14ac:dyDescent="0.2">
      <c r="B73" s="24">
        <v>63</v>
      </c>
      <c r="C73" s="23">
        <v>12.079733103016904</v>
      </c>
      <c r="D73" s="13">
        <v>85</v>
      </c>
      <c r="E73" s="13">
        <v>40</v>
      </c>
      <c r="F73" s="13">
        <v>78</v>
      </c>
      <c r="G73" s="13">
        <v>29</v>
      </c>
      <c r="H73" s="13">
        <v>29</v>
      </c>
      <c r="I73" s="13">
        <v>29</v>
      </c>
    </row>
    <row r="74" spans="2:9" x14ac:dyDescent="0.2">
      <c r="B74" s="24">
        <v>51</v>
      </c>
      <c r="C74" s="23">
        <v>18.913254813219055</v>
      </c>
      <c r="D74" s="13">
        <v>75</v>
      </c>
      <c r="E74" s="13"/>
      <c r="F74" s="13">
        <v>73</v>
      </c>
      <c r="G74" s="13"/>
      <c r="H74" s="13"/>
      <c r="I74" s="13"/>
    </row>
    <row r="75" spans="2:9" x14ac:dyDescent="0.2">
      <c r="B75" s="24">
        <v>28</v>
      </c>
      <c r="C75" s="23">
        <v>19.711160765995494</v>
      </c>
      <c r="D75" s="13">
        <v>70</v>
      </c>
      <c r="E75" s="13"/>
      <c r="F75" s="13">
        <v>68</v>
      </c>
      <c r="G75" s="13">
        <v>130</v>
      </c>
      <c r="H75" s="13">
        <v>130</v>
      </c>
      <c r="I75" s="13">
        <v>130</v>
      </c>
    </row>
    <row r="76" spans="2:9" x14ac:dyDescent="0.2">
      <c r="B76" s="24">
        <v>41</v>
      </c>
      <c r="C76" s="13"/>
      <c r="D76" s="13">
        <v>91</v>
      </c>
      <c r="E76" s="13"/>
      <c r="F76" s="13">
        <v>82</v>
      </c>
      <c r="G76" s="13"/>
      <c r="H76" s="13"/>
      <c r="I76" s="13"/>
    </row>
    <row r="77" spans="2:9" x14ac:dyDescent="0.2">
      <c r="B77" s="24">
        <v>30</v>
      </c>
      <c r="C77" s="13"/>
      <c r="D77" s="13">
        <v>95</v>
      </c>
      <c r="E77" s="13"/>
      <c r="F77" s="13">
        <v>89</v>
      </c>
      <c r="G77" s="13"/>
      <c r="H77" s="13"/>
      <c r="I77" s="13"/>
    </row>
    <row r="78" spans="2:9" x14ac:dyDescent="0.2">
      <c r="B78" s="24">
        <v>94</v>
      </c>
      <c r="C78" s="13"/>
      <c r="D78" s="13">
        <v>94</v>
      </c>
      <c r="E78" s="13"/>
      <c r="F78" s="13">
        <v>86</v>
      </c>
      <c r="G78" s="13"/>
      <c r="H78" s="13"/>
      <c r="I78" s="13"/>
    </row>
    <row r="79" spans="2:9" x14ac:dyDescent="0.2">
      <c r="B79" s="24">
        <v>22</v>
      </c>
      <c r="C79" s="13"/>
      <c r="D79" s="13">
        <v>78</v>
      </c>
      <c r="E79" s="13"/>
      <c r="F79" s="13">
        <v>72</v>
      </c>
      <c r="G79" s="13"/>
      <c r="H79" s="13"/>
      <c r="I79" s="13"/>
    </row>
    <row r="80" spans="2:9" x14ac:dyDescent="0.2">
      <c r="B80" s="24">
        <v>26.609232489794522</v>
      </c>
      <c r="C80" s="13"/>
      <c r="D80" s="13">
        <v>82</v>
      </c>
      <c r="E80" s="13"/>
      <c r="F80" s="13">
        <v>74</v>
      </c>
      <c r="G80" s="13"/>
      <c r="H80" s="13"/>
      <c r="I80" s="13"/>
    </row>
    <row r="81" spans="1:9" x14ac:dyDescent="0.2">
      <c r="B81" s="24">
        <v>32.521992186262601</v>
      </c>
      <c r="C81" s="13"/>
      <c r="D81" s="13">
        <v>85</v>
      </c>
      <c r="E81" s="13"/>
      <c r="F81" s="13">
        <v>79</v>
      </c>
      <c r="G81" s="13"/>
      <c r="H81" s="13"/>
      <c r="I81" s="13"/>
    </row>
    <row r="82" spans="1:9" x14ac:dyDescent="0.2">
      <c r="B82" s="24">
        <v>65.561038874854347</v>
      </c>
      <c r="C82" s="13"/>
      <c r="D82" s="13">
        <v>85</v>
      </c>
      <c r="E82" s="13"/>
      <c r="F82" s="13">
        <v>78</v>
      </c>
      <c r="G82" s="13"/>
      <c r="H82" s="13"/>
      <c r="I82" s="13"/>
    </row>
    <row r="83" spans="1:9" x14ac:dyDescent="0.2">
      <c r="B83" s="24">
        <v>36.321093962685211</v>
      </c>
      <c r="C83" s="13"/>
      <c r="D83" s="13">
        <v>82</v>
      </c>
      <c r="E83" s="13"/>
      <c r="F83" s="13">
        <v>81</v>
      </c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B85" s="13"/>
      <c r="C85" s="13"/>
      <c r="D85" s="13"/>
      <c r="E85" s="13"/>
      <c r="F85" s="13">
        <v>20</v>
      </c>
      <c r="G85" s="13"/>
      <c r="H85" s="13"/>
      <c r="I85" s="13"/>
    </row>
    <row r="86" spans="1:9" x14ac:dyDescent="0.2">
      <c r="B86" s="13"/>
      <c r="C86" s="13"/>
      <c r="D86" s="13">
        <v>30</v>
      </c>
      <c r="E86" s="13"/>
      <c r="F86" s="13">
        <v>10</v>
      </c>
      <c r="G86" s="13"/>
      <c r="H86" s="13"/>
      <c r="I86" s="13"/>
    </row>
    <row r="87" spans="1:9" x14ac:dyDescent="0.2">
      <c r="B87" s="13"/>
      <c r="C87" s="13"/>
      <c r="D87" s="13">
        <v>140</v>
      </c>
      <c r="E87" s="13"/>
      <c r="F87" s="13">
        <v>140</v>
      </c>
      <c r="G87" s="13"/>
      <c r="H87" s="13"/>
      <c r="I87" s="13"/>
    </row>
    <row r="88" spans="1:9" x14ac:dyDescent="0.2">
      <c r="B88" s="13"/>
      <c r="C88" s="13"/>
      <c r="D88" s="13">
        <v>145</v>
      </c>
      <c r="E88" s="13"/>
      <c r="F88" s="13">
        <v>130</v>
      </c>
      <c r="G88" s="13"/>
      <c r="H88" s="13"/>
      <c r="I88" s="13"/>
    </row>
    <row r="89" spans="1:9" x14ac:dyDescent="0.2"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 s="14" t="s">
        <v>2</v>
      </c>
      <c r="B90" s="14"/>
      <c r="C90" s="2"/>
      <c r="D90" s="2"/>
      <c r="E90" s="2"/>
      <c r="F90" s="2"/>
      <c r="G90" s="2"/>
      <c r="H90" s="2"/>
      <c r="I90" s="2"/>
    </row>
  </sheetData>
  <phoneticPr fontId="0" type="noConversion"/>
  <hyperlinks>
    <hyperlink ref="K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0" sqref="E10:F15"/>
    </sheetView>
  </sheetViews>
  <sheetFormatPr defaultRowHeight="12.75" x14ac:dyDescent="0.2"/>
  <sheetData>
    <row r="1" spans="1:3" x14ac:dyDescent="0.2">
      <c r="A1" s="55" t="s">
        <v>122</v>
      </c>
      <c r="B1" s="55" t="s">
        <v>123</v>
      </c>
      <c r="C1" s="55" t="s">
        <v>124</v>
      </c>
    </row>
    <row r="2" spans="1:3" x14ac:dyDescent="0.2">
      <c r="A2" s="55">
        <v>2</v>
      </c>
      <c r="B2" s="56" t="s">
        <v>125</v>
      </c>
      <c r="C2" s="56"/>
    </row>
    <row r="3" spans="1:3" x14ac:dyDescent="0.2">
      <c r="A3" s="55">
        <v>4</v>
      </c>
      <c r="B3" s="56" t="s">
        <v>125</v>
      </c>
      <c r="C3" s="56"/>
    </row>
    <row r="4" spans="1:3" x14ac:dyDescent="0.2">
      <c r="A4" s="55">
        <v>8</v>
      </c>
      <c r="B4" s="56" t="s">
        <v>125</v>
      </c>
      <c r="C4" s="56"/>
    </row>
    <row r="5" spans="1:3" x14ac:dyDescent="0.2">
      <c r="A5" s="55">
        <v>16</v>
      </c>
      <c r="B5" s="56" t="s">
        <v>125</v>
      </c>
      <c r="C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x14ac:dyDescent="0.2">
      <c r="I3" s="7" t="s">
        <v>1</v>
      </c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51</v>
      </c>
    </row>
    <row r="7" spans="1:12" x14ac:dyDescent="0.2">
      <c r="I7" s="52" t="s">
        <v>52</v>
      </c>
    </row>
    <row r="8" spans="1:12" x14ac:dyDescent="0.2">
      <c r="I8" s="52" t="s">
        <v>53</v>
      </c>
    </row>
    <row r="9" spans="1:12" x14ac:dyDescent="0.2">
      <c r="I9" s="52" t="s">
        <v>54</v>
      </c>
    </row>
    <row r="10" spans="1:12" x14ac:dyDescent="0.2">
      <c r="I10" s="52" t="s">
        <v>55</v>
      </c>
    </row>
    <row r="11" spans="1:12" x14ac:dyDescent="0.2">
      <c r="I11" s="52" t="s">
        <v>56</v>
      </c>
    </row>
    <row r="12" spans="1:12" x14ac:dyDescent="0.2">
      <c r="I12" s="52" t="s">
        <v>57</v>
      </c>
    </row>
    <row r="13" spans="1:12" x14ac:dyDescent="0.2">
      <c r="I13" s="52" t="s">
        <v>58</v>
      </c>
    </row>
    <row r="14" spans="1:12" x14ac:dyDescent="0.2">
      <c r="I14" s="53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8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60</v>
      </c>
    </row>
    <row r="7" spans="1:12" x14ac:dyDescent="0.2">
      <c r="I7" s="52" t="s">
        <v>61</v>
      </c>
    </row>
    <row r="8" spans="1:12" x14ac:dyDescent="0.2">
      <c r="I8" s="52" t="s">
        <v>62</v>
      </c>
    </row>
    <row r="9" spans="1:12" x14ac:dyDescent="0.2">
      <c r="I9" s="52" t="s">
        <v>63</v>
      </c>
    </row>
    <row r="10" spans="1:12" x14ac:dyDescent="0.2">
      <c r="I10" s="52" t="s">
        <v>64</v>
      </c>
    </row>
    <row r="11" spans="1:12" x14ac:dyDescent="0.2">
      <c r="I11" s="53" t="s">
        <v>65</v>
      </c>
    </row>
    <row r="13" spans="1:12" x14ac:dyDescent="0.2">
      <c r="I13" s="52" t="s">
        <v>66</v>
      </c>
    </row>
    <row r="14" spans="1:12" x14ac:dyDescent="0.2">
      <c r="I14" s="52" t="s">
        <v>67</v>
      </c>
    </row>
    <row r="15" spans="1:12" x14ac:dyDescent="0.2">
      <c r="I15" s="52" t="s">
        <v>68</v>
      </c>
    </row>
    <row r="16" spans="1:12" x14ac:dyDescent="0.2">
      <c r="I16" s="52" t="s">
        <v>69</v>
      </c>
    </row>
    <row r="17" spans="1:9" x14ac:dyDescent="0.2">
      <c r="I17" s="52" t="s">
        <v>70</v>
      </c>
    </row>
    <row r="18" spans="1:9" x14ac:dyDescent="0.2">
      <c r="I18" s="52" t="s">
        <v>71</v>
      </c>
    </row>
    <row r="19" spans="1:9" x14ac:dyDescent="0.2">
      <c r="I19" s="53" t="s">
        <v>72</v>
      </c>
    </row>
    <row r="21" spans="1:9" x14ac:dyDescent="0.2">
      <c r="I21" s="52" t="s">
        <v>73</v>
      </c>
    </row>
    <row r="22" spans="1:9" x14ac:dyDescent="0.2">
      <c r="I22" s="52" t="s">
        <v>74</v>
      </c>
    </row>
    <row r="23" spans="1:9" x14ac:dyDescent="0.2">
      <c r="I23" s="52" t="s">
        <v>75</v>
      </c>
    </row>
    <row r="24" spans="1:9" x14ac:dyDescent="0.2">
      <c r="I24" s="52" t="s">
        <v>76</v>
      </c>
    </row>
    <row r="25" spans="1:9" x14ac:dyDescent="0.2">
      <c r="I25" s="52" t="s">
        <v>77</v>
      </c>
    </row>
    <row r="26" spans="1:9" x14ac:dyDescent="0.2">
      <c r="I26" s="53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4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2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2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2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2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2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2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2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3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50" t="s">
        <v>41</v>
      </c>
      <c r="I3" s="51"/>
      <c r="J3" s="51"/>
      <c r="K3" s="51"/>
      <c r="L3" s="51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2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2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2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3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49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50" t="s">
        <v>41</v>
      </c>
      <c r="I3" s="51"/>
      <c r="J3" s="51"/>
      <c r="K3" s="51"/>
      <c r="L3" s="51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2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2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2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2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3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7" customFormat="1" ht="30" customHeight="1" x14ac:dyDescent="0.2">
      <c r="A1" s="26" t="s">
        <v>3</v>
      </c>
      <c r="B1" s="26"/>
      <c r="C1" s="26"/>
      <c r="D1" s="1"/>
    </row>
    <row r="2" spans="1:4" ht="16.5" x14ac:dyDescent="0.2">
      <c r="A2" s="28"/>
      <c r="B2" s="29"/>
      <c r="C2" s="28"/>
    </row>
    <row r="3" spans="1:4" s="25" customFormat="1" ht="14.25" x14ac:dyDescent="0.2">
      <c r="A3" s="30"/>
      <c r="B3" s="31" t="s">
        <v>34</v>
      </c>
      <c r="C3" s="30"/>
    </row>
    <row r="4" spans="1:4" s="25" customFormat="1" x14ac:dyDescent="0.2">
      <c r="A4" s="30"/>
      <c r="B4" s="32" t="s">
        <v>40</v>
      </c>
      <c r="C4" s="30"/>
    </row>
    <row r="5" spans="1:4" s="25" customFormat="1" ht="15" x14ac:dyDescent="0.2">
      <c r="A5" s="30"/>
      <c r="B5" s="33"/>
      <c r="C5" s="30"/>
    </row>
    <row r="6" spans="1:4" s="25" customFormat="1" ht="15.75" x14ac:dyDescent="0.25">
      <c r="A6" s="30"/>
      <c r="B6" s="34" t="str">
        <f ca="1">"© 2009-" &amp; YEAR(TODAY()) &amp; " Vertex42 LLC"</f>
        <v>© 2009-2017 Vertex42 LLC</v>
      </c>
      <c r="C6" s="30"/>
    </row>
    <row r="7" spans="1:4" s="25" customFormat="1" ht="15.75" x14ac:dyDescent="0.25">
      <c r="A7" s="35"/>
      <c r="B7" s="36"/>
      <c r="C7" s="37"/>
    </row>
    <row r="8" spans="1:4" s="25" customFormat="1" ht="30" x14ac:dyDescent="0.2">
      <c r="A8" s="38"/>
      <c r="B8" s="36" t="s">
        <v>35</v>
      </c>
      <c r="C8" s="30"/>
    </row>
    <row r="9" spans="1:4" s="25" customFormat="1" ht="15" x14ac:dyDescent="0.2">
      <c r="A9" s="38"/>
      <c r="B9" s="36"/>
      <c r="C9" s="30"/>
    </row>
    <row r="10" spans="1:4" s="25" customFormat="1" ht="30" x14ac:dyDescent="0.2">
      <c r="A10" s="38"/>
      <c r="B10" s="36" t="s">
        <v>36</v>
      </c>
      <c r="C10" s="30"/>
    </row>
    <row r="11" spans="1:4" s="25" customFormat="1" ht="15" x14ac:dyDescent="0.2">
      <c r="A11" s="38"/>
      <c r="B11" s="36"/>
      <c r="C11" s="30"/>
    </row>
    <row r="12" spans="1:4" s="25" customFormat="1" ht="30" x14ac:dyDescent="0.2">
      <c r="A12" s="38"/>
      <c r="B12" s="36" t="s">
        <v>37</v>
      </c>
      <c r="C12" s="30"/>
    </row>
    <row r="13" spans="1:4" s="25" customFormat="1" ht="15" x14ac:dyDescent="0.2">
      <c r="A13" s="38"/>
      <c r="B13" s="36"/>
      <c r="C13" s="30"/>
    </row>
    <row r="14" spans="1:4" s="25" customFormat="1" ht="15" x14ac:dyDescent="0.2">
      <c r="A14" s="38"/>
      <c r="B14" s="39" t="s">
        <v>38</v>
      </c>
      <c r="C14" s="30"/>
    </row>
    <row r="15" spans="1:4" s="25" customFormat="1" ht="15" x14ac:dyDescent="0.2">
      <c r="A15" s="38"/>
      <c r="B15" s="36" t="s">
        <v>0</v>
      </c>
      <c r="C15" s="30"/>
    </row>
    <row r="16" spans="1:4" s="25" customFormat="1" ht="15" x14ac:dyDescent="0.2">
      <c r="A16" s="38"/>
      <c r="B16" s="36"/>
      <c r="C16" s="30"/>
    </row>
    <row r="17" spans="1:3" s="25" customFormat="1" ht="30.75" x14ac:dyDescent="0.2">
      <c r="A17" s="38"/>
      <c r="B17" s="36" t="s">
        <v>39</v>
      </c>
      <c r="C17" s="30"/>
    </row>
    <row r="18" spans="1:3" s="25" customFormat="1" ht="16.5" x14ac:dyDescent="0.2">
      <c r="A18" s="38"/>
      <c r="B18" s="40"/>
      <c r="C18" s="30"/>
    </row>
    <row r="19" spans="1:3" s="25" customFormat="1" ht="14.25" x14ac:dyDescent="0.2">
      <c r="A19" s="30"/>
      <c r="B19" s="41"/>
      <c r="C19" s="30"/>
    </row>
    <row r="20" spans="1:3" s="25" customFormat="1" ht="14.25" x14ac:dyDescent="0.2">
      <c r="A20" s="30"/>
      <c r="B20" s="41"/>
      <c r="C20" s="30"/>
    </row>
    <row r="21" spans="1:3" s="25" customFormat="1" ht="15.75" x14ac:dyDescent="0.25">
      <c r="A21" s="42"/>
      <c r="B21" s="43"/>
    </row>
    <row r="22" spans="1:3" s="25" customFormat="1" x14ac:dyDescent="0.2"/>
    <row r="23" spans="1:3" s="25" customFormat="1" ht="15" x14ac:dyDescent="0.25">
      <c r="A23" s="44"/>
      <c r="B23" s="45"/>
    </row>
    <row r="24" spans="1:3" s="25" customFormat="1" x14ac:dyDescent="0.2"/>
    <row r="25" spans="1:3" s="25" customFormat="1" ht="15" x14ac:dyDescent="0.25">
      <c r="A25" s="44"/>
      <c r="B25" s="45"/>
    </row>
    <row r="26" spans="1:3" s="25" customFormat="1" x14ac:dyDescent="0.2"/>
    <row r="27" spans="1:3" s="25" customFormat="1" ht="15" x14ac:dyDescent="0.25">
      <c r="A27" s="44"/>
      <c r="B27" s="46"/>
    </row>
    <row r="28" spans="1:3" s="25" customFormat="1" ht="14.25" x14ac:dyDescent="0.2">
      <c r="B28" s="47"/>
    </row>
    <row r="29" spans="1:3" s="25" customFormat="1" x14ac:dyDescent="0.2"/>
    <row r="30" spans="1:3" s="25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delays</vt:lpstr>
      <vt:lpstr>tourSizeAVG</vt:lpstr>
      <vt:lpstr>BoxPlot2</vt:lpstr>
      <vt:lpstr>BoxPlot_Shifted</vt:lpstr>
      <vt:lpstr>Data_Shifted</vt:lpstr>
      <vt:lpstr>Data</vt:lpstr>
      <vt:lpstr>©</vt:lpstr>
      <vt:lpstr>BoxPlot_Shifted!Print_Area</vt:lpstr>
      <vt:lpstr>BoxPlot2!Print_Area</vt:lpstr>
      <vt:lpstr>delays!Print_Area</vt:lpstr>
      <vt:lpstr>BoxPlot2!Print_Titles</vt:lpstr>
      <vt:lpstr>delays!Print_Titles</vt:lpstr>
      <vt:lpstr>shift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bruno olivieri</cp:lastModifiedBy>
  <cp:lastPrinted>2015-04-21T20:30:45Z</cp:lastPrinted>
  <dcterms:created xsi:type="dcterms:W3CDTF">2011-11-16T02:56:30Z</dcterms:created>
  <dcterms:modified xsi:type="dcterms:W3CDTF">2017-04-19T12:42:48Z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