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uno\Documents\_gits\surveillanceStrategies\results\2017-04-21 - NewMaps\"/>
    </mc:Choice>
  </mc:AlternateContent>
  <bookViews>
    <workbookView xWindow="0" yWindow="3600" windowWidth="18825" windowHeight="12690" tabRatio="861" activeTab="2"/>
  </bookViews>
  <sheets>
    <sheet name="TourSizes" sheetId="11" r:id="rId1"/>
    <sheet name="GlobalAvgDelay" sheetId="3" r:id="rId2"/>
    <sheet name="simTime" sheetId="12" r:id="rId3"/>
    <sheet name="lixo" sheetId="10" r:id="rId4"/>
    <sheet name="dadosbrutos" sheetId="13" r:id="rId5"/>
    <sheet name="BoxPlot2" sheetId="7" r:id="rId6"/>
    <sheet name="BoxPlot_Shifted" sheetId="2" r:id="rId7"/>
    <sheet name="Data_Shifted" sheetId="1" r:id="rId8"/>
    <sheet name="Data" sheetId="6" r:id="rId9"/>
    <sheet name="©" sheetId="8" r:id="rId10"/>
  </sheets>
  <definedNames>
    <definedName name="_xlnm._FilterDatabase" localSheetId="3" hidden="1">lixo!$A$1:$P$65</definedName>
    <definedName name="dadosBrutos_1" localSheetId="4">dadosbrutos!$A$1:$O$801</definedName>
    <definedName name="_xlnm.Print_Area" localSheetId="6">BoxPlot_Shifted!$A$1:$G$51</definedName>
    <definedName name="_xlnm.Print_Area" localSheetId="5">BoxPlot2!$A$1:$G$90</definedName>
    <definedName name="_xlnm.Print_Area" localSheetId="1">GlobalAvgDelay!$A$1:$I$90</definedName>
    <definedName name="_xlnm.Print_Area" localSheetId="2">simTime!$A$1:$C$90</definedName>
    <definedName name="_xlnm.Print_Area" localSheetId="0">TourSizes!$A$1:$C$90</definedName>
    <definedName name="_xlnm.Print_Titles" localSheetId="5">BoxPlot2!$49:$49</definedName>
    <definedName name="_xlnm.Print_Titles" localSheetId="1">GlobalAvgDelay!$49:$49</definedName>
    <definedName name="_xlnm.Print_Titles" localSheetId="2">simTime!$49:$49</definedName>
    <definedName name="_xlnm.Print_Titles" localSheetId="0">TourSizes!$49:$49</definedName>
    <definedName name="resultsDESCRIBE_1" localSheetId="3">lixo!$A$1:$P$65</definedName>
    <definedName name="shift">Data_Shifted!$I$1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M15" i="12" l="1"/>
  <c r="N15" i="12"/>
  <c r="P16" i="12"/>
  <c r="P15" i="12"/>
  <c r="B32" i="12"/>
  <c r="B39" i="12" s="1"/>
  <c r="B41" i="12" s="1"/>
  <c r="B43" i="12" s="1"/>
  <c r="B36" i="12"/>
  <c r="B37" i="12"/>
  <c r="B46" i="12"/>
  <c r="B47" i="12"/>
  <c r="B49" i="12"/>
  <c r="P11" i="12"/>
  <c r="P10" i="12"/>
  <c r="Q4" i="13"/>
  <c r="Q5" i="13"/>
  <c r="B40" i="12" l="1"/>
  <c r="B42" i="12" s="1"/>
  <c r="B44" i="12" s="1"/>
  <c r="C49" i="12"/>
  <c r="C47" i="12"/>
  <c r="C46" i="12"/>
  <c r="C37" i="12"/>
  <c r="C36" i="12"/>
  <c r="C32" i="12"/>
  <c r="C40" i="12" s="1"/>
  <c r="C42" i="12" s="1"/>
  <c r="C44" i="12" s="1"/>
  <c r="E2" i="12"/>
  <c r="C39" i="12" l="1"/>
  <c r="C41" i="12" s="1"/>
  <c r="C43" i="12" s="1"/>
  <c r="C49" i="11"/>
  <c r="B49" i="11"/>
  <c r="C47" i="11"/>
  <c r="B47" i="11"/>
  <c r="C46" i="11"/>
  <c r="B46" i="11"/>
  <c r="C37" i="11"/>
  <c r="B37" i="11"/>
  <c r="C36" i="11"/>
  <c r="B36" i="11"/>
  <c r="C32" i="11"/>
  <c r="C40" i="11" s="1"/>
  <c r="C42" i="11" s="1"/>
  <c r="C44" i="11" s="1"/>
  <c r="B32" i="11"/>
  <c r="B40" i="11" s="1"/>
  <c r="B42" i="11" s="1"/>
  <c r="B44" i="11" s="1"/>
  <c r="E2" i="11"/>
  <c r="B39" i="11" l="1"/>
  <c r="B41" i="11" s="1"/>
  <c r="B43" i="11" s="1"/>
  <c r="C39" i="11"/>
  <c r="C41" i="11" s="1"/>
  <c r="C43" i="11" s="1"/>
  <c r="G32" i="3"/>
  <c r="F32" i="3"/>
  <c r="H49" i="3"/>
  <c r="H47" i="3"/>
  <c r="H46" i="3"/>
  <c r="H37" i="3"/>
  <c r="H36" i="3"/>
  <c r="H32" i="3"/>
  <c r="H39" i="3" s="1"/>
  <c r="H41" i="3" s="1"/>
  <c r="H43" i="3" s="1"/>
  <c r="G49" i="3"/>
  <c r="G47" i="3"/>
  <c r="G46" i="3"/>
  <c r="G37" i="3"/>
  <c r="G36" i="3"/>
  <c r="G39" i="3"/>
  <c r="G41" i="3" s="1"/>
  <c r="G43" i="3" s="1"/>
  <c r="I32" i="3"/>
  <c r="H40" i="3" l="1"/>
  <c r="H42" i="3" s="1"/>
  <c r="H44" i="3" s="1"/>
  <c r="G40" i="3"/>
  <c r="G42" i="3" s="1"/>
  <c r="G44" i="3" s="1"/>
  <c r="C32" i="3"/>
  <c r="D32" i="3"/>
  <c r="E32" i="3"/>
  <c r="B32" i="3"/>
  <c r="K2" i="3" l="1"/>
  <c r="I2" i="7"/>
  <c r="I2" i="2"/>
  <c r="B6" i="8"/>
  <c r="C49" i="3" l="1"/>
  <c r="D49" i="3"/>
  <c r="E49" i="3"/>
  <c r="F49" i="3"/>
  <c r="I49" i="3"/>
  <c r="B49" i="3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E37" i="7" s="1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B39" i="7" s="1"/>
  <c r="D32" i="7"/>
  <c r="E32" i="7"/>
  <c r="F32" i="7"/>
  <c r="F39" i="7" s="1"/>
  <c r="D39" i="7"/>
  <c r="D33" i="7" s="1"/>
  <c r="D46" i="7" s="1"/>
  <c r="E39" i="7"/>
  <c r="E33" i="7"/>
  <c r="E46" i="7" s="1"/>
  <c r="B40" i="7"/>
  <c r="B34" i="7" s="1"/>
  <c r="B47" i="7" s="1"/>
  <c r="D40" i="7"/>
  <c r="D34" i="7" s="1"/>
  <c r="D47" i="7" s="1"/>
  <c r="E40" i="7"/>
  <c r="E42" i="7" s="1"/>
  <c r="E44" i="7" s="1"/>
  <c r="E34" i="7"/>
  <c r="E47" i="7" s="1"/>
  <c r="F40" i="7"/>
  <c r="F34" i="7" s="1"/>
  <c r="F47" i="7" s="1"/>
  <c r="B36" i="7"/>
  <c r="D36" i="7"/>
  <c r="E36" i="7"/>
  <c r="F36" i="7"/>
  <c r="B37" i="7"/>
  <c r="C37" i="7"/>
  <c r="D37" i="7"/>
  <c r="F37" i="7"/>
  <c r="G37" i="7"/>
  <c r="D41" i="7"/>
  <c r="E41" i="7"/>
  <c r="B42" i="7"/>
  <c r="D42" i="7"/>
  <c r="F42" i="7"/>
  <c r="D43" i="7"/>
  <c r="E43" i="7"/>
  <c r="B44" i="7"/>
  <c r="D44" i="7"/>
  <c r="F44" i="7"/>
  <c r="I1" i="1"/>
  <c r="G37" i="2" s="1"/>
  <c r="I40" i="3"/>
  <c r="I47" i="3" s="1"/>
  <c r="E40" i="3"/>
  <c r="D40" i="3"/>
  <c r="D47" i="3" s="1"/>
  <c r="C40" i="3"/>
  <c r="C47" i="3" s="1"/>
  <c r="B39" i="3"/>
  <c r="I42" i="3"/>
  <c r="I44" i="3" s="1"/>
  <c r="F36" i="3"/>
  <c r="F37" i="3"/>
  <c r="E36" i="3"/>
  <c r="D37" i="3"/>
  <c r="C37" i="3"/>
  <c r="B36" i="3"/>
  <c r="B37" i="3"/>
  <c r="I36" i="3"/>
  <c r="D36" i="3"/>
  <c r="C36" i="3"/>
  <c r="C42" i="3" l="1"/>
  <c r="C44" i="3" s="1"/>
  <c r="B41" i="3"/>
  <c r="B43" i="3" s="1"/>
  <c r="B46" i="3"/>
  <c r="F40" i="3"/>
  <c r="F39" i="3"/>
  <c r="F41" i="7"/>
  <c r="F43" i="7" s="1"/>
  <c r="F33" i="7"/>
  <c r="F46" i="7" s="1"/>
  <c r="B40" i="3"/>
  <c r="B47" i="3" s="1"/>
  <c r="D42" i="3"/>
  <c r="D44" i="3" s="1"/>
  <c r="G40" i="7"/>
  <c r="E47" i="3"/>
  <c r="E42" i="3"/>
  <c r="E44" i="3" s="1"/>
  <c r="B41" i="7"/>
  <c r="B43" i="7" s="1"/>
  <c r="B33" i="7"/>
  <c r="B46" i="7" s="1"/>
  <c r="G32" i="7"/>
  <c r="G39" i="7" s="1"/>
  <c r="C32" i="7"/>
  <c r="C40" i="7" s="1"/>
  <c r="E37" i="3"/>
  <c r="I37" i="3"/>
  <c r="E39" i="3"/>
  <c r="I39" i="3"/>
  <c r="A3" i="2"/>
  <c r="G36" i="7"/>
  <c r="C36" i="7"/>
  <c r="C39" i="3"/>
  <c r="D39" i="3"/>
  <c r="B37" i="2"/>
  <c r="C37" i="2"/>
  <c r="D37" i="2"/>
  <c r="E37" i="2"/>
  <c r="F37" i="2"/>
  <c r="B42" i="3" l="1"/>
  <c r="B44" i="3" s="1"/>
  <c r="G33" i="7"/>
  <c r="G46" i="7" s="1"/>
  <c r="G41" i="7"/>
  <c r="G43" i="7" s="1"/>
  <c r="C34" i="7"/>
  <c r="C47" i="7" s="1"/>
  <c r="C42" i="7"/>
  <c r="C44" i="7" s="1"/>
  <c r="C39" i="7"/>
  <c r="F42" i="3"/>
  <c r="F44" i="3" s="1"/>
  <c r="F47" i="3"/>
  <c r="D46" i="3"/>
  <c r="D41" i="3"/>
  <c r="D43" i="3" s="1"/>
  <c r="C41" i="3"/>
  <c r="C43" i="3" s="1"/>
  <c r="C46" i="3"/>
  <c r="I46" i="3"/>
  <c r="I41" i="3"/>
  <c r="I43" i="3" s="1"/>
  <c r="E46" i="3"/>
  <c r="E41" i="3"/>
  <c r="E43" i="3" s="1"/>
  <c r="G34" i="7"/>
  <c r="G47" i="7" s="1"/>
  <c r="G42" i="7"/>
  <c r="G44" i="7" s="1"/>
  <c r="F46" i="3"/>
  <c r="F41" i="3"/>
  <c r="F43" i="3" s="1"/>
  <c r="C41" i="7" l="1"/>
  <c r="C43" i="7" s="1"/>
  <c r="C33" i="7"/>
  <c r="C46" i="7" s="1"/>
  <c r="A48" i="1"/>
  <c r="B6" i="1"/>
  <c r="A24" i="1"/>
  <c r="E35" i="1"/>
  <c r="D31" i="1"/>
  <c r="B26" i="1"/>
  <c r="C34" i="1"/>
  <c r="A30" i="1"/>
  <c r="F42" i="1"/>
  <c r="C46" i="1"/>
  <c r="E15" i="1"/>
  <c r="D21" i="1"/>
  <c r="F11" i="1"/>
  <c r="C38" i="1"/>
  <c r="C17" i="1"/>
  <c r="F3" i="1"/>
  <c r="E29" i="1"/>
  <c r="C37" i="1"/>
  <c r="E37" i="1"/>
  <c r="C43" i="1"/>
  <c r="A36" i="1"/>
  <c r="F43" i="1"/>
  <c r="C15" i="1"/>
  <c r="E28" i="1"/>
  <c r="A32" i="1"/>
  <c r="D2" i="1"/>
  <c r="B1" i="1"/>
  <c r="F30" i="1"/>
  <c r="F23" i="1"/>
  <c r="D42" i="1"/>
  <c r="A5" i="1"/>
  <c r="E43" i="1"/>
  <c r="A45" i="1"/>
  <c r="D32" i="1"/>
  <c r="E4" i="1"/>
  <c r="A17" i="1"/>
  <c r="B8" i="1"/>
  <c r="A12" i="1"/>
  <c r="F35" i="1"/>
  <c r="E36" i="1"/>
  <c r="C27" i="1"/>
  <c r="B37" i="1"/>
  <c r="D19" i="1"/>
  <c r="F36" i="1"/>
  <c r="F31" i="1"/>
  <c r="F45" i="1"/>
  <c r="C39" i="1"/>
  <c r="C12" i="1"/>
  <c r="B15" i="1"/>
  <c r="B41" i="1"/>
  <c r="F32" i="1"/>
  <c r="A23" i="1"/>
  <c r="F1" i="1"/>
  <c r="E22" i="1"/>
  <c r="D10" i="1"/>
  <c r="A16" i="1"/>
  <c r="B13" i="1"/>
  <c r="C1" i="1"/>
  <c r="D12" i="1"/>
  <c r="C45" i="1"/>
  <c r="D41" i="1"/>
  <c r="A14" i="1"/>
  <c r="C35" i="1"/>
  <c r="A21" i="1"/>
  <c r="F20" i="1"/>
  <c r="F27" i="1"/>
  <c r="B24" i="1"/>
  <c r="D6" i="1"/>
  <c r="E12" i="1"/>
  <c r="A11" i="1"/>
  <c r="A27" i="1"/>
  <c r="D30" i="1"/>
  <c r="C21" i="1"/>
  <c r="B38" i="1"/>
  <c r="E33" i="1"/>
  <c r="F28" i="1"/>
  <c r="C4" i="1"/>
  <c r="A13" i="1"/>
  <c r="B3" i="1"/>
  <c r="A19" i="1"/>
  <c r="B29" i="1"/>
  <c r="B19" i="1"/>
  <c r="D45" i="1"/>
  <c r="C7" i="1"/>
  <c r="C10" i="1"/>
  <c r="B34" i="1"/>
  <c r="E31" i="1"/>
  <c r="B27" i="1"/>
  <c r="C9" i="1"/>
  <c r="A42" i="1"/>
  <c r="D7" i="1"/>
  <c r="A7" i="1"/>
  <c r="B5" i="1"/>
  <c r="D48" i="1"/>
  <c r="F13" i="1"/>
  <c r="D23" i="1"/>
  <c r="E14" i="1"/>
  <c r="D39" i="1"/>
  <c r="F25" i="1"/>
  <c r="D3" i="1"/>
  <c r="B12" i="1"/>
  <c r="D18" i="1"/>
  <c r="F15" i="1"/>
  <c r="B11" i="1"/>
  <c r="A15" i="1"/>
  <c r="E24" i="1"/>
  <c r="A31" i="1"/>
  <c r="B31" i="1"/>
  <c r="D13" i="1"/>
  <c r="B40" i="1"/>
  <c r="C26" i="1"/>
  <c r="D15" i="1"/>
  <c r="B43" i="1"/>
  <c r="E6" i="1"/>
  <c r="C8" i="1"/>
  <c r="D11" i="1"/>
  <c r="D28" i="1"/>
  <c r="C3" i="1"/>
  <c r="E20" i="1"/>
  <c r="B32" i="1"/>
  <c r="C18" i="1"/>
  <c r="B33" i="1"/>
  <c r="D20" i="1"/>
  <c r="F29" i="1"/>
  <c r="E30" i="1"/>
  <c r="F41" i="1"/>
  <c r="A2" i="1"/>
  <c r="B7" i="1"/>
  <c r="D40" i="1"/>
  <c r="A28" i="1"/>
  <c r="F26" i="1"/>
  <c r="B16" i="1"/>
  <c r="D16" i="1"/>
  <c r="C28" i="1"/>
  <c r="F5" i="1"/>
  <c r="B20" i="1"/>
  <c r="E48" i="1"/>
  <c r="A37" i="1"/>
  <c r="A3" i="1"/>
  <c r="F18" i="1"/>
  <c r="C32" i="1"/>
  <c r="D17" i="1"/>
  <c r="E7" i="1"/>
  <c r="E13" i="1"/>
  <c r="A47" i="1"/>
  <c r="A40" i="1"/>
  <c r="D27" i="1"/>
  <c r="E1" i="1"/>
  <c r="A34" i="1"/>
  <c r="B23" i="1"/>
  <c r="E38" i="1"/>
  <c r="C20" i="1"/>
  <c r="A46" i="1"/>
  <c r="D14" i="1"/>
  <c r="C25" i="1"/>
  <c r="E2" i="1"/>
  <c r="E26" i="1"/>
  <c r="F14" i="1"/>
  <c r="B10" i="1"/>
  <c r="B17" i="1"/>
  <c r="A35" i="1"/>
  <c r="F9" i="1"/>
  <c r="F46" i="1"/>
  <c r="B35" i="1"/>
  <c r="D4" i="1"/>
  <c r="B47" i="1"/>
  <c r="E19" i="1"/>
  <c r="A39" i="1"/>
  <c r="F39" i="1"/>
  <c r="F47" i="1"/>
  <c r="E21" i="1"/>
  <c r="C13" i="1"/>
  <c r="B46" i="1"/>
  <c r="A41" i="1"/>
  <c r="B2" i="1"/>
  <c r="C36" i="1"/>
  <c r="F21" i="1"/>
  <c r="E23" i="1"/>
  <c r="E25" i="1"/>
  <c r="F44" i="1"/>
  <c r="A22" i="1"/>
  <c r="D22" i="1"/>
  <c r="D24" i="1"/>
  <c r="B45" i="1"/>
  <c r="E40" i="1"/>
  <c r="D44" i="1"/>
  <c r="E10" i="1"/>
  <c r="F34" i="1"/>
  <c r="F7" i="1"/>
  <c r="F38" i="1"/>
  <c r="E34" i="1"/>
  <c r="F40" i="1"/>
  <c r="A8" i="1"/>
  <c r="A10" i="1"/>
  <c r="C23" i="1"/>
  <c r="B30" i="1"/>
  <c r="A29" i="1"/>
  <c r="C22" i="1"/>
  <c r="C40" i="1"/>
  <c r="F48" i="1"/>
  <c r="E3" i="1"/>
  <c r="A25" i="1"/>
  <c r="C2" i="1"/>
  <c r="F33" i="1"/>
  <c r="F10" i="1"/>
  <c r="B36" i="1"/>
  <c r="C6" i="1"/>
  <c r="C33" i="1"/>
  <c r="E27" i="1"/>
  <c r="C29" i="1"/>
  <c r="C16" i="1"/>
  <c r="F16" i="1"/>
  <c r="D8" i="1"/>
  <c r="D9" i="1"/>
  <c r="E5" i="1"/>
  <c r="F24" i="1"/>
  <c r="C48" i="1"/>
  <c r="F4" i="1"/>
  <c r="A6" i="1"/>
  <c r="A43" i="1"/>
  <c r="F22" i="1"/>
  <c r="D1" i="1"/>
  <c r="D38" i="1"/>
  <c r="B22" i="1"/>
  <c r="B21" i="1"/>
  <c r="E18" i="1"/>
  <c r="F12" i="1"/>
  <c r="F8" i="1"/>
  <c r="A4" i="1"/>
  <c r="E39" i="1"/>
  <c r="D36" i="1"/>
  <c r="D26" i="1"/>
  <c r="E42" i="1"/>
  <c r="E9" i="1"/>
  <c r="C47" i="1"/>
  <c r="B39" i="1"/>
  <c r="A26" i="1"/>
  <c r="B28" i="1"/>
  <c r="B44" i="1"/>
  <c r="F37" i="1"/>
  <c r="E16" i="1"/>
  <c r="B48" i="1"/>
  <c r="F17" i="1"/>
  <c r="E32" i="1"/>
  <c r="C24" i="1"/>
  <c r="C14" i="1"/>
  <c r="D29" i="1"/>
  <c r="D34" i="1"/>
  <c r="B4" i="1"/>
  <c r="D43" i="1"/>
  <c r="A38" i="1"/>
  <c r="B42" i="1"/>
  <c r="F19" i="1"/>
  <c r="A33" i="1"/>
  <c r="D47" i="1"/>
  <c r="E45" i="1"/>
  <c r="A44" i="1"/>
  <c r="A20" i="1"/>
  <c r="D5" i="1"/>
  <c r="E8" i="1"/>
  <c r="B25" i="1"/>
  <c r="D25" i="1"/>
  <c r="F2" i="1"/>
  <c r="B9" i="1"/>
  <c r="D35" i="1"/>
  <c r="C44" i="1"/>
  <c r="B18" i="1"/>
  <c r="C5" i="1"/>
  <c r="E11" i="1"/>
  <c r="C31" i="1"/>
  <c r="A1" i="1"/>
  <c r="C42" i="1"/>
  <c r="B14" i="1"/>
  <c r="D37" i="1"/>
  <c r="A9" i="1"/>
  <c r="C30" i="1"/>
  <c r="C19" i="1"/>
  <c r="C41" i="1"/>
  <c r="E47" i="1"/>
  <c r="E44" i="1"/>
  <c r="E46" i="1"/>
  <c r="D33" i="1"/>
  <c r="A18" i="1"/>
  <c r="F6" i="1"/>
  <c r="D46" i="1"/>
  <c r="E41" i="1"/>
  <c r="C11" i="1"/>
  <c r="E17" i="1"/>
  <c r="B30" i="2" l="1"/>
  <c r="B32" i="2"/>
  <c r="B31" i="2"/>
  <c r="B29" i="2"/>
  <c r="B33" i="2"/>
  <c r="E29" i="2"/>
  <c r="E33" i="2"/>
  <c r="E30" i="2"/>
  <c r="E32" i="2"/>
  <c r="E31" i="2"/>
  <c r="F32" i="2"/>
  <c r="F29" i="2"/>
  <c r="F33" i="2"/>
  <c r="F31" i="2"/>
  <c r="F30" i="2"/>
  <c r="D31" i="2"/>
  <c r="D33" i="2"/>
  <c r="D30" i="2"/>
  <c r="D32" i="2"/>
  <c r="D29" i="2"/>
  <c r="G31" i="2"/>
  <c r="G33" i="2"/>
  <c r="G30" i="2"/>
  <c r="G32" i="2"/>
  <c r="G29" i="2"/>
  <c r="C32" i="2"/>
  <c r="C29" i="2"/>
  <c r="C31" i="2"/>
  <c r="C33" i="2"/>
  <c r="C30" i="2"/>
  <c r="B40" i="2" l="1"/>
  <c r="C40" i="2"/>
  <c r="D40" i="2"/>
  <c r="G41" i="2"/>
  <c r="G34" i="2"/>
  <c r="G43" i="2" s="1"/>
  <c r="D41" i="2"/>
  <c r="D34" i="2"/>
  <c r="D43" i="2" s="1"/>
  <c r="F34" i="2"/>
  <c r="F43" i="2" s="1"/>
  <c r="F41" i="2"/>
  <c r="C34" i="2"/>
  <c r="C43" i="2" s="1"/>
  <c r="C41" i="2"/>
  <c r="F40" i="2"/>
  <c r="E40" i="2"/>
  <c r="B34" i="2"/>
  <c r="B43" i="2" s="1"/>
  <c r="B41" i="2"/>
  <c r="G40" i="2"/>
  <c r="E34" i="2"/>
  <c r="E43" i="2" s="1"/>
  <c r="E41" i="2"/>
  <c r="G44" i="2" l="1"/>
  <c r="G36" i="2" s="1"/>
  <c r="G51" i="2" s="1"/>
  <c r="B44" i="2"/>
  <c r="B36" i="2" s="1"/>
  <c r="B51" i="2" s="1"/>
  <c r="F35" i="2"/>
  <c r="F50" i="2" s="1"/>
  <c r="F45" i="2"/>
  <c r="F47" i="2" s="1"/>
  <c r="G46" i="2"/>
  <c r="G48" i="2" s="1"/>
  <c r="C45" i="2"/>
  <c r="C47" i="2" s="1"/>
  <c r="C35" i="2"/>
  <c r="C50" i="2" s="1"/>
  <c r="F44" i="2"/>
  <c r="C44" i="2"/>
  <c r="D35" i="2"/>
  <c r="D50" i="2" s="1"/>
  <c r="D45" i="2"/>
  <c r="D47" i="2" s="1"/>
  <c r="G45" i="2"/>
  <c r="G47" i="2" s="1"/>
  <c r="G35" i="2"/>
  <c r="G50" i="2" s="1"/>
  <c r="E35" i="2"/>
  <c r="E50" i="2" s="1"/>
  <c r="E45" i="2"/>
  <c r="E47" i="2" s="1"/>
  <c r="B35" i="2"/>
  <c r="B50" i="2" s="1"/>
  <c r="B45" i="2"/>
  <c r="B47" i="2" s="1"/>
  <c r="D44" i="2"/>
  <c r="E44" i="2"/>
  <c r="B46" i="2" l="1"/>
  <c r="B48" i="2" s="1"/>
  <c r="C36" i="2"/>
  <c r="C51" i="2" s="1"/>
  <c r="C46" i="2"/>
  <c r="C48" i="2" s="1"/>
  <c r="E36" i="2"/>
  <c r="E51" i="2" s="1"/>
  <c r="E46" i="2"/>
  <c r="E48" i="2" s="1"/>
  <c r="F36" i="2"/>
  <c r="F51" i="2" s="1"/>
  <c r="F46" i="2"/>
  <c r="F48" i="2" s="1"/>
  <c r="D36" i="2"/>
  <c r="D51" i="2" s="1"/>
  <c r="D46" i="2"/>
  <c r="D48" i="2" s="1"/>
</calcChain>
</file>

<file path=xl/connections.xml><?xml version="1.0" encoding="utf-8"?>
<connections xmlns="http://schemas.openxmlformats.org/spreadsheetml/2006/main">
  <connection id="1" name="dadosBrutos" type="6" refreshedVersion="5" background="1" saveData="1">
    <textPr codePage="850" sourceFile="C:\Users\bruno\Documents\_gits\surveillanceStrategies\results\2017-04-21 - NewMaps\dadosBrutos.txt" decimal="," thousands="." tab="0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DESCRIBE" type="6" refreshedVersion="5" background="1" saveData="1">
    <textPr codePage="850" sourceFile="C:\Users\bruno\Documents\_gits\surveillanceStrategies\results\2017-04-21 - NewMaps\resultsDESCRIBE.txt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<sst xmlns="http://schemas.openxmlformats.org/spreadsheetml/2006/main" count="1286" uniqueCount="155">
  <si>
    <t>http://www.vertex42.com/licensing/EULA_privateuse.html</t>
  </si>
  <si>
    <t>HELP</t>
  </si>
  <si>
    <t>Insert new rows above this line</t>
  </si>
  <si>
    <t>Box Plot Template</t>
  </si>
  <si>
    <t>Min</t>
  </si>
  <si>
    <t>Max</t>
  </si>
  <si>
    <t>IQR</t>
  </si>
  <si>
    <t>Median</t>
  </si>
  <si>
    <t>Q2-Q1</t>
  </si>
  <si>
    <t>Q3-Q2</t>
  </si>
  <si>
    <t>Sample 1</t>
  </si>
  <si>
    <t>Sample 2</t>
  </si>
  <si>
    <t>Sample 3</t>
  </si>
  <si>
    <t>Sample 4</t>
  </si>
  <si>
    <t>Sample 5</t>
  </si>
  <si>
    <t>Sample 6</t>
  </si>
  <si>
    <t>Upper Whisker</t>
  </si>
  <si>
    <t>Upper Outliers</t>
  </si>
  <si>
    <t>Lower Outliers</t>
  </si>
  <si>
    <t>For the Outliers</t>
  </si>
  <si>
    <t>Data Table</t>
  </si>
  <si>
    <t>Labels</t>
  </si>
  <si>
    <t>Lower Whisker</t>
  </si>
  <si>
    <t>For the Whiskers</t>
  </si>
  <si>
    <t>For the Box (IQR and Median)</t>
  </si>
  <si>
    <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</si>
  <si>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</si>
  <si>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+1.5*IQR</t>
    </r>
  </si>
  <si>
    <r>
      <t>Q</t>
    </r>
    <r>
      <rPr>
        <vertAlign val="subscript"/>
        <sz val="10"/>
        <rFont val="Arial"/>
        <family val="2"/>
      </rPr>
      <t>1-</t>
    </r>
    <r>
      <rPr>
        <sz val="10"/>
        <rFont val="Arial"/>
        <family val="2"/>
      </rPr>
      <t>1.5*IQR</t>
    </r>
  </si>
  <si>
    <r>
      <t>W</t>
    </r>
    <r>
      <rPr>
        <vertAlign val="subscript"/>
        <sz val="10"/>
        <rFont val="Arial"/>
        <family val="2"/>
      </rPr>
      <t>upper</t>
    </r>
    <r>
      <rPr>
        <sz val="10"/>
        <rFont val="Arial"/>
        <family val="2"/>
      </rPr>
      <t>-Q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</si>
  <si>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-W</t>
    </r>
    <r>
      <rPr>
        <vertAlign val="subscript"/>
        <sz val="10"/>
        <rFont val="Arial"/>
        <family val="2"/>
      </rPr>
      <t>lower</t>
    </r>
  </si>
  <si>
    <t>SHIFT:</t>
  </si>
  <si>
    <t/>
  </si>
  <si>
    <t>Zero Offset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</si>
  <si>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</si>
  <si>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</si>
  <si>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</si>
  <si>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</si>
  <si>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</si>
  <si>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</si>
  <si>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http://www.vertex42.com/ExcelTemplates/box-whisker-plot.html</t>
  </si>
  <si>
    <t>Using This Worksheet</t>
  </si>
  <si>
    <t xml:space="preserve">This worksheet adds a value to the data in the Data </t>
  </si>
  <si>
    <t xml:space="preserve">worksheet so that all the values are positive.The </t>
  </si>
  <si>
    <t xml:space="preserve">chart in the BoxPlot_Shifted worksheet references </t>
  </si>
  <si>
    <t>the data on this worksheet.</t>
  </si>
  <si>
    <t xml:space="preserve">This worksheet is where you enter your data for the </t>
  </si>
  <si>
    <t xml:space="preserve">chart in the BoxPlot_Shifted worksheet. The </t>
  </si>
  <si>
    <t xml:space="preserve">Data_Shifted worksheet first offsets all the data based </t>
  </si>
  <si>
    <t xml:space="preserve">on the minimum value, so that all the values are </t>
  </si>
  <si>
    <t>positive. A relative comparison is still possible.</t>
  </si>
  <si>
    <t xml:space="preserve">This version of the box plot does not use bar </t>
  </si>
  <si>
    <t xml:space="preserve">charts to represent the quartiles. Instead, each </t>
  </si>
  <si>
    <t xml:space="preserve">of the series is an X-Y chart, which allows the </t>
  </si>
  <si>
    <t xml:space="preserve">data to include negative values. The Median is </t>
  </si>
  <si>
    <t xml:space="preserve">represented with an "x" marker and horizontal </t>
  </si>
  <si>
    <t xml:space="preserve">markers are used for Q1 and Q3. This is a </t>
  </si>
  <si>
    <t xml:space="preserve">more practical approach for creating box plots </t>
  </si>
  <si>
    <t xml:space="preserve">in Excel because it does not require shifting </t>
  </si>
  <si>
    <t>the data as in the BoxPlot_Shifted worksheet.</t>
  </si>
  <si>
    <t xml:space="preserve">If your data contains negative values, then using </t>
  </si>
  <si>
    <t xml:space="preserve">bar charts to display the interquartile range </t>
  </si>
  <si>
    <t xml:space="preserve">requires that the data be shifted so that it is all </t>
  </si>
  <si>
    <t xml:space="preserve">positive.In the BoxPlot worksheet, the use of bar </t>
  </si>
  <si>
    <t xml:space="preserve">charts to create the interquartile ranges requires </t>
  </si>
  <si>
    <t>that the...</t>
  </si>
  <si>
    <t xml:space="preserve">This worksheet is basically the same as the </t>
  </si>
  <si>
    <t xml:space="preserve">BoxPlot worksheet except that it is set up to </t>
  </si>
  <si>
    <t xml:space="preserve">allow negative values reference the Data_Shifted </t>
  </si>
  <si>
    <t xml:space="preserve">worksheet. This makes it easier to delete existing </t>
  </si>
  <si>
    <t xml:space="preserve">data and add your own data sets of any length </t>
  </si>
  <si>
    <t xml:space="preserve">(within the limitations of the number of rows </t>
  </si>
  <si>
    <t>in Excel).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</si>
  <si>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If you have more than 6 </t>
    </r>
  </si>
  <si>
    <t xml:space="preserve">data sets in the Data worksheet, you will need to </t>
  </si>
  <si>
    <t xml:space="preserve">copy an existing column in this worksheet and </t>
  </si>
  <si>
    <t xml:space="preserve">inserting it between Sample 5 and Sample 6. </t>
  </si>
  <si>
    <t xml:space="preserve">Doing so will ensure that the chart series expand </t>
  </si>
  <si>
    <t>to include the new data set.</t>
  </si>
  <si>
    <r>
      <t>Important</t>
    </r>
    <r>
      <rPr>
        <sz val="10"/>
        <color rgb="FF000000"/>
        <rFont val="Arial"/>
        <family val="2"/>
      </rPr>
      <t xml:space="preserve">: After inserting a new column, you </t>
    </r>
  </si>
  <si>
    <t xml:space="preserve">will need to update the references in the formulas </t>
  </si>
  <si>
    <t xml:space="preserve">to refer to the correct column in the Data sheet. </t>
  </si>
  <si>
    <t xml:space="preserve">You can do this by copying cells B27:B49 (the </t>
  </si>
  <si>
    <t xml:space="preserve">formulas for Sample 1) to the right to fill in the </t>
  </si>
  <si>
    <t xml:space="preserve">formulas for the other samples. Rows 37-49 are </t>
  </si>
  <si>
    <t xml:space="preserve">unhidden so that you don't forget to include these </t>
  </si>
  <si>
    <t xml:space="preserve">cells when updating the formulas. You can hide </t>
  </si>
  <si>
    <t>these rows if you want to unclutter the worksheet.</t>
  </si>
  <si>
    <t xml:space="preserve">This template shows how to create a box and </t>
  </si>
  <si>
    <t xml:space="preserve">whisker chart in Excel. The ends of the whisker </t>
  </si>
  <si>
    <t xml:space="preserve">are set at 1.5*IQR above the third quartile (Q3) </t>
  </si>
  <si>
    <t xml:space="preserve">and 1.5*IQR below the first quartile (Q1). If the </t>
  </si>
  <si>
    <t xml:space="preserve">Minimum or Maximum values are outside this </t>
  </si>
  <si>
    <t xml:space="preserve">range, then they are shown as outliers. The </t>
  </si>
  <si>
    <t xml:space="preserve">normal convention for box plots is to show all </t>
  </si>
  <si>
    <t xml:space="preserve">the outliers, but to simplify this template, only </t>
  </si>
  <si>
    <t xml:space="preserve">the Min and Max outliers are shown. The </t>
  </si>
  <si>
    <t>number of outliers for each data set are included</t>
  </si>
  <si>
    <t>in the table below the chart.</t>
  </si>
  <si>
    <r>
      <t>NOTE</t>
    </r>
    <r>
      <rPr>
        <sz val="10"/>
        <color rgb="FF000000"/>
        <rFont val="Arial"/>
        <family val="2"/>
      </rPr>
      <t xml:space="preserve">: The use of the bar charts to display the </t>
    </r>
  </si>
  <si>
    <r>
      <t xml:space="preserve">interquartile range requires that </t>
    </r>
    <r>
      <rPr>
        <b/>
        <sz val="10"/>
        <color rgb="FF000000"/>
        <rFont val="Arial"/>
        <family val="2"/>
      </rPr>
      <t xml:space="preserve">Q1 be </t>
    </r>
  </si>
  <si>
    <r>
      <t>positive</t>
    </r>
    <r>
      <rPr>
        <sz val="10"/>
        <color rgb="FF000000"/>
        <rFont val="Arial"/>
        <family val="2"/>
      </rPr>
      <t xml:space="preserve">. So, this technique is best used for </t>
    </r>
  </si>
  <si>
    <t xml:space="preserve">displaying data that is only positive. See the </t>
  </si>
  <si>
    <t xml:space="preserve">other worksheets for methods for handling data </t>
  </si>
  <si>
    <t>with negative values.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</si>
  <si>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You can easily add </t>
    </r>
  </si>
  <si>
    <t xml:space="preserve">additional data sets by copying an existing </t>
  </si>
  <si>
    <t xml:space="preserve">column and inserting it between Sample 5 and </t>
  </si>
  <si>
    <t xml:space="preserve">Sample 6. Doing so will ensure that the chart </t>
  </si>
  <si>
    <t>series expand to include the new data set.</t>
  </si>
  <si>
    <r>
      <t xml:space="preserve">- </t>
    </r>
    <r>
      <rPr>
        <b/>
        <sz val="10"/>
        <color rgb="FF000000"/>
        <rFont val="Arial"/>
        <family val="2"/>
      </rPr>
      <t>Adding Rows</t>
    </r>
    <r>
      <rPr>
        <sz val="10"/>
        <color rgb="FF000000"/>
        <rFont val="Arial"/>
        <family val="2"/>
      </rPr>
      <t xml:space="preserve">: The formulas allow you to </t>
    </r>
  </si>
  <si>
    <t xml:space="preserve">have blank values within the data sets, but if </t>
  </si>
  <si>
    <t xml:space="preserve">you need to add more rows, add rows above </t>
  </si>
  <si>
    <t xml:space="preserve">the gray line below the table so that the range </t>
  </si>
  <si>
    <t>references expand to include these new rows.</t>
  </si>
  <si>
    <t>TSP16-delay</t>
  </si>
  <si>
    <t>TSP2-delay</t>
  </si>
  <si>
    <t>DADCA16-delay</t>
  </si>
  <si>
    <t>DADCA4-delay</t>
  </si>
  <si>
    <t>TSP4-delay</t>
  </si>
  <si>
    <t>DADCA8-delay</t>
  </si>
  <si>
    <t>TSP8-delay</t>
  </si>
  <si>
    <t>Strategy</t>
  </si>
  <si>
    <t>nPOIs</t>
  </si>
  <si>
    <t>nUAV</t>
  </si>
  <si>
    <t>SucessTax</t>
  </si>
  <si>
    <t>V2V_range</t>
  </si>
  <si>
    <t>nRounds</t>
  </si>
  <si>
    <t>dimX</t>
  </si>
  <si>
    <t>simumationTimeMS</t>
  </si>
  <si>
    <t>TSP_threads</t>
  </si>
  <si>
    <t>maxData</t>
  </si>
  <si>
    <t>minData</t>
  </si>
  <si>
    <t>globalAvgDelay</t>
  </si>
  <si>
    <t>nMsgs</t>
  </si>
  <si>
    <t>tourSize</t>
  </si>
  <si>
    <t>TSPbased</t>
  </si>
  <si>
    <t>ZigZagOverNSN</t>
  </si>
  <si>
    <t>Unnamed: 14</t>
  </si>
  <si>
    <t>DADCA2-delay</t>
  </si>
  <si>
    <t>count</t>
  </si>
  <si>
    <t>mean</t>
  </si>
  <si>
    <t>std</t>
  </si>
  <si>
    <t>min</t>
  </si>
  <si>
    <t>max</t>
  </si>
  <si>
    <t>DADCA2-tour</t>
  </si>
  <si>
    <t>TSP2-tour</t>
  </si>
  <si>
    <t>TSP</t>
  </si>
  <si>
    <t>DADCA</t>
  </si>
  <si>
    <t>OldMap</t>
  </si>
  <si>
    <t>New Map</t>
  </si>
  <si>
    <t>DADCA100-NewMap</t>
  </si>
  <si>
    <t>DADCA100-oldMap</t>
  </si>
  <si>
    <t>tsp time</t>
  </si>
  <si>
    <t>dadca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</si>
</sst>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8"/>
      <color indexed="53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i/>
      <sz val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b/>
      <sz val="16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3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9" fontId="4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ill="1" applyBorder="1"/>
    <xf numFmtId="0" fontId="15" fillId="20" borderId="0" xfId="0" applyFont="1" applyFill="1" applyProtection="1"/>
    <xf numFmtId="0" fontId="0" fillId="20" borderId="0" xfId="0" applyFill="1" applyProtection="1"/>
    <xf numFmtId="0" fontId="15" fillId="0" borderId="0" xfId="0" applyFont="1" applyProtection="1"/>
    <xf numFmtId="0" fontId="21" fillId="0" borderId="0" xfId="0" applyFont="1" applyAlignment="1" applyProtection="1">
      <alignment horizontal="left"/>
    </xf>
    <xf numFmtId="0" fontId="15" fillId="0" borderId="0" xfId="0" applyFont="1" applyAlignment="1" applyProtection="1"/>
    <xf numFmtId="0" fontId="23" fillId="0" borderId="0" xfId="34" applyFont="1" applyAlignment="1" applyProtection="1"/>
    <xf numFmtId="0" fontId="15" fillId="0" borderId="0" xfId="0" applyFont="1" applyAlignment="1" applyProtection="1">
      <alignment horizontal="right"/>
    </xf>
    <xf numFmtId="0" fontId="15" fillId="21" borderId="0" xfId="0" applyFont="1" applyFill="1" applyBorder="1" applyAlignment="1" applyProtection="1">
      <alignment horizontal="right"/>
    </xf>
    <xf numFmtId="0" fontId="26" fillId="20" borderId="0" xfId="0" applyFont="1" applyFill="1" applyAlignment="1" applyProtection="1">
      <alignment horizontal="left"/>
    </xf>
    <xf numFmtId="0" fontId="21" fillId="20" borderId="10" xfId="0" applyFont="1" applyFill="1" applyBorder="1" applyAlignment="1" applyProtection="1">
      <alignment horizontal="right"/>
    </xf>
    <xf numFmtId="0" fontId="15" fillId="20" borderId="10" xfId="0" applyFont="1" applyFill="1" applyBorder="1" applyAlignment="1" applyProtection="1">
      <alignment horizontal="right"/>
    </xf>
    <xf numFmtId="0" fontId="0" fillId="21" borderId="0" xfId="0" applyFill="1"/>
    <xf numFmtId="0" fontId="27" fillId="20" borderId="0" xfId="0" applyFont="1" applyFill="1" applyProtection="1"/>
    <xf numFmtId="0" fontId="0" fillId="0" borderId="7" xfId="0" applyBorder="1"/>
    <xf numFmtId="0" fontId="0" fillId="22" borderId="0" xfId="0" applyFill="1"/>
    <xf numFmtId="0" fontId="0" fillId="20" borderId="7" xfId="0" applyFill="1" applyBorder="1"/>
    <xf numFmtId="0" fontId="28" fillId="0" borderId="0" xfId="0" applyFont="1" applyAlignment="1" applyProtection="1">
      <alignment horizontal="left"/>
    </xf>
    <xf numFmtId="0" fontId="24" fillId="20" borderId="0" xfId="0" applyFont="1" applyFill="1" applyAlignment="1" applyProtection="1">
      <alignment horizontal="left" vertical="center"/>
    </xf>
    <xf numFmtId="0" fontId="15" fillId="20" borderId="0" xfId="0" applyFont="1" applyFill="1" applyAlignment="1" applyProtection="1">
      <alignment vertical="center"/>
    </xf>
    <xf numFmtId="0" fontId="0" fillId="20" borderId="0" xfId="0" applyFill="1" applyAlignment="1" applyProtection="1">
      <alignment vertical="center"/>
    </xf>
    <xf numFmtId="0" fontId="15" fillId="0" borderId="0" xfId="0" applyFont="1" applyAlignment="1" applyProtection="1">
      <alignment vertical="center"/>
    </xf>
    <xf numFmtId="164" fontId="0" fillId="21" borderId="0" xfId="0" applyNumberFormat="1" applyFill="1"/>
    <xf numFmtId="1" fontId="0" fillId="21" borderId="0" xfId="0" applyNumberFormat="1" applyFill="1"/>
    <xf numFmtId="0" fontId="0" fillId="23" borderId="0" xfId="0" applyFill="1" applyBorder="1"/>
    <xf numFmtId="0" fontId="29" fillId="24" borderId="0" xfId="0" applyFont="1" applyFill="1" applyBorder="1" applyAlignment="1">
      <alignment horizontal="left" vertical="center"/>
    </xf>
    <xf numFmtId="0" fontId="0" fillId="0" borderId="0" xfId="0" applyBorder="1"/>
    <xf numFmtId="0" fontId="15" fillId="0" borderId="0" xfId="0" applyFont="1"/>
    <xf numFmtId="0" fontId="30" fillId="0" borderId="0" xfId="0" applyFont="1" applyAlignment="1">
      <alignment horizontal="left" vertical="top" wrapText="1"/>
    </xf>
    <xf numFmtId="0" fontId="15" fillId="23" borderId="0" xfId="0" applyFont="1" applyFill="1" applyBorder="1"/>
    <xf numFmtId="0" fontId="31" fillId="0" borderId="11" xfId="0" applyFont="1" applyBorder="1"/>
    <xf numFmtId="0" fontId="11" fillId="0" borderId="0" xfId="34" applyBorder="1" applyAlignment="1" applyProtection="1">
      <alignment horizontal="left" vertical="top"/>
    </xf>
    <xf numFmtId="0" fontId="20" fillId="0" borderId="12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32" fillId="23" borderId="0" xfId="0" applyFont="1" applyFill="1" applyBorder="1"/>
    <xf numFmtId="0" fontId="20" fillId="0" borderId="13" xfId="0" applyFont="1" applyBorder="1" applyAlignment="1">
      <alignment horizontal="left" wrapText="1"/>
    </xf>
    <xf numFmtId="0" fontId="15" fillId="23" borderId="0" xfId="0" applyFont="1" applyFill="1" applyBorder="1" applyAlignment="1">
      <alignment vertical="top"/>
    </xf>
    <xf numFmtId="0" fontId="31" fillId="23" borderId="0" xfId="0" applyFont="1" applyFill="1" applyBorder="1" applyAlignment="1">
      <alignment horizontal="right" vertical="top"/>
    </xf>
    <xf numFmtId="0" fontId="22" fillId="0" borderId="13" xfId="0" applyFont="1" applyBorder="1" applyAlignment="1" applyProtection="1">
      <alignment horizontal="left" wrapText="1"/>
    </xf>
    <xf numFmtId="0" fontId="30" fillId="23" borderId="0" xfId="0" applyFont="1" applyFill="1" applyBorder="1" applyAlignment="1">
      <alignment horizontal="left" vertical="top" wrapText="1"/>
    </xf>
    <xf numFmtId="0" fontId="31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4" fillId="23" borderId="0" xfId="0" applyFont="1" applyFill="1" applyBorder="1" applyAlignment="1"/>
    <xf numFmtId="0" fontId="35" fillId="23" borderId="0" xfId="0" applyFont="1" applyFill="1" applyBorder="1" applyAlignment="1">
      <alignment horizontal="center"/>
    </xf>
    <xf numFmtId="0" fontId="36" fillId="23" borderId="0" xfId="34" applyFont="1" applyFill="1" applyBorder="1" applyAlignment="1" applyProtection="1">
      <alignment horizontal="left" indent="1"/>
    </xf>
    <xf numFmtId="0" fontId="37" fillId="23" borderId="0" xfId="0" applyFont="1" applyFill="1" applyBorder="1" applyAlignment="1" applyProtection="1">
      <alignment horizontal="left" indent="1"/>
    </xf>
    <xf numFmtId="0" fontId="31" fillId="23" borderId="0" xfId="0" applyFont="1" applyFill="1" applyBorder="1"/>
    <xf numFmtId="0" fontId="23" fillId="0" borderId="0" xfId="34" applyFont="1" applyAlignment="1" applyProtection="1">
      <alignment vertical="top"/>
    </xf>
    <xf numFmtId="0" fontId="15" fillId="0" borderId="7" xfId="0" applyFont="1" applyBorder="1"/>
    <xf numFmtId="0" fontId="38" fillId="0" borderId="14" xfId="0" applyFont="1" applyBorder="1" applyProtection="1"/>
    <xf numFmtId="0" fontId="15" fillId="0" borderId="14" xfId="0" applyFont="1" applyBorder="1" applyProtection="1"/>
    <xf numFmtId="0" fontId="39" fillId="0" borderId="0" xfId="0" applyFont="1"/>
    <xf numFmtId="0" fontId="39" fillId="0" borderId="0" xfId="0" applyFont="1" applyAlignment="1">
      <alignment horizontal="left" vertical="center" readingOrder="1"/>
    </xf>
    <xf numFmtId="0" fontId="40" fillId="0" borderId="0" xfId="0" applyFont="1"/>
    <xf numFmtId="3" fontId="0" fillId="0" borderId="0" xfId="0" applyNumberFormat="1"/>
    <xf numFmtId="0" fontId="42" fillId="0" borderId="0" xfId="0" applyFont="1" applyProtection="1"/>
    <xf numFmtId="9" fontId="42" fillId="0" borderId="0" xfId="43" applyFont="1" applyProtection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TourSizes!$A$28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TourSizes!$B$44:$C$44</c:f>
                <c:numCache>
                  <c:formatCode>General</c:formatCode>
                  <c:ptCount val="2"/>
                  <c:pt idx="0">
                    <c:v>1402</c:v>
                  </c:pt>
                  <c:pt idx="1">
                    <c:v>1047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TourSizes!$B$28:$C$28</c:f>
              <c:numCache>
                <c:formatCode>General</c:formatCode>
                <c:ptCount val="2"/>
                <c:pt idx="0">
                  <c:v>7227</c:v>
                </c:pt>
                <c:pt idx="1">
                  <c:v>7628</c:v>
                </c:pt>
              </c:numCache>
            </c:numRef>
          </c:val>
        </c:ser>
        <c:ser>
          <c:idx val="1"/>
          <c:order val="1"/>
          <c:tx>
            <c:strRef>
              <c:f>TourSizes!$A$36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TourSizes!$B$36:$C$36</c:f>
              <c:numCache>
                <c:formatCode>General</c:formatCode>
                <c:ptCount val="2"/>
                <c:pt idx="0">
                  <c:v>740</c:v>
                </c:pt>
                <c:pt idx="1">
                  <c:v>408.5</c:v>
                </c:pt>
              </c:numCache>
            </c:numRef>
          </c:val>
        </c:ser>
        <c:ser>
          <c:idx val="2"/>
          <c:order val="2"/>
          <c:tx>
            <c:strRef>
              <c:f>TourSizes!$A$37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TourSizes!$B$43:$C$43</c:f>
                <c:numCache>
                  <c:formatCode>General</c:formatCode>
                  <c:ptCount val="2"/>
                  <c:pt idx="0">
                    <c:v>1529.25</c:v>
                  </c:pt>
                  <c:pt idx="1">
                    <c:v>1250.25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TourSizes!$B$37:$C$37</c:f>
              <c:numCache>
                <c:formatCode>General</c:formatCode>
                <c:ptCount val="2"/>
                <c:pt idx="0">
                  <c:v>750.75</c:v>
                </c:pt>
                <c:pt idx="1">
                  <c:v>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421848"/>
        <c:axId val="304489048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TourSizes!$B$47:$C$47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TourSizes!$B$46:$C$46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21848"/>
        <c:axId val="304489048"/>
      </c:lineChart>
      <c:catAx>
        <c:axId val="30442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4489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489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4421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DADCA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(TourSizes!#REF!,TourSizes!#REF!,TourSizes!#REF!,TourSizes!$B$48)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(TourSizes!#REF!,TourSizes!#REF!,TourSizes!#REF!,TourSizes!$B$29)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TSP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(TourSizes!#REF!,TourSizes!#REF!,TourSizes!#REF!,TourSizes!$C$48)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(TourSizes!#REF!,TourSizes!#REF!,TourSizes!#REF!,TourSizes!$C$29)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27800"/>
        <c:axId val="304528184"/>
      </c:scatterChart>
      <c:valAx>
        <c:axId val="30452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528184"/>
        <c:crosses val="autoZero"/>
        <c:crossBetween val="midCat"/>
      </c:valAx>
      <c:valAx>
        <c:axId val="3045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52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GlobalAvgDelay!$A$28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GlobalAvgDelay!$B$44:$I$44</c:f>
                <c:numCache>
                  <c:formatCode>General</c:formatCode>
                  <c:ptCount val="8"/>
                  <c:pt idx="0">
                    <c:v>1179.375</c:v>
                  </c:pt>
                  <c:pt idx="1">
                    <c:v>1167.5</c:v>
                  </c:pt>
                  <c:pt idx="2">
                    <c:v>1062</c:v>
                  </c:pt>
                  <c:pt idx="3">
                    <c:v>1086.375</c:v>
                  </c:pt>
                  <c:pt idx="4">
                    <c:v>1218</c:v>
                  </c:pt>
                  <c:pt idx="5">
                    <c:v>1171</c:v>
                  </c:pt>
                  <c:pt idx="6">
                    <c:v>1361.625</c:v>
                  </c:pt>
                  <c:pt idx="7">
                    <c:v>1154.625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GlobalAvgDelay!$B$28:$I$28</c:f>
              <c:numCache>
                <c:formatCode>General</c:formatCode>
                <c:ptCount val="8"/>
                <c:pt idx="0">
                  <c:v>4194.25</c:v>
                </c:pt>
                <c:pt idx="1">
                  <c:v>4092.5</c:v>
                </c:pt>
                <c:pt idx="2">
                  <c:v>4595</c:v>
                </c:pt>
                <c:pt idx="3">
                  <c:v>4121.75</c:v>
                </c:pt>
                <c:pt idx="4">
                  <c:v>4902.5</c:v>
                </c:pt>
                <c:pt idx="5">
                  <c:v>4100</c:v>
                </c:pt>
                <c:pt idx="6">
                  <c:v>5709.25</c:v>
                </c:pt>
                <c:pt idx="7">
                  <c:v>4084.5</c:v>
                </c:pt>
              </c:numCache>
            </c:numRef>
          </c:val>
        </c:ser>
        <c:ser>
          <c:idx val="1"/>
          <c:order val="1"/>
          <c:tx>
            <c:strRef>
              <c:f>GlobalAvgDelay!$A$36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GlobalAvgDelay!$B$36:$I$36</c:f>
              <c:numCache>
                <c:formatCode>General</c:formatCode>
                <c:ptCount val="8"/>
                <c:pt idx="0">
                  <c:v>484.25</c:v>
                </c:pt>
                <c:pt idx="1">
                  <c:v>479.5</c:v>
                </c:pt>
                <c:pt idx="2">
                  <c:v>408</c:v>
                </c:pt>
                <c:pt idx="3">
                  <c:v>378.25</c:v>
                </c:pt>
                <c:pt idx="4">
                  <c:v>453.5</c:v>
                </c:pt>
                <c:pt idx="5">
                  <c:v>238</c:v>
                </c:pt>
                <c:pt idx="6">
                  <c:v>561.25</c:v>
                </c:pt>
                <c:pt idx="7">
                  <c:v>280</c:v>
                </c:pt>
              </c:numCache>
            </c:numRef>
          </c:val>
        </c:ser>
        <c:ser>
          <c:idx val="2"/>
          <c:order val="2"/>
          <c:tx>
            <c:strRef>
              <c:f>GlobalAvgDelay!$A$37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GlobalAvgDelay!$B$43:$I$43</c:f>
                <c:numCache>
                  <c:formatCode>General</c:formatCode>
                  <c:ptCount val="8"/>
                  <c:pt idx="0">
                    <c:v>1179.375</c:v>
                  </c:pt>
                  <c:pt idx="1">
                    <c:v>1501.125</c:v>
                  </c:pt>
                  <c:pt idx="2">
                    <c:v>1269.75</c:v>
                  </c:pt>
                  <c:pt idx="3">
                    <c:v>1086.375</c:v>
                  </c:pt>
                  <c:pt idx="4">
                    <c:v>885.5</c:v>
                  </c:pt>
                  <c:pt idx="5">
                    <c:v>1180.125</c:v>
                  </c:pt>
                  <c:pt idx="6">
                    <c:v>1041</c:v>
                  </c:pt>
                  <c:pt idx="7">
                    <c:v>1154.625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GlobalAvgDelay!$B$37:$I$37</c:f>
              <c:numCache>
                <c:formatCode>General</c:formatCode>
                <c:ptCount val="8"/>
                <c:pt idx="0">
                  <c:v>302</c:v>
                </c:pt>
                <c:pt idx="1">
                  <c:v>521.25</c:v>
                </c:pt>
                <c:pt idx="2">
                  <c:v>438.5</c:v>
                </c:pt>
                <c:pt idx="3">
                  <c:v>346</c:v>
                </c:pt>
                <c:pt idx="4">
                  <c:v>358.5</c:v>
                </c:pt>
                <c:pt idx="5">
                  <c:v>548.75</c:v>
                </c:pt>
                <c:pt idx="6">
                  <c:v>346.5</c:v>
                </c:pt>
                <c:pt idx="7">
                  <c:v>489.75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503904"/>
        <c:axId val="304504296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GlobalAvgDelay!$B$47:$I$47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GlobalAvgDelay!$B$46:$I$46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03904"/>
        <c:axId val="304504296"/>
      </c:lineChart>
      <c:catAx>
        <c:axId val="3045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450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504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4503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DADCA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(GlobalAvgDelay!$B$48,GlobalAvgDelay!$D$48,GlobalAvgDelay!$F$48,GlobalAvgDelay!$H$48)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(GlobalAvgDelay!$B$29,GlobalAvgDelay!$D$29,GlobalAvgDelay!$F$29,GlobalAvgDelay!$H$29)</c:f>
              <c:numCache>
                <c:formatCode>General</c:formatCode>
                <c:ptCount val="4"/>
                <c:pt idx="0">
                  <c:v>4678.5</c:v>
                </c:pt>
                <c:pt idx="1">
                  <c:v>5003</c:v>
                </c:pt>
                <c:pt idx="2">
                  <c:v>5356</c:v>
                </c:pt>
                <c:pt idx="3">
                  <c:v>6270.5</c:v>
                </c:pt>
              </c:numCache>
            </c:numRef>
          </c:yVal>
          <c:smooth val="1"/>
        </c:ser>
        <c:ser>
          <c:idx val="1"/>
          <c:order val="1"/>
          <c:tx>
            <c:v>TSP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(GlobalAvgDelay!$C$48,GlobalAvgDelay!$E$48,GlobalAvgDelay!$G$48,GlobalAvgDelay!$I$48)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(GlobalAvgDelay!$C$29,GlobalAvgDelay!$E$29,GlobalAvgDelay!$G$29,GlobalAvgDelay!$I$29)</c:f>
              <c:numCache>
                <c:formatCode>General</c:formatCode>
                <c:ptCount val="4"/>
                <c:pt idx="0">
                  <c:v>4572</c:v>
                </c:pt>
                <c:pt idx="1">
                  <c:v>4500</c:v>
                </c:pt>
                <c:pt idx="2">
                  <c:v>4338</c:v>
                </c:pt>
                <c:pt idx="3">
                  <c:v>4364.5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02336"/>
        <c:axId val="304502728"/>
      </c:scatterChart>
      <c:valAx>
        <c:axId val="3045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502728"/>
        <c:crosses val="autoZero"/>
        <c:crossBetween val="midCat"/>
      </c:valAx>
      <c:valAx>
        <c:axId val="3045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50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simTime!$A$28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simTime!$B$44:$C$44</c:f>
                <c:numCache>
                  <c:formatCode>General</c:formatCode>
                  <c:ptCount val="2"/>
                  <c:pt idx="0">
                    <c:v>16276</c:v>
                  </c:pt>
                  <c:pt idx="1">
                    <c:v>267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simTime!$B$26:$C$26</c:f>
              <c:strCache>
                <c:ptCount val="2"/>
                <c:pt idx="0">
                  <c:v>DADCA100-NewMap</c:v>
                </c:pt>
                <c:pt idx="1">
                  <c:v>DADCA100-oldMap</c:v>
                </c:pt>
              </c:strCache>
            </c:strRef>
          </c:cat>
          <c:val>
            <c:numRef>
              <c:f>simTime!$B$28:$C$28</c:f>
              <c:numCache>
                <c:formatCode>General</c:formatCode>
                <c:ptCount val="2"/>
                <c:pt idx="0">
                  <c:v>21491</c:v>
                </c:pt>
                <c:pt idx="1">
                  <c:v>6901</c:v>
                </c:pt>
              </c:numCache>
            </c:numRef>
          </c:val>
        </c:ser>
        <c:ser>
          <c:idx val="1"/>
          <c:order val="1"/>
          <c:tx>
            <c:strRef>
              <c:f>simTime!$A$36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simTime!$B$26:$C$26</c:f>
              <c:strCache>
                <c:ptCount val="2"/>
                <c:pt idx="0">
                  <c:v>DADCA100-NewMap</c:v>
                </c:pt>
                <c:pt idx="1">
                  <c:v>DADCA100-oldMap</c:v>
                </c:pt>
              </c:strCache>
            </c:strRef>
          </c:cat>
          <c:val>
            <c:numRef>
              <c:f>simTime!$B$36:$C$36</c:f>
              <c:numCache>
                <c:formatCode>General</c:formatCode>
                <c:ptCount val="2"/>
                <c:pt idx="0">
                  <c:v>31499.5</c:v>
                </c:pt>
                <c:pt idx="1">
                  <c:v>146.5</c:v>
                </c:pt>
              </c:numCache>
            </c:numRef>
          </c:val>
        </c:ser>
        <c:ser>
          <c:idx val="2"/>
          <c:order val="2"/>
          <c:tx>
            <c:strRef>
              <c:f>simTime!$A$37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simTime!$B$43:$C$43</c:f>
                <c:numCache>
                  <c:formatCode>General</c:formatCode>
                  <c:ptCount val="2"/>
                  <c:pt idx="0">
                    <c:v>115569</c:v>
                  </c:pt>
                  <c:pt idx="1">
                    <c:v>560.625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simTime!$B$26:$C$26</c:f>
              <c:strCache>
                <c:ptCount val="2"/>
                <c:pt idx="0">
                  <c:v>DADCA100-NewMap</c:v>
                </c:pt>
                <c:pt idx="1">
                  <c:v>DADCA100-oldMap</c:v>
                </c:pt>
              </c:strCache>
            </c:strRef>
          </c:cat>
          <c:val>
            <c:numRef>
              <c:f>simTime!$B$37:$C$37</c:f>
              <c:numCache>
                <c:formatCode>General</c:formatCode>
                <c:ptCount val="2"/>
                <c:pt idx="0">
                  <c:v>45546.5</c:v>
                </c:pt>
                <c:pt idx="1">
                  <c:v>227.25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323136"/>
        <c:axId val="304325880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simTime!$B$26:$C$26</c:f>
              <c:strCache>
                <c:ptCount val="2"/>
                <c:pt idx="0">
                  <c:v>DADCA100-NewMap</c:v>
                </c:pt>
                <c:pt idx="1">
                  <c:v>DADCA100-oldMap</c:v>
                </c:pt>
              </c:strCache>
            </c:strRef>
          </c:cat>
          <c:val>
            <c:numRef>
              <c:f>simTime!$B$47:$C$47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simTime!$B$26:$C$26</c:f>
              <c:strCache>
                <c:ptCount val="2"/>
                <c:pt idx="0">
                  <c:v>DADCA100-NewMap</c:v>
                </c:pt>
                <c:pt idx="1">
                  <c:v>DADCA100-oldMap</c:v>
                </c:pt>
              </c:strCache>
            </c:strRef>
          </c:cat>
          <c:val>
            <c:numRef>
              <c:f>simTime!$B$46:$C$46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23136"/>
        <c:axId val="304325880"/>
      </c:lineChart>
      <c:catAx>
        <c:axId val="3043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432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325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4323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 and Whisker Plot</a:t>
            </a:r>
          </a:p>
        </c:rich>
      </c:tx>
      <c:layout>
        <c:manualLayout>
          <c:xMode val="edge"/>
          <c:yMode val="edge"/>
          <c:x val="0.40836044918770192"/>
          <c:y val="1.315789473684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47661625538228E-2"/>
          <c:y val="4.4736842105263158E-2"/>
          <c:w val="0.8922836586581675"/>
          <c:h val="0.80263157894736847"/>
        </c:manualLayout>
      </c:layout>
      <c:barChart>
        <c:barDir val="col"/>
        <c:grouping val="stacked"/>
        <c:varyColors val="0"/>
        <c:ser>
          <c:idx val="0"/>
          <c:order val="4"/>
          <c:tx>
            <c:v>Bar</c:v>
          </c:tx>
          <c:spPr>
            <a:noFill/>
            <a:ln w="25400">
              <a:noFill/>
            </a:ln>
          </c:spPr>
          <c:invertIfNegative val="0"/>
          <c: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329800"/>
        <c:axId val="304327056"/>
      </c:barChart>
      <c:lineChart>
        <c:grouping val="standard"/>
        <c:varyColors val="0"/>
        <c:ser>
          <c:idx val="4"/>
          <c:order val="2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BoxPlot2!$B$47:$G$47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-10</c:v>
                </c:pt>
                <c:pt idx="3">
                  <c:v>#N/A</c:v>
                </c:pt>
                <c:pt idx="4">
                  <c:v>-115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BoxPlot2!$B$46:$G$46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105</c:v>
                </c:pt>
                <c:pt idx="3">
                  <c:v>#N/A</c:v>
                </c:pt>
                <c:pt idx="4">
                  <c:v>25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29800"/>
        <c:axId val="304327056"/>
      </c:lineChart>
      <c:scatterChart>
        <c:scatterStyle val="lineMarker"/>
        <c:varyColors val="0"/>
        <c:ser>
          <c:idx val="1"/>
          <c:order val="0"/>
          <c:tx>
            <c:strRef>
              <c:f>BoxPlot2!$A$28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minus"/>
            <c:errValType val="cust"/>
            <c:noEndCap val="0"/>
            <c:minus>
              <c:numRef>
                <c:f>BoxPlot2!$B$44:$G$44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28.5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BoxPlot2!$B$28:$G$28</c:f>
              <c:numCache>
                <c:formatCode>General</c:formatCode>
                <c:ptCount val="6"/>
                <c:pt idx="0">
                  <c:v>-29.5</c:v>
                </c:pt>
                <c:pt idx="1">
                  <c:v>6</c:v>
                </c:pt>
                <c:pt idx="2">
                  <c:v>42</c:v>
                </c:pt>
                <c:pt idx="3">
                  <c:v>34.5</c:v>
                </c:pt>
                <c:pt idx="4">
                  <c:v>-49.5</c:v>
                </c:pt>
                <c:pt idx="5">
                  <c:v>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BoxPlot2!$A$30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BoxPlot2!$B$43:$G$43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28.5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BoxPlot2!$B$30:$G$30</c:f>
              <c:numCache>
                <c:formatCode>General</c:formatCode>
                <c:ptCount val="6"/>
                <c:pt idx="0">
                  <c:v>11.5</c:v>
                </c:pt>
                <c:pt idx="1">
                  <c:v>24.75</c:v>
                </c:pt>
                <c:pt idx="2">
                  <c:v>59</c:v>
                </c:pt>
                <c:pt idx="3">
                  <c:v>62.5</c:v>
                </c:pt>
                <c:pt idx="4">
                  <c:v>-30.5</c:v>
                </c:pt>
                <c:pt idx="5">
                  <c:v>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BoxPlot2!$A$29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273359"/>
                </a:solidFill>
                <a:prstDash val="solid"/>
              </a:ln>
            </c:spPr>
          </c:marker>
          <c:y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29800"/>
        <c:axId val="304327056"/>
      </c:scatterChart>
      <c:catAx>
        <c:axId val="30432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432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32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4329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4244399872826969"/>
          <c:y val="0.9263157894736842"/>
          <c:w val="0.3938909844527046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6939629875973"/>
          <c:y val="4.4736842105263158E-2"/>
          <c:w val="0.88782190226534685"/>
          <c:h val="0.8078947368421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BoxPlot_Shifted!$A$30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BoxPlot_Shifted!$B$48:$G$48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27.75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BoxPlot_Shifted!$B$30:$G$30</c:f>
              <c:numCache>
                <c:formatCode>General</c:formatCode>
                <c:ptCount val="6"/>
                <c:pt idx="0">
                  <c:v>110.5</c:v>
                </c:pt>
                <c:pt idx="1">
                  <c:v>146</c:v>
                </c:pt>
                <c:pt idx="2">
                  <c:v>222</c:v>
                </c:pt>
                <c:pt idx="3">
                  <c:v>174.5</c:v>
                </c:pt>
                <c:pt idx="4">
                  <c:v>65.25</c:v>
                </c:pt>
                <c:pt idx="5">
                  <c:v>216</c:v>
                </c:pt>
              </c:numCache>
            </c:numRef>
          </c:val>
        </c:ser>
        <c:ser>
          <c:idx val="1"/>
          <c:order val="1"/>
          <c:tx>
            <c:strRef>
              <c:f>BoxPlot_Shifted!$A$40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BoxPlot_Shifted!$B$40:$G$40</c:f>
              <c:numCache>
                <c:formatCode>General</c:formatCode>
                <c:ptCount val="6"/>
                <c:pt idx="0">
                  <c:v>22</c:v>
                </c:pt>
                <c:pt idx="1">
                  <c:v>13.5</c:v>
                </c:pt>
                <c:pt idx="2">
                  <c:v>10</c:v>
                </c:pt>
                <c:pt idx="3">
                  <c:v>10.5</c:v>
                </c:pt>
                <c:pt idx="4">
                  <c:v>8.25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BoxPlot_Shifted!$A$41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BoxPlot_Shifted!$B$47:$G$47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27.75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BoxPlot_Shifted!$B$41:$G$41</c:f>
              <c:numCache>
                <c:formatCode>General</c:formatCode>
                <c:ptCount val="6"/>
                <c:pt idx="0">
                  <c:v>19</c:v>
                </c:pt>
                <c:pt idx="1">
                  <c:v>5.25</c:v>
                </c:pt>
                <c:pt idx="2">
                  <c:v>7</c:v>
                </c:pt>
                <c:pt idx="3">
                  <c:v>17.5</c:v>
                </c:pt>
                <c:pt idx="4">
                  <c:v>10.25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322352"/>
        <c:axId val="30432431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BoxPlot_Shifted!$B$51:$G$51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170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BoxPlot_Shifted!$B$50:$G$50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285</c:v>
                </c:pt>
                <c:pt idx="3">
                  <c:v>#N/A</c:v>
                </c:pt>
                <c:pt idx="4">
                  <c:v>130</c:v>
                </c:pt>
                <c:pt idx="5">
                  <c:v>270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BoxPlot_Shifted!$A$37</c:f>
              <c:strCache>
                <c:ptCount val="1"/>
                <c:pt idx="0">
                  <c:v>Zero Offset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BoxPlot_Shifted!$B$37:$G$37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22352"/>
        <c:axId val="304324312"/>
      </c:lineChart>
      <c:catAx>
        <c:axId val="30432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432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324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4322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6121835752572481"/>
          <c:y val="0.93157894736842106"/>
          <c:w val="0.51923158183027507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742950</xdr:colOff>
      <xdr:row>24</xdr:row>
      <xdr:rowOff>57150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0</xdr:row>
      <xdr:rowOff>57150</xdr:rowOff>
    </xdr:from>
    <xdr:to>
      <xdr:col>5</xdr:col>
      <xdr:colOff>470273</xdr:colOff>
      <xdr:row>0</xdr:row>
      <xdr:rowOff>361976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57150"/>
          <a:ext cx="1365622" cy="304826"/>
        </a:xfrm>
        <a:prstGeom prst="rect">
          <a:avLst/>
        </a:prstGeom>
      </xdr:spPr>
    </xdr:pic>
    <xdr:clientData/>
  </xdr:twoCellAnchor>
  <xdr:twoCellAnchor>
    <xdr:from>
      <xdr:col>9</xdr:col>
      <xdr:colOff>204107</xdr:colOff>
      <xdr:row>3</xdr:row>
      <xdr:rowOff>97972</xdr:rowOff>
    </xdr:from>
    <xdr:to>
      <xdr:col>16</xdr:col>
      <xdr:colOff>489857</xdr:colOff>
      <xdr:row>20</xdr:row>
      <xdr:rowOff>149679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742950</xdr:colOff>
      <xdr:row>24</xdr:row>
      <xdr:rowOff>57150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0</xdr:row>
      <xdr:rowOff>57150</xdr:rowOff>
    </xdr:from>
    <xdr:to>
      <xdr:col>11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  <xdr:twoCellAnchor>
    <xdr:from>
      <xdr:col>15</xdr:col>
      <xdr:colOff>204107</xdr:colOff>
      <xdr:row>3</xdr:row>
      <xdr:rowOff>97972</xdr:rowOff>
    </xdr:from>
    <xdr:to>
      <xdr:col>22</xdr:col>
      <xdr:colOff>489857</xdr:colOff>
      <xdr:row>20</xdr:row>
      <xdr:rowOff>149679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0</xdr:colOff>
      <xdr:row>24</xdr:row>
      <xdr:rowOff>57150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0</xdr:row>
      <xdr:rowOff>57150</xdr:rowOff>
    </xdr:from>
    <xdr:to>
      <xdr:col>5</xdr:col>
      <xdr:colOff>470273</xdr:colOff>
      <xdr:row>0</xdr:row>
      <xdr:rowOff>361976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742950</xdr:colOff>
      <xdr:row>24</xdr:row>
      <xdr:rowOff>57150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809625</xdr:colOff>
      <xdr:row>26</xdr:row>
      <xdr:rowOff>57150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38100</xdr:rowOff>
    </xdr:from>
    <xdr:to>
      <xdr:col>2</xdr:col>
      <xdr:colOff>178807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9185" y="38100"/>
          <a:ext cx="1365622" cy="30482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resultsDESCRIB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dosBruto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box-whisker-plot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vertex42.com/licensing/EULA_privateuse.html" TargetMode="External"/><Relationship Id="rId1" Type="http://schemas.openxmlformats.org/officeDocument/2006/relationships/hyperlink" Target="http://www.vertex42.com/ExcelTemplates/box-whisker-plo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Templates/box-whisker-plo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box-whisker-plo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vertex42.com/ExcelTemplates/box-whisker-plot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ertex42.com/ExcelTemplates/box-whisker-plot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0"/>
  <sheetViews>
    <sheetView showGridLines="0" zoomScale="70" zoomScaleNormal="70" workbookViewId="0">
      <selection activeCell="W13" sqref="W13"/>
    </sheetView>
  </sheetViews>
  <sheetFormatPr defaultColWidth="9.140625" defaultRowHeight="12.75" x14ac:dyDescent="0.2"/>
  <cols>
    <col min="1" max="1" width="14.140625" style="4" customWidth="1"/>
    <col min="2" max="2" width="14.42578125" style="4" customWidth="1"/>
    <col min="3" max="3" width="14.5703125" style="4" customWidth="1"/>
    <col min="4" max="4" width="3.42578125" style="4" customWidth="1"/>
    <col min="5" max="5" width="13.42578125" style="4" customWidth="1"/>
    <col min="6" max="16384" width="9.140625" style="4"/>
  </cols>
  <sheetData>
    <row r="1" spans="1:8" s="22" customFormat="1" ht="30" customHeight="1" x14ac:dyDescent="0.2">
      <c r="A1" s="19" t="s">
        <v>3</v>
      </c>
      <c r="B1" s="21"/>
      <c r="C1" s="21"/>
    </row>
    <row r="2" spans="1:8" ht="15.75" x14ac:dyDescent="0.25">
      <c r="A2" s="5"/>
      <c r="B2" s="6"/>
      <c r="C2" s="6"/>
      <c r="E2" s="6" t="str">
        <f ca="1">"© 2009-" &amp; YEAR(TODAY()) &amp; " Vertex42 LLC"</f>
        <v>© 2009-2017 Vertex42 LLC</v>
      </c>
    </row>
    <row r="3" spans="1:8" x14ac:dyDescent="0.2">
      <c r="E3" s="7" t="s">
        <v>1</v>
      </c>
    </row>
    <row r="5" spans="1:8" x14ac:dyDescent="0.2">
      <c r="E5" s="50" t="s">
        <v>41</v>
      </c>
      <c r="F5" s="51"/>
      <c r="G5" s="51"/>
      <c r="H5" s="51"/>
    </row>
    <row r="6" spans="1:8" x14ac:dyDescent="0.2">
      <c r="E6" s="52" t="s">
        <v>88</v>
      </c>
    </row>
    <row r="7" spans="1:8" x14ac:dyDescent="0.2">
      <c r="E7" s="52" t="s">
        <v>89</v>
      </c>
    </row>
    <row r="8" spans="1:8" x14ac:dyDescent="0.2">
      <c r="E8" s="52" t="s">
        <v>90</v>
      </c>
    </row>
    <row r="9" spans="1:8" x14ac:dyDescent="0.2">
      <c r="E9" s="52" t="s">
        <v>91</v>
      </c>
    </row>
    <row r="10" spans="1:8" x14ac:dyDescent="0.2">
      <c r="E10" s="52" t="s">
        <v>92</v>
      </c>
    </row>
    <row r="11" spans="1:8" x14ac:dyDescent="0.2">
      <c r="E11" s="52" t="s">
        <v>93</v>
      </c>
    </row>
    <row r="12" spans="1:8" x14ac:dyDescent="0.2">
      <c r="E12" s="52" t="s">
        <v>94</v>
      </c>
    </row>
    <row r="13" spans="1:8" x14ac:dyDescent="0.2">
      <c r="E13" s="52" t="s">
        <v>95</v>
      </c>
    </row>
    <row r="14" spans="1:8" x14ac:dyDescent="0.2">
      <c r="E14" s="52" t="s">
        <v>96</v>
      </c>
    </row>
    <row r="15" spans="1:8" x14ac:dyDescent="0.2">
      <c r="E15" s="52" t="s">
        <v>97</v>
      </c>
    </row>
    <row r="16" spans="1:8" x14ac:dyDescent="0.2">
      <c r="E16" s="53" t="s">
        <v>98</v>
      </c>
    </row>
    <row r="18" spans="1:5" x14ac:dyDescent="0.2">
      <c r="E18" s="54" t="s">
        <v>99</v>
      </c>
    </row>
    <row r="19" spans="1:5" x14ac:dyDescent="0.2">
      <c r="E19" s="52" t="s">
        <v>100</v>
      </c>
    </row>
    <row r="20" spans="1:5" x14ac:dyDescent="0.2">
      <c r="E20" s="54" t="s">
        <v>101</v>
      </c>
    </row>
    <row r="21" spans="1:5" x14ac:dyDescent="0.2">
      <c r="E21" s="52" t="s">
        <v>102</v>
      </c>
    </row>
    <row r="22" spans="1:5" x14ac:dyDescent="0.2">
      <c r="E22" s="52" t="s">
        <v>103</v>
      </c>
    </row>
    <row r="23" spans="1:5" x14ac:dyDescent="0.2">
      <c r="E23" s="53" t="s">
        <v>104</v>
      </c>
    </row>
    <row r="25" spans="1:5" ht="54" customHeight="1" x14ac:dyDescent="0.2">
      <c r="E25" s="52" t="s">
        <v>105</v>
      </c>
    </row>
    <row r="26" spans="1:5" x14ac:dyDescent="0.2">
      <c r="A26" s="8" t="s">
        <v>21</v>
      </c>
      <c r="B26" s="9" t="s">
        <v>145</v>
      </c>
      <c r="C26" s="9" t="s">
        <v>146</v>
      </c>
      <c r="E26" s="52" t="s">
        <v>106</v>
      </c>
    </row>
    <row r="27" spans="1:5" x14ac:dyDescent="0.2">
      <c r="A27" s="8" t="s">
        <v>4</v>
      </c>
      <c r="B27">
        <v>5825</v>
      </c>
      <c r="C27">
        <v>6581</v>
      </c>
      <c r="E27" s="52" t="s">
        <v>107</v>
      </c>
    </row>
    <row r="28" spans="1:5" ht="15.75" x14ac:dyDescent="0.3">
      <c r="A28" s="8" t="s">
        <v>25</v>
      </c>
      <c r="B28">
        <v>7227</v>
      </c>
      <c r="C28">
        <v>7628</v>
      </c>
      <c r="E28" s="52" t="s">
        <v>108</v>
      </c>
    </row>
    <row r="29" spans="1:5" x14ac:dyDescent="0.2">
      <c r="A29" s="8" t="s">
        <v>7</v>
      </c>
      <c r="B29">
        <v>7967</v>
      </c>
      <c r="C29">
        <v>8036.5</v>
      </c>
      <c r="E29" s="53" t="s">
        <v>109</v>
      </c>
    </row>
    <row r="30" spans="1:5" ht="15.75" x14ac:dyDescent="0.3">
      <c r="A30" s="8" t="s">
        <v>26</v>
      </c>
      <c r="B30">
        <v>8717.75</v>
      </c>
      <c r="C30">
        <v>8461.5</v>
      </c>
    </row>
    <row r="31" spans="1:5" x14ac:dyDescent="0.2">
      <c r="A31" s="8" t="s">
        <v>5</v>
      </c>
      <c r="B31">
        <v>10247</v>
      </c>
      <c r="C31">
        <v>10752</v>
      </c>
      <c r="E31" s="52" t="s">
        <v>110</v>
      </c>
    </row>
    <row r="32" spans="1:5" x14ac:dyDescent="0.2">
      <c r="A32" s="8" t="s">
        <v>6</v>
      </c>
      <c r="B32" s="4">
        <f t="shared" ref="B32:C32" si="0">B30-B28</f>
        <v>1490.75</v>
      </c>
      <c r="C32" s="4">
        <f t="shared" si="0"/>
        <v>833.5</v>
      </c>
      <c r="E32" s="52" t="s">
        <v>111</v>
      </c>
    </row>
    <row r="33" spans="1:5" x14ac:dyDescent="0.2">
      <c r="A33" s="8" t="s">
        <v>17</v>
      </c>
      <c r="E33" s="52" t="s">
        <v>112</v>
      </c>
    </row>
    <row r="34" spans="1:5" x14ac:dyDescent="0.2">
      <c r="A34" s="8" t="s">
        <v>18</v>
      </c>
      <c r="E34" s="52" t="s">
        <v>113</v>
      </c>
    </row>
    <row r="35" spans="1:5" hidden="1" x14ac:dyDescent="0.2">
      <c r="A35" s="10" t="s">
        <v>24</v>
      </c>
      <c r="B35" s="2"/>
      <c r="C35" s="2"/>
    </row>
    <row r="36" spans="1:5" hidden="1" x14ac:dyDescent="0.2">
      <c r="A36" s="8" t="s">
        <v>8</v>
      </c>
      <c r="B36" s="4">
        <f t="shared" ref="B36:C37" si="1">B29-B28</f>
        <v>740</v>
      </c>
      <c r="C36" s="4">
        <f t="shared" si="1"/>
        <v>408.5</v>
      </c>
    </row>
    <row r="37" spans="1:5" hidden="1" x14ac:dyDescent="0.2">
      <c r="A37" s="8" t="s">
        <v>9</v>
      </c>
      <c r="B37" s="4">
        <f t="shared" si="1"/>
        <v>750.75</v>
      </c>
      <c r="C37" s="4">
        <f t="shared" si="1"/>
        <v>425</v>
      </c>
    </row>
    <row r="38" spans="1:5" hidden="1" x14ac:dyDescent="0.2">
      <c r="A38" s="10" t="s">
        <v>23</v>
      </c>
      <c r="B38" s="2"/>
      <c r="C38" s="2"/>
    </row>
    <row r="39" spans="1:5" ht="15.75" hidden="1" x14ac:dyDescent="0.3">
      <c r="A39" s="8" t="s">
        <v>27</v>
      </c>
      <c r="B39" s="4">
        <f t="shared" ref="B39:C39" si="2">B30+1.5*B32</f>
        <v>10953.875</v>
      </c>
      <c r="C39" s="4">
        <f t="shared" si="2"/>
        <v>9711.75</v>
      </c>
    </row>
    <row r="40" spans="1:5" ht="15.75" hidden="1" x14ac:dyDescent="0.3">
      <c r="A40" s="8" t="s">
        <v>28</v>
      </c>
      <c r="B40" s="4">
        <f t="shared" ref="B40:C40" si="3">B28-1.5*B32</f>
        <v>4990.875</v>
      </c>
      <c r="C40" s="4">
        <f t="shared" si="3"/>
        <v>6377.75</v>
      </c>
    </row>
    <row r="41" spans="1:5" hidden="1" x14ac:dyDescent="0.2">
      <c r="A41" s="8" t="s">
        <v>16</v>
      </c>
      <c r="B41" s="4">
        <f t="shared" ref="B41:C41" si="4">MIN(B39,B31)</f>
        <v>10247</v>
      </c>
      <c r="C41" s="4">
        <f t="shared" si="4"/>
        <v>9711.75</v>
      </c>
    </row>
    <row r="42" spans="1:5" hidden="1" x14ac:dyDescent="0.2">
      <c r="A42" s="8" t="s">
        <v>22</v>
      </c>
      <c r="B42" s="4">
        <f t="shared" ref="B42:C42" si="5">MAX(B27,B40)</f>
        <v>5825</v>
      </c>
      <c r="C42" s="4">
        <f t="shared" si="5"/>
        <v>6581</v>
      </c>
    </row>
    <row r="43" spans="1:5" ht="15.75" hidden="1" x14ac:dyDescent="0.3">
      <c r="A43" s="8" t="s">
        <v>29</v>
      </c>
      <c r="B43" s="4">
        <f t="shared" ref="B43:C43" si="6">B41-B30</f>
        <v>1529.25</v>
      </c>
      <c r="C43" s="4">
        <f t="shared" si="6"/>
        <v>1250.25</v>
      </c>
    </row>
    <row r="44" spans="1:5" ht="15.75" hidden="1" x14ac:dyDescent="0.3">
      <c r="A44" s="8" t="s">
        <v>30</v>
      </c>
      <c r="B44" s="4">
        <f t="shared" ref="B44:C44" si="7">B28-B42</f>
        <v>1402</v>
      </c>
      <c r="C44" s="4">
        <f t="shared" si="7"/>
        <v>1047</v>
      </c>
    </row>
    <row r="45" spans="1:5" hidden="1" x14ac:dyDescent="0.2">
      <c r="A45" s="10" t="s">
        <v>19</v>
      </c>
      <c r="B45" s="2"/>
      <c r="C45" s="2"/>
    </row>
    <row r="46" spans="1:5" hidden="1" x14ac:dyDescent="0.2">
      <c r="A46" s="8" t="s">
        <v>5</v>
      </c>
      <c r="B46" s="4" t="e">
        <f t="shared" ref="B46:C46" si="8">IF(B33&gt;0,B31,NA())</f>
        <v>#N/A</v>
      </c>
      <c r="C46" s="4" t="e">
        <f t="shared" si="8"/>
        <v>#N/A</v>
      </c>
    </row>
    <row r="47" spans="1:5" hidden="1" x14ac:dyDescent="0.2">
      <c r="A47" s="8" t="s">
        <v>4</v>
      </c>
      <c r="B47" s="4" t="e">
        <f t="shared" ref="B47:C47" si="9">IF(B34&gt;0,B27,NA())</f>
        <v>#N/A</v>
      </c>
      <c r="C47" s="4" t="e">
        <f t="shared" si="9"/>
        <v>#N/A</v>
      </c>
    </row>
    <row r="48" spans="1:5" x14ac:dyDescent="0.2">
      <c r="B48" s="4">
        <v>2</v>
      </c>
      <c r="C48" s="4">
        <v>2</v>
      </c>
      <c r="E48" s="53" t="s">
        <v>114</v>
      </c>
    </row>
    <row r="49" spans="1:3" ht="15.75" x14ac:dyDescent="0.25">
      <c r="A49" s="11" t="s">
        <v>20</v>
      </c>
      <c r="B49" s="12" t="str">
        <f t="shared" ref="B49:C49" si="10">B26</f>
        <v>DADCA2-tour</v>
      </c>
      <c r="C49" s="12" t="str">
        <f t="shared" si="10"/>
        <v>TSP2-tour</v>
      </c>
    </row>
    <row r="50" spans="1:3" x14ac:dyDescent="0.2">
      <c r="B50" s="13">
        <v>31</v>
      </c>
      <c r="C50" s="13">
        <v>31</v>
      </c>
    </row>
    <row r="51" spans="1:3" x14ac:dyDescent="0.2">
      <c r="B51" s="13">
        <v>35</v>
      </c>
      <c r="C51" s="13">
        <v>35</v>
      </c>
    </row>
    <row r="52" spans="1:3" x14ac:dyDescent="0.2">
      <c r="B52" s="13">
        <v>45</v>
      </c>
      <c r="C52" s="13">
        <v>45</v>
      </c>
    </row>
    <row r="53" spans="1:3" x14ac:dyDescent="0.2">
      <c r="B53" s="13">
        <v>29</v>
      </c>
      <c r="C53" s="13">
        <v>29</v>
      </c>
    </row>
    <row r="54" spans="1:3" x14ac:dyDescent="0.2">
      <c r="B54" s="13">
        <v>44</v>
      </c>
      <c r="C54" s="13">
        <v>44</v>
      </c>
    </row>
    <row r="55" spans="1:3" x14ac:dyDescent="0.2">
      <c r="B55" s="13">
        <v>67</v>
      </c>
      <c r="C55" s="13">
        <v>67</v>
      </c>
    </row>
    <row r="56" spans="1:3" x14ac:dyDescent="0.2">
      <c r="B56" s="13">
        <v>55</v>
      </c>
      <c r="C56" s="13">
        <v>55</v>
      </c>
    </row>
    <row r="57" spans="1:3" x14ac:dyDescent="0.2">
      <c r="B57" s="13">
        <v>41</v>
      </c>
      <c r="C57" s="13">
        <v>41</v>
      </c>
    </row>
    <row r="58" spans="1:3" x14ac:dyDescent="0.2">
      <c r="B58" s="13">
        <v>57</v>
      </c>
      <c r="C58" s="13">
        <v>57</v>
      </c>
    </row>
    <row r="59" spans="1:3" x14ac:dyDescent="0.2">
      <c r="B59" s="13">
        <v>34</v>
      </c>
      <c r="C59" s="13">
        <v>34</v>
      </c>
    </row>
    <row r="60" spans="1:3" x14ac:dyDescent="0.2">
      <c r="B60" s="13">
        <v>22</v>
      </c>
      <c r="C60" s="13">
        <v>22</v>
      </c>
    </row>
    <row r="61" spans="1:3" x14ac:dyDescent="0.2">
      <c r="B61" s="13">
        <v>38</v>
      </c>
      <c r="C61" s="13">
        <v>38</v>
      </c>
    </row>
    <row r="62" spans="1:3" x14ac:dyDescent="0.2">
      <c r="B62" s="13">
        <v>37</v>
      </c>
      <c r="C62" s="13">
        <v>37</v>
      </c>
    </row>
    <row r="63" spans="1:3" x14ac:dyDescent="0.2">
      <c r="B63" s="13">
        <v>59</v>
      </c>
      <c r="C63" s="13">
        <v>59</v>
      </c>
    </row>
    <row r="64" spans="1:3" x14ac:dyDescent="0.2">
      <c r="B64" s="13">
        <v>56</v>
      </c>
      <c r="C64" s="13">
        <v>56</v>
      </c>
    </row>
    <row r="65" spans="2:3" x14ac:dyDescent="0.2">
      <c r="B65" s="13">
        <v>44</v>
      </c>
      <c r="C65" s="13">
        <v>44</v>
      </c>
    </row>
    <row r="66" spans="2:3" x14ac:dyDescent="0.2">
      <c r="B66" s="13">
        <v>38</v>
      </c>
      <c r="C66" s="13">
        <v>38</v>
      </c>
    </row>
    <row r="67" spans="2:3" x14ac:dyDescent="0.2">
      <c r="B67" s="13">
        <v>66</v>
      </c>
      <c r="C67" s="13">
        <v>66</v>
      </c>
    </row>
    <row r="68" spans="2:3" x14ac:dyDescent="0.2">
      <c r="B68" s="13">
        <v>57</v>
      </c>
      <c r="C68" s="13">
        <v>57</v>
      </c>
    </row>
    <row r="69" spans="2:3" x14ac:dyDescent="0.2">
      <c r="B69" s="13">
        <v>52</v>
      </c>
      <c r="C69" s="13">
        <v>52</v>
      </c>
    </row>
    <row r="70" spans="2:3" x14ac:dyDescent="0.2">
      <c r="B70" s="13">
        <v>51</v>
      </c>
      <c r="C70" s="13">
        <v>51</v>
      </c>
    </row>
    <row r="71" spans="2:3" x14ac:dyDescent="0.2">
      <c r="B71" s="13">
        <v>23</v>
      </c>
      <c r="C71" s="13">
        <v>23</v>
      </c>
    </row>
    <row r="72" spans="2:3" x14ac:dyDescent="0.2">
      <c r="B72" s="13">
        <v>53</v>
      </c>
      <c r="C72" s="13">
        <v>53</v>
      </c>
    </row>
    <row r="73" spans="2:3" x14ac:dyDescent="0.2">
      <c r="B73" s="13">
        <v>29</v>
      </c>
      <c r="C73" s="13">
        <v>29</v>
      </c>
    </row>
    <row r="74" spans="2:3" x14ac:dyDescent="0.2">
      <c r="B74" s="13"/>
      <c r="C74" s="13"/>
    </row>
    <row r="75" spans="2:3" x14ac:dyDescent="0.2">
      <c r="B75" s="13">
        <v>130</v>
      </c>
      <c r="C75" s="13">
        <v>130</v>
      </c>
    </row>
    <row r="76" spans="2:3" x14ac:dyDescent="0.2">
      <c r="B76" s="13"/>
      <c r="C76" s="13"/>
    </row>
    <row r="77" spans="2:3" x14ac:dyDescent="0.2">
      <c r="B77" s="13"/>
      <c r="C77" s="13"/>
    </row>
    <row r="78" spans="2:3" x14ac:dyDescent="0.2">
      <c r="B78" s="13"/>
      <c r="C78" s="13"/>
    </row>
    <row r="79" spans="2:3" x14ac:dyDescent="0.2">
      <c r="B79" s="13"/>
      <c r="C79" s="13"/>
    </row>
    <row r="80" spans="2:3" x14ac:dyDescent="0.2">
      <c r="B80" s="13"/>
      <c r="C80" s="13"/>
    </row>
    <row r="81" spans="1:3" x14ac:dyDescent="0.2">
      <c r="B81" s="13"/>
      <c r="C81" s="13"/>
    </row>
    <row r="82" spans="1:3" x14ac:dyDescent="0.2">
      <c r="B82" s="13"/>
      <c r="C82" s="13"/>
    </row>
    <row r="83" spans="1:3" x14ac:dyDescent="0.2">
      <c r="B83" s="13"/>
      <c r="C83" s="13"/>
    </row>
    <row r="84" spans="1:3" x14ac:dyDescent="0.2">
      <c r="B84" s="13"/>
      <c r="C84" s="13"/>
    </row>
    <row r="85" spans="1:3" x14ac:dyDescent="0.2">
      <c r="B85" s="13"/>
      <c r="C85" s="13"/>
    </row>
    <row r="86" spans="1:3" x14ac:dyDescent="0.2">
      <c r="B86" s="13"/>
      <c r="C86" s="13"/>
    </row>
    <row r="87" spans="1:3" x14ac:dyDescent="0.2">
      <c r="B87" s="13"/>
      <c r="C87" s="13"/>
    </row>
    <row r="88" spans="1:3" x14ac:dyDescent="0.2">
      <c r="B88" s="13"/>
      <c r="C88" s="13"/>
    </row>
    <row r="89" spans="1:3" x14ac:dyDescent="0.2">
      <c r="B89" s="13"/>
      <c r="C89" s="13"/>
    </row>
    <row r="90" spans="1:3" x14ac:dyDescent="0.2">
      <c r="A90" s="14" t="s">
        <v>2</v>
      </c>
      <c r="B90" s="2"/>
      <c r="C90" s="2"/>
    </row>
  </sheetData>
  <hyperlinks>
    <hyperlink ref="E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0.28515625" customWidth="1"/>
    <col min="2" max="2" width="78.5703125" customWidth="1"/>
    <col min="3" max="3" width="5.28515625" customWidth="1"/>
    <col min="4" max="4" width="10.28515625" customWidth="1"/>
  </cols>
  <sheetData>
    <row r="1" spans="1:4" s="27" customFormat="1" ht="30" customHeight="1" x14ac:dyDescent="0.2">
      <c r="A1" s="26" t="s">
        <v>3</v>
      </c>
      <c r="B1" s="26"/>
      <c r="C1" s="26"/>
      <c r="D1" s="1"/>
    </row>
    <row r="2" spans="1:4" ht="16.5" x14ac:dyDescent="0.2">
      <c r="A2" s="28"/>
      <c r="B2" s="29"/>
      <c r="C2" s="28"/>
    </row>
    <row r="3" spans="1:4" s="25" customFormat="1" ht="14.25" x14ac:dyDescent="0.2">
      <c r="A3" s="30"/>
      <c r="B3" s="31" t="s">
        <v>34</v>
      </c>
      <c r="C3" s="30"/>
    </row>
    <row r="4" spans="1:4" s="25" customFormat="1" x14ac:dyDescent="0.2">
      <c r="A4" s="30"/>
      <c r="B4" s="32" t="s">
        <v>40</v>
      </c>
      <c r="C4" s="30"/>
    </row>
    <row r="5" spans="1:4" s="25" customFormat="1" ht="15" x14ac:dyDescent="0.2">
      <c r="A5" s="30"/>
      <c r="B5" s="33"/>
      <c r="C5" s="30"/>
    </row>
    <row r="6" spans="1:4" s="25" customFormat="1" ht="15.75" x14ac:dyDescent="0.25">
      <c r="A6" s="30"/>
      <c r="B6" s="34" t="str">
        <f ca="1">"© 2009-" &amp; YEAR(TODAY()) &amp; " Vertex42 LLC"</f>
        <v>© 2009-2017 Vertex42 LLC</v>
      </c>
      <c r="C6" s="30"/>
    </row>
    <row r="7" spans="1:4" s="25" customFormat="1" ht="15.75" x14ac:dyDescent="0.25">
      <c r="A7" s="35"/>
      <c r="B7" s="36"/>
      <c r="C7" s="37"/>
    </row>
    <row r="8" spans="1:4" s="25" customFormat="1" ht="30" x14ac:dyDescent="0.2">
      <c r="A8" s="38"/>
      <c r="B8" s="36" t="s">
        <v>35</v>
      </c>
      <c r="C8" s="30"/>
    </row>
    <row r="9" spans="1:4" s="25" customFormat="1" ht="15" x14ac:dyDescent="0.2">
      <c r="A9" s="38"/>
      <c r="B9" s="36"/>
      <c r="C9" s="30"/>
    </row>
    <row r="10" spans="1:4" s="25" customFormat="1" ht="30" x14ac:dyDescent="0.2">
      <c r="A10" s="38"/>
      <c r="B10" s="36" t="s">
        <v>36</v>
      </c>
      <c r="C10" s="30"/>
    </row>
    <row r="11" spans="1:4" s="25" customFormat="1" ht="15" x14ac:dyDescent="0.2">
      <c r="A11" s="38"/>
      <c r="B11" s="36"/>
      <c r="C11" s="30"/>
    </row>
    <row r="12" spans="1:4" s="25" customFormat="1" ht="30" x14ac:dyDescent="0.2">
      <c r="A12" s="38"/>
      <c r="B12" s="36" t="s">
        <v>37</v>
      </c>
      <c r="C12" s="30"/>
    </row>
    <row r="13" spans="1:4" s="25" customFormat="1" ht="15" x14ac:dyDescent="0.2">
      <c r="A13" s="38"/>
      <c r="B13" s="36"/>
      <c r="C13" s="30"/>
    </row>
    <row r="14" spans="1:4" s="25" customFormat="1" ht="15" x14ac:dyDescent="0.2">
      <c r="A14" s="38"/>
      <c r="B14" s="39" t="s">
        <v>38</v>
      </c>
      <c r="C14" s="30"/>
    </row>
    <row r="15" spans="1:4" s="25" customFormat="1" ht="15" x14ac:dyDescent="0.2">
      <c r="A15" s="38"/>
      <c r="B15" s="36" t="s">
        <v>0</v>
      </c>
      <c r="C15" s="30"/>
    </row>
    <row r="16" spans="1:4" s="25" customFormat="1" ht="15" x14ac:dyDescent="0.2">
      <c r="A16" s="38"/>
      <c r="B16" s="36"/>
      <c r="C16" s="30"/>
    </row>
    <row r="17" spans="1:3" s="25" customFormat="1" ht="30.75" x14ac:dyDescent="0.2">
      <c r="A17" s="38"/>
      <c r="B17" s="36" t="s">
        <v>39</v>
      </c>
      <c r="C17" s="30"/>
    </row>
    <row r="18" spans="1:3" s="25" customFormat="1" ht="16.5" x14ac:dyDescent="0.2">
      <c r="A18" s="38"/>
      <c r="B18" s="40"/>
      <c r="C18" s="30"/>
    </row>
    <row r="19" spans="1:3" s="25" customFormat="1" ht="14.25" x14ac:dyDescent="0.2">
      <c r="A19" s="30"/>
      <c r="B19" s="41"/>
      <c r="C19" s="30"/>
    </row>
    <row r="20" spans="1:3" s="25" customFormat="1" ht="14.25" x14ac:dyDescent="0.2">
      <c r="A20" s="30"/>
      <c r="B20" s="41"/>
      <c r="C20" s="30"/>
    </row>
    <row r="21" spans="1:3" s="25" customFormat="1" ht="15.75" x14ac:dyDescent="0.25">
      <c r="A21" s="42"/>
      <c r="B21" s="43"/>
    </row>
    <row r="22" spans="1:3" s="25" customFormat="1" x14ac:dyDescent="0.2"/>
    <row r="23" spans="1:3" s="25" customFormat="1" ht="15" x14ac:dyDescent="0.25">
      <c r="A23" s="44"/>
      <c r="B23" s="45"/>
    </row>
    <row r="24" spans="1:3" s="25" customFormat="1" x14ac:dyDescent="0.2"/>
    <row r="25" spans="1:3" s="25" customFormat="1" ht="15" x14ac:dyDescent="0.25">
      <c r="A25" s="44"/>
      <c r="B25" s="45"/>
    </row>
    <row r="26" spans="1:3" s="25" customFormat="1" x14ac:dyDescent="0.2"/>
    <row r="27" spans="1:3" s="25" customFormat="1" ht="15" x14ac:dyDescent="0.25">
      <c r="A27" s="44"/>
      <c r="B27" s="46"/>
    </row>
    <row r="28" spans="1:3" s="25" customFormat="1" ht="14.25" x14ac:dyDescent="0.2">
      <c r="B28" s="47"/>
    </row>
    <row r="29" spans="1:3" s="25" customFormat="1" x14ac:dyDescent="0.2"/>
    <row r="30" spans="1:3" s="25" customFormat="1" x14ac:dyDescent="0.2"/>
  </sheetData>
  <hyperlinks>
    <hyperlink ref="B4" r:id="rId1"/>
    <hyperlink ref="B14" r:id="rId2" display="http://www.vertex42.com/licensing/EULA_privateuse.html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"/>
  <sheetViews>
    <sheetView showGridLines="0" zoomScale="70" zoomScaleNormal="70" workbookViewId="0">
      <selection activeCell="O55" sqref="O55"/>
    </sheetView>
  </sheetViews>
  <sheetFormatPr defaultColWidth="9.140625" defaultRowHeight="12.75" x14ac:dyDescent="0.2"/>
  <cols>
    <col min="1" max="1" width="14.140625" style="4" customWidth="1"/>
    <col min="2" max="3" width="15.42578125" style="4" customWidth="1"/>
    <col min="4" max="4" width="15.7109375" style="4" customWidth="1"/>
    <col min="5" max="5" width="15" style="4" customWidth="1"/>
    <col min="6" max="6" width="14.42578125" style="4" customWidth="1"/>
    <col min="7" max="7" width="14.5703125" style="4" customWidth="1"/>
    <col min="8" max="8" width="14.42578125" style="4" customWidth="1"/>
    <col min="9" max="9" width="14.5703125" style="4" customWidth="1"/>
    <col min="10" max="10" width="3.42578125" style="4" customWidth="1"/>
    <col min="11" max="11" width="13.42578125" style="4" customWidth="1"/>
    <col min="12" max="16384" width="9.140625" style="4"/>
  </cols>
  <sheetData>
    <row r="1" spans="1:14" s="22" customFormat="1" ht="30" customHeight="1" x14ac:dyDescent="0.2">
      <c r="A1" s="19" t="s">
        <v>3</v>
      </c>
      <c r="B1" s="20"/>
      <c r="C1" s="21"/>
      <c r="D1" s="21"/>
      <c r="E1" s="21"/>
      <c r="F1" s="21"/>
      <c r="G1" s="21"/>
      <c r="H1" s="21"/>
      <c r="I1" s="21"/>
    </row>
    <row r="2" spans="1:14" ht="15.75" x14ac:dyDescent="0.25">
      <c r="A2" s="5"/>
      <c r="C2" s="6"/>
      <c r="D2" s="6"/>
      <c r="E2" s="6"/>
      <c r="F2" s="6"/>
      <c r="G2" s="6"/>
      <c r="H2" s="6"/>
      <c r="I2" s="6"/>
      <c r="K2" s="6" t="str">
        <f ca="1">"© 2009-" &amp; YEAR(TODAY()) &amp; " Vertex42 LLC"</f>
        <v>© 2009-2017 Vertex42 LLC</v>
      </c>
    </row>
    <row r="3" spans="1:14" x14ac:dyDescent="0.2">
      <c r="K3" s="7" t="s">
        <v>1</v>
      </c>
    </row>
    <row r="5" spans="1:14" x14ac:dyDescent="0.2">
      <c r="K5" s="50" t="s">
        <v>41</v>
      </c>
      <c r="L5" s="51"/>
      <c r="M5" s="51"/>
      <c r="N5" s="51"/>
    </row>
    <row r="6" spans="1:14" x14ac:dyDescent="0.2">
      <c r="K6" s="52" t="s">
        <v>88</v>
      </c>
    </row>
    <row r="7" spans="1:14" x14ac:dyDescent="0.2">
      <c r="K7" s="52" t="s">
        <v>89</v>
      </c>
    </row>
    <row r="8" spans="1:14" x14ac:dyDescent="0.2">
      <c r="K8" s="52" t="s">
        <v>90</v>
      </c>
    </row>
    <row r="9" spans="1:14" x14ac:dyDescent="0.2">
      <c r="K9" s="52" t="s">
        <v>91</v>
      </c>
    </row>
    <row r="10" spans="1:14" x14ac:dyDescent="0.2">
      <c r="K10" s="52" t="s">
        <v>92</v>
      </c>
    </row>
    <row r="11" spans="1:14" x14ac:dyDescent="0.2">
      <c r="K11" s="52" t="s">
        <v>93</v>
      </c>
    </row>
    <row r="12" spans="1:14" x14ac:dyDescent="0.2">
      <c r="K12" s="52" t="s">
        <v>94</v>
      </c>
    </row>
    <row r="13" spans="1:14" x14ac:dyDescent="0.2">
      <c r="K13" s="52" t="s">
        <v>95</v>
      </c>
    </row>
    <row r="14" spans="1:14" x14ac:dyDescent="0.2">
      <c r="K14" s="52" t="s">
        <v>96</v>
      </c>
    </row>
    <row r="15" spans="1:14" x14ac:dyDescent="0.2">
      <c r="K15" s="52" t="s">
        <v>97</v>
      </c>
    </row>
    <row r="16" spans="1:14" x14ac:dyDescent="0.2">
      <c r="K16" s="53" t="s">
        <v>98</v>
      </c>
    </row>
    <row r="18" spans="1:11" x14ac:dyDescent="0.2">
      <c r="K18" s="54" t="s">
        <v>99</v>
      </c>
    </row>
    <row r="19" spans="1:11" x14ac:dyDescent="0.2">
      <c r="K19" s="52" t="s">
        <v>100</v>
      </c>
    </row>
    <row r="20" spans="1:11" x14ac:dyDescent="0.2">
      <c r="K20" s="54" t="s">
        <v>101</v>
      </c>
    </row>
    <row r="21" spans="1:11" x14ac:dyDescent="0.2">
      <c r="K21" s="52" t="s">
        <v>102</v>
      </c>
    </row>
    <row r="22" spans="1:11" x14ac:dyDescent="0.2">
      <c r="K22" s="52" t="s">
        <v>103</v>
      </c>
    </row>
    <row r="23" spans="1:11" x14ac:dyDescent="0.2">
      <c r="K23" s="53" t="s">
        <v>104</v>
      </c>
    </row>
    <row r="25" spans="1:11" ht="54" customHeight="1" x14ac:dyDescent="0.2">
      <c r="K25" s="52" t="s">
        <v>105</v>
      </c>
    </row>
    <row r="26" spans="1:11" x14ac:dyDescent="0.2">
      <c r="A26" s="8" t="s">
        <v>21</v>
      </c>
      <c r="B26" s="9" t="s">
        <v>117</v>
      </c>
      <c r="C26" s="9" t="s">
        <v>115</v>
      </c>
      <c r="D26" s="9" t="s">
        <v>120</v>
      </c>
      <c r="E26" s="9" t="s">
        <v>121</v>
      </c>
      <c r="F26" s="9" t="s">
        <v>118</v>
      </c>
      <c r="G26" s="9" t="s">
        <v>119</v>
      </c>
      <c r="H26" s="9" t="s">
        <v>139</v>
      </c>
      <c r="I26" s="9" t="s">
        <v>116</v>
      </c>
      <c r="K26" s="52" t="s">
        <v>106</v>
      </c>
    </row>
    <row r="27" spans="1:11" x14ac:dyDescent="0.2">
      <c r="A27" s="8" t="s">
        <v>4</v>
      </c>
      <c r="B27">
        <v>2873</v>
      </c>
      <c r="C27">
        <v>2925</v>
      </c>
      <c r="D27">
        <v>3533</v>
      </c>
      <c r="E27">
        <v>2922</v>
      </c>
      <c r="F27">
        <v>3661</v>
      </c>
      <c r="G27">
        <v>2929</v>
      </c>
      <c r="H27">
        <v>4287</v>
      </c>
      <c r="I27">
        <v>2684</v>
      </c>
      <c r="K27" s="52" t="s">
        <v>107</v>
      </c>
    </row>
    <row r="28" spans="1:11" ht="15.75" x14ac:dyDescent="0.3">
      <c r="A28" s="8" t="s">
        <v>25</v>
      </c>
      <c r="B28">
        <v>4194.25</v>
      </c>
      <c r="C28">
        <v>4092.5</v>
      </c>
      <c r="D28">
        <v>4595</v>
      </c>
      <c r="E28">
        <v>4121.75</v>
      </c>
      <c r="F28">
        <v>4902.5</v>
      </c>
      <c r="G28">
        <v>4100</v>
      </c>
      <c r="H28">
        <v>5709.25</v>
      </c>
      <c r="I28">
        <v>4084.5</v>
      </c>
      <c r="K28" s="52" t="s">
        <v>108</v>
      </c>
    </row>
    <row r="29" spans="1:11" x14ac:dyDescent="0.2">
      <c r="A29" s="8" t="s">
        <v>7</v>
      </c>
      <c r="B29">
        <v>4678.5</v>
      </c>
      <c r="C29">
        <v>4572</v>
      </c>
      <c r="D29">
        <v>5003</v>
      </c>
      <c r="E29">
        <v>4500</v>
      </c>
      <c r="F29">
        <v>5356</v>
      </c>
      <c r="G29">
        <v>4338</v>
      </c>
      <c r="H29">
        <v>6270.5</v>
      </c>
      <c r="I29">
        <v>4364.5</v>
      </c>
      <c r="K29" s="53" t="s">
        <v>109</v>
      </c>
    </row>
    <row r="30" spans="1:11" ht="15.75" x14ac:dyDescent="0.3">
      <c r="A30" s="8" t="s">
        <v>26</v>
      </c>
      <c r="B30">
        <v>4980.5</v>
      </c>
      <c r="C30">
        <v>5093.25</v>
      </c>
      <c r="D30">
        <v>5441.5</v>
      </c>
      <c r="E30">
        <v>4846</v>
      </c>
      <c r="F30">
        <v>5714.5</v>
      </c>
      <c r="G30">
        <v>4886.75</v>
      </c>
      <c r="H30">
        <v>6617</v>
      </c>
      <c r="I30">
        <v>4854.25</v>
      </c>
    </row>
    <row r="31" spans="1:11" x14ac:dyDescent="0.2">
      <c r="A31" s="8" t="s">
        <v>5</v>
      </c>
      <c r="B31">
        <v>12404</v>
      </c>
      <c r="C31">
        <v>7101</v>
      </c>
      <c r="D31">
        <v>7878</v>
      </c>
      <c r="E31">
        <v>7663</v>
      </c>
      <c r="F31">
        <v>6600</v>
      </c>
      <c r="G31">
        <v>6833</v>
      </c>
      <c r="H31">
        <v>7658</v>
      </c>
      <c r="I31">
        <v>7579</v>
      </c>
      <c r="K31" s="52" t="s">
        <v>110</v>
      </c>
    </row>
    <row r="32" spans="1:11" x14ac:dyDescent="0.2">
      <c r="A32" s="8" t="s">
        <v>6</v>
      </c>
      <c r="B32" s="4">
        <f>B30-B28</f>
        <v>786.25</v>
      </c>
      <c r="C32" s="4">
        <f t="shared" ref="C32:E32" si="0">C30-C28</f>
        <v>1000.75</v>
      </c>
      <c r="D32" s="4">
        <f t="shared" si="0"/>
        <v>846.5</v>
      </c>
      <c r="E32" s="4">
        <f t="shared" si="0"/>
        <v>724.25</v>
      </c>
      <c r="F32" s="4">
        <f t="shared" ref="F32:G32" si="1">F30-F28</f>
        <v>812</v>
      </c>
      <c r="G32" s="4">
        <f t="shared" si="1"/>
        <v>786.75</v>
      </c>
      <c r="H32" s="4">
        <f t="shared" ref="H32" si="2">H30-H28</f>
        <v>907.75</v>
      </c>
      <c r="I32" s="4">
        <f t="shared" ref="I32" si="3">I30-I28</f>
        <v>769.75</v>
      </c>
      <c r="K32" s="52" t="s">
        <v>111</v>
      </c>
    </row>
    <row r="33" spans="1:11" x14ac:dyDescent="0.2">
      <c r="A33" s="8" t="s">
        <v>17</v>
      </c>
      <c r="K33" s="52" t="s">
        <v>112</v>
      </c>
    </row>
    <row r="34" spans="1:11" x14ac:dyDescent="0.2">
      <c r="A34" s="8" t="s">
        <v>18</v>
      </c>
      <c r="K34" s="52" t="s">
        <v>113</v>
      </c>
    </row>
    <row r="35" spans="1:11" hidden="1" x14ac:dyDescent="0.2">
      <c r="A35" s="10" t="s">
        <v>24</v>
      </c>
      <c r="B35" s="2"/>
      <c r="C35" s="2"/>
      <c r="D35" s="2"/>
      <c r="E35" s="2"/>
      <c r="F35" s="2"/>
      <c r="G35" s="2"/>
      <c r="H35" s="2"/>
      <c r="I35" s="2"/>
    </row>
    <row r="36" spans="1:11" hidden="1" x14ac:dyDescent="0.2">
      <c r="A36" s="8" t="s">
        <v>8</v>
      </c>
      <c r="B36" s="4">
        <f t="shared" ref="B36:I37" si="4">B29-B28</f>
        <v>484.25</v>
      </c>
      <c r="C36" s="4">
        <f t="shared" si="4"/>
        <v>479.5</v>
      </c>
      <c r="D36" s="4">
        <f t="shared" si="4"/>
        <v>408</v>
      </c>
      <c r="E36" s="4">
        <f t="shared" si="4"/>
        <v>378.25</v>
      </c>
      <c r="F36" s="4">
        <f t="shared" si="4"/>
        <v>453.5</v>
      </c>
      <c r="G36" s="4">
        <f t="shared" ref="G36:H36" si="5">G29-G28</f>
        <v>238</v>
      </c>
      <c r="H36" s="4">
        <f t="shared" si="5"/>
        <v>561.25</v>
      </c>
      <c r="I36" s="4">
        <f t="shared" si="4"/>
        <v>280</v>
      </c>
    </row>
    <row r="37" spans="1:11" hidden="1" x14ac:dyDescent="0.2">
      <c r="A37" s="8" t="s">
        <v>9</v>
      </c>
      <c r="B37" s="4">
        <f t="shared" si="4"/>
        <v>302</v>
      </c>
      <c r="C37" s="4">
        <f t="shared" si="4"/>
        <v>521.25</v>
      </c>
      <c r="D37" s="4">
        <f t="shared" si="4"/>
        <v>438.5</v>
      </c>
      <c r="E37" s="4">
        <f t="shared" si="4"/>
        <v>346</v>
      </c>
      <c r="F37" s="4">
        <f t="shared" si="4"/>
        <v>358.5</v>
      </c>
      <c r="G37" s="4">
        <f t="shared" ref="G37:H37" si="6">G30-G29</f>
        <v>548.75</v>
      </c>
      <c r="H37" s="4">
        <f t="shared" si="6"/>
        <v>346.5</v>
      </c>
      <c r="I37" s="4">
        <f t="shared" si="4"/>
        <v>489.75</v>
      </c>
    </row>
    <row r="38" spans="1:11" hidden="1" x14ac:dyDescent="0.2">
      <c r="A38" s="10" t="s">
        <v>23</v>
      </c>
      <c r="B38" s="2"/>
      <c r="C38" s="2"/>
      <c r="D38" s="2"/>
      <c r="E38" s="2"/>
      <c r="F38" s="2"/>
      <c r="G38" s="2"/>
      <c r="H38" s="2"/>
      <c r="I38" s="2"/>
    </row>
    <row r="39" spans="1:11" ht="15.75" hidden="1" x14ac:dyDescent="0.3">
      <c r="A39" s="8" t="s">
        <v>27</v>
      </c>
      <c r="B39" s="4">
        <f t="shared" ref="B39:I39" si="7">B30+1.5*B32</f>
        <v>6159.875</v>
      </c>
      <c r="C39" s="4">
        <f t="shared" si="7"/>
        <v>6594.375</v>
      </c>
      <c r="D39" s="4">
        <f t="shared" si="7"/>
        <v>6711.25</v>
      </c>
      <c r="E39" s="4">
        <f t="shared" si="7"/>
        <v>5932.375</v>
      </c>
      <c r="F39" s="4">
        <f t="shared" si="7"/>
        <v>6932.5</v>
      </c>
      <c r="G39" s="4">
        <f t="shared" ref="G39:H39" si="8">G30+1.5*G32</f>
        <v>6066.875</v>
      </c>
      <c r="H39" s="4">
        <f t="shared" si="8"/>
        <v>7978.625</v>
      </c>
      <c r="I39" s="4">
        <f t="shared" si="7"/>
        <v>6008.875</v>
      </c>
    </row>
    <row r="40" spans="1:11" ht="15.75" hidden="1" x14ac:dyDescent="0.3">
      <c r="A40" s="8" t="s">
        <v>28</v>
      </c>
      <c r="B40" s="4">
        <f t="shared" ref="B40:I40" si="9">B28-1.5*B32</f>
        <v>3014.875</v>
      </c>
      <c r="C40" s="4">
        <f t="shared" si="9"/>
        <v>2591.375</v>
      </c>
      <c r="D40" s="4">
        <f t="shared" si="9"/>
        <v>3325.25</v>
      </c>
      <c r="E40" s="4">
        <f t="shared" si="9"/>
        <v>3035.375</v>
      </c>
      <c r="F40" s="4">
        <f t="shared" si="9"/>
        <v>3684.5</v>
      </c>
      <c r="G40" s="4">
        <f t="shared" ref="G40:H40" si="10">G28-1.5*G32</f>
        <v>2919.875</v>
      </c>
      <c r="H40" s="4">
        <f t="shared" si="10"/>
        <v>4347.625</v>
      </c>
      <c r="I40" s="4">
        <f t="shared" si="9"/>
        <v>2929.875</v>
      </c>
    </row>
    <row r="41" spans="1:11" hidden="1" x14ac:dyDescent="0.2">
      <c r="A41" s="8" t="s">
        <v>16</v>
      </c>
      <c r="B41" s="4">
        <f t="shared" ref="B41:I41" si="11">MIN(B39,B31)</f>
        <v>6159.875</v>
      </c>
      <c r="C41" s="4">
        <f t="shared" si="11"/>
        <v>6594.375</v>
      </c>
      <c r="D41" s="4">
        <f t="shared" si="11"/>
        <v>6711.25</v>
      </c>
      <c r="E41" s="4">
        <f t="shared" si="11"/>
        <v>5932.375</v>
      </c>
      <c r="F41" s="4">
        <f t="shared" si="11"/>
        <v>6600</v>
      </c>
      <c r="G41" s="4">
        <f t="shared" ref="G41:H41" si="12">MIN(G39,G31)</f>
        <v>6066.875</v>
      </c>
      <c r="H41" s="4">
        <f t="shared" si="12"/>
        <v>7658</v>
      </c>
      <c r="I41" s="4">
        <f t="shared" si="11"/>
        <v>6008.875</v>
      </c>
    </row>
    <row r="42" spans="1:11" hidden="1" x14ac:dyDescent="0.2">
      <c r="A42" s="8" t="s">
        <v>22</v>
      </c>
      <c r="B42" s="4">
        <f t="shared" ref="B42:I42" si="13">MAX(B27,B40)</f>
        <v>3014.875</v>
      </c>
      <c r="C42" s="4">
        <f t="shared" si="13"/>
        <v>2925</v>
      </c>
      <c r="D42" s="4">
        <f t="shared" si="13"/>
        <v>3533</v>
      </c>
      <c r="E42" s="4">
        <f t="shared" si="13"/>
        <v>3035.375</v>
      </c>
      <c r="F42" s="4">
        <f t="shared" si="13"/>
        <v>3684.5</v>
      </c>
      <c r="G42" s="4">
        <f t="shared" ref="G42:H42" si="14">MAX(G27,G40)</f>
        <v>2929</v>
      </c>
      <c r="H42" s="4">
        <f t="shared" si="14"/>
        <v>4347.625</v>
      </c>
      <c r="I42" s="4">
        <f t="shared" si="13"/>
        <v>2929.875</v>
      </c>
    </row>
    <row r="43" spans="1:11" ht="15.75" hidden="1" x14ac:dyDescent="0.3">
      <c r="A43" s="8" t="s">
        <v>29</v>
      </c>
      <c r="B43" s="4">
        <f t="shared" ref="B43:I43" si="15">B41-B30</f>
        <v>1179.375</v>
      </c>
      <c r="C43" s="4">
        <f t="shared" si="15"/>
        <v>1501.125</v>
      </c>
      <c r="D43" s="4">
        <f t="shared" si="15"/>
        <v>1269.75</v>
      </c>
      <c r="E43" s="4">
        <f t="shared" si="15"/>
        <v>1086.375</v>
      </c>
      <c r="F43" s="4">
        <f t="shared" si="15"/>
        <v>885.5</v>
      </c>
      <c r="G43" s="4">
        <f t="shared" ref="G43:H43" si="16">G41-G30</f>
        <v>1180.125</v>
      </c>
      <c r="H43" s="4">
        <f t="shared" si="16"/>
        <v>1041</v>
      </c>
      <c r="I43" s="4">
        <f t="shared" si="15"/>
        <v>1154.625</v>
      </c>
    </row>
    <row r="44" spans="1:11" ht="15.75" hidden="1" x14ac:dyDescent="0.3">
      <c r="A44" s="8" t="s">
        <v>30</v>
      </c>
      <c r="B44" s="4">
        <f t="shared" ref="B44:I44" si="17">B28-B42</f>
        <v>1179.375</v>
      </c>
      <c r="C44" s="4">
        <f t="shared" si="17"/>
        <v>1167.5</v>
      </c>
      <c r="D44" s="4">
        <f t="shared" si="17"/>
        <v>1062</v>
      </c>
      <c r="E44" s="4">
        <f t="shared" si="17"/>
        <v>1086.375</v>
      </c>
      <c r="F44" s="4">
        <f t="shared" si="17"/>
        <v>1218</v>
      </c>
      <c r="G44" s="4">
        <f t="shared" ref="G44:H44" si="18">G28-G42</f>
        <v>1171</v>
      </c>
      <c r="H44" s="4">
        <f t="shared" si="18"/>
        <v>1361.625</v>
      </c>
      <c r="I44" s="4">
        <f t="shared" si="17"/>
        <v>1154.625</v>
      </c>
    </row>
    <row r="45" spans="1:11" hidden="1" x14ac:dyDescent="0.2">
      <c r="A45" s="10" t="s">
        <v>19</v>
      </c>
      <c r="B45" s="2"/>
      <c r="C45" s="2"/>
      <c r="D45" s="2"/>
      <c r="E45" s="2"/>
      <c r="F45" s="2"/>
      <c r="G45" s="2"/>
      <c r="H45" s="2"/>
      <c r="I45" s="2"/>
    </row>
    <row r="46" spans="1:11" hidden="1" x14ac:dyDescent="0.2">
      <c r="A46" s="8" t="s">
        <v>5</v>
      </c>
      <c r="B46" s="4" t="e">
        <f t="shared" ref="B46:I46" si="19">IF(B33&gt;0,B31,NA())</f>
        <v>#N/A</v>
      </c>
      <c r="C46" s="4" t="e">
        <f t="shared" si="19"/>
        <v>#N/A</v>
      </c>
      <c r="D46" s="4" t="e">
        <f t="shared" si="19"/>
        <v>#N/A</v>
      </c>
      <c r="E46" s="4" t="e">
        <f t="shared" si="19"/>
        <v>#N/A</v>
      </c>
      <c r="F46" s="4" t="e">
        <f t="shared" si="19"/>
        <v>#N/A</v>
      </c>
      <c r="G46" s="4" t="e">
        <f t="shared" ref="G46:H46" si="20">IF(G33&gt;0,G31,NA())</f>
        <v>#N/A</v>
      </c>
      <c r="H46" s="4" t="e">
        <f t="shared" si="20"/>
        <v>#N/A</v>
      </c>
      <c r="I46" s="4" t="e">
        <f t="shared" si="19"/>
        <v>#N/A</v>
      </c>
    </row>
    <row r="47" spans="1:11" hidden="1" x14ac:dyDescent="0.2">
      <c r="A47" s="8" t="s">
        <v>4</v>
      </c>
      <c r="B47" s="4" t="e">
        <f t="shared" ref="B47:I47" si="21">IF(B34&gt;0,B27,NA())</f>
        <v>#N/A</v>
      </c>
      <c r="C47" s="4" t="e">
        <f t="shared" si="21"/>
        <v>#N/A</v>
      </c>
      <c r="D47" s="4" t="e">
        <f t="shared" si="21"/>
        <v>#N/A</v>
      </c>
      <c r="E47" s="4" t="e">
        <f t="shared" si="21"/>
        <v>#N/A</v>
      </c>
      <c r="F47" s="4" t="e">
        <f t="shared" si="21"/>
        <v>#N/A</v>
      </c>
      <c r="G47" s="4" t="e">
        <f t="shared" ref="G47:H47" si="22">IF(G34&gt;0,G27,NA())</f>
        <v>#N/A</v>
      </c>
      <c r="H47" s="4" t="e">
        <f t="shared" si="22"/>
        <v>#N/A</v>
      </c>
      <c r="I47" s="4" t="e">
        <f t="shared" si="21"/>
        <v>#N/A</v>
      </c>
    </row>
    <row r="48" spans="1:11" x14ac:dyDescent="0.2">
      <c r="B48" s="4">
        <v>16</v>
      </c>
      <c r="C48" s="4">
        <v>16</v>
      </c>
      <c r="D48" s="4">
        <v>8</v>
      </c>
      <c r="E48" s="4">
        <v>8</v>
      </c>
      <c r="F48" s="4">
        <v>4</v>
      </c>
      <c r="G48" s="4">
        <v>4</v>
      </c>
      <c r="H48" s="4">
        <v>2</v>
      </c>
      <c r="I48" s="4">
        <v>2</v>
      </c>
      <c r="K48" s="53" t="s">
        <v>114</v>
      </c>
    </row>
    <row r="49" spans="1:9" ht="15.75" x14ac:dyDescent="0.25">
      <c r="A49" s="11" t="s">
        <v>20</v>
      </c>
      <c r="B49" s="12" t="str">
        <f t="shared" ref="B49:I49" si="23">B26</f>
        <v>DADCA16-delay</v>
      </c>
      <c r="C49" s="12" t="str">
        <f t="shared" si="23"/>
        <v>TSP16-delay</v>
      </c>
      <c r="D49" s="12" t="str">
        <f t="shared" si="23"/>
        <v>DADCA8-delay</v>
      </c>
      <c r="E49" s="12" t="str">
        <f t="shared" si="23"/>
        <v>TSP8-delay</v>
      </c>
      <c r="F49" s="12" t="str">
        <f t="shared" si="23"/>
        <v>DADCA4-delay</v>
      </c>
      <c r="G49" s="12" t="str">
        <f t="shared" ref="G49:H49" si="24">G26</f>
        <v>TSP4-delay</v>
      </c>
      <c r="H49" s="12" t="str">
        <f t="shared" si="24"/>
        <v>DADCA2-delay</v>
      </c>
      <c r="I49" s="12" t="str">
        <f t="shared" si="23"/>
        <v>TSP2-delay</v>
      </c>
    </row>
    <row r="50" spans="1:9" x14ac:dyDescent="0.2">
      <c r="B50" s="24">
        <v>52</v>
      </c>
      <c r="C50" s="23">
        <v>18.158814202847161</v>
      </c>
      <c r="D50" s="13">
        <v>102</v>
      </c>
      <c r="E50" s="13">
        <v>116</v>
      </c>
      <c r="F50" s="13">
        <v>98</v>
      </c>
      <c r="G50" s="13">
        <v>31</v>
      </c>
      <c r="H50" s="13">
        <v>31</v>
      </c>
      <c r="I50" s="13">
        <v>31</v>
      </c>
    </row>
    <row r="51" spans="1:9" x14ac:dyDescent="0.2">
      <c r="B51" s="24">
        <v>63</v>
      </c>
      <c r="C51" s="23">
        <v>17.014400814718055</v>
      </c>
      <c r="D51" s="13">
        <v>99</v>
      </c>
      <c r="E51" s="13">
        <v>98</v>
      </c>
      <c r="F51" s="13">
        <v>97</v>
      </c>
      <c r="G51" s="13">
        <v>35</v>
      </c>
      <c r="H51" s="13">
        <v>35</v>
      </c>
      <c r="I51" s="13">
        <v>35</v>
      </c>
    </row>
    <row r="52" spans="1:9" x14ac:dyDescent="0.2">
      <c r="B52" s="24">
        <v>107</v>
      </c>
      <c r="C52" s="23">
        <v>48.031902726373154</v>
      </c>
      <c r="D52" s="13">
        <v>102</v>
      </c>
      <c r="E52" s="13">
        <v>95</v>
      </c>
      <c r="F52" s="13">
        <v>94</v>
      </c>
      <c r="G52" s="13">
        <v>45</v>
      </c>
      <c r="H52" s="13">
        <v>45</v>
      </c>
      <c r="I52" s="13">
        <v>45</v>
      </c>
    </row>
    <row r="53" spans="1:9" x14ac:dyDescent="0.2">
      <c r="B53" s="24">
        <v>54</v>
      </c>
      <c r="C53" s="23">
        <v>30.536229662009877</v>
      </c>
      <c r="D53" s="13">
        <v>100</v>
      </c>
      <c r="E53" s="13">
        <v>67</v>
      </c>
      <c r="F53" s="13">
        <v>98</v>
      </c>
      <c r="G53" s="13">
        <v>29</v>
      </c>
      <c r="H53" s="13">
        <v>29</v>
      </c>
      <c r="I53" s="13">
        <v>29</v>
      </c>
    </row>
    <row r="54" spans="1:9" x14ac:dyDescent="0.2">
      <c r="B54" s="24">
        <v>79</v>
      </c>
      <c r="C54" s="23">
        <v>20.9232407071785</v>
      </c>
      <c r="D54" s="13">
        <v>106</v>
      </c>
      <c r="E54" s="13">
        <v>48</v>
      </c>
      <c r="F54" s="13">
        <v>96</v>
      </c>
      <c r="G54" s="13">
        <v>44</v>
      </c>
      <c r="H54" s="13">
        <v>44</v>
      </c>
      <c r="I54" s="13">
        <v>44</v>
      </c>
    </row>
    <row r="55" spans="1:9" x14ac:dyDescent="0.2">
      <c r="B55" s="24">
        <v>80</v>
      </c>
      <c r="C55" s="23">
        <v>29.256477015400773</v>
      </c>
      <c r="D55" s="13">
        <v>91</v>
      </c>
      <c r="E55" s="13">
        <v>109</v>
      </c>
      <c r="F55" s="13">
        <v>83</v>
      </c>
      <c r="G55" s="13">
        <v>67</v>
      </c>
      <c r="H55" s="13">
        <v>67</v>
      </c>
      <c r="I55" s="13">
        <v>67</v>
      </c>
    </row>
    <row r="56" spans="1:9" x14ac:dyDescent="0.2">
      <c r="B56" s="24">
        <v>108</v>
      </c>
      <c r="C56" s="23">
        <v>42.364023233732702</v>
      </c>
      <c r="D56" s="13">
        <v>82</v>
      </c>
      <c r="E56" s="13">
        <v>72</v>
      </c>
      <c r="F56" s="13">
        <v>75</v>
      </c>
      <c r="G56" s="13">
        <v>55</v>
      </c>
      <c r="H56" s="13">
        <v>55</v>
      </c>
      <c r="I56" s="13">
        <v>55</v>
      </c>
    </row>
    <row r="57" spans="1:9" x14ac:dyDescent="0.2">
      <c r="B57" s="24">
        <v>80</v>
      </c>
      <c r="C57" s="23">
        <v>30.74898797632434</v>
      </c>
      <c r="D57" s="13">
        <v>84</v>
      </c>
      <c r="E57" s="13">
        <v>125</v>
      </c>
      <c r="F57" s="13">
        <v>76</v>
      </c>
      <c r="G57" s="13">
        <v>41</v>
      </c>
      <c r="H57" s="13">
        <v>41</v>
      </c>
      <c r="I57" s="13">
        <v>41</v>
      </c>
    </row>
    <row r="58" spans="1:9" x14ac:dyDescent="0.2">
      <c r="B58" s="24">
        <v>78</v>
      </c>
      <c r="C58" s="23">
        <v>14.508174265705545</v>
      </c>
      <c r="D58" s="13">
        <v>75</v>
      </c>
      <c r="E58" s="13">
        <v>55</v>
      </c>
      <c r="F58" s="13">
        <v>72</v>
      </c>
      <c r="G58" s="13">
        <v>57</v>
      </c>
      <c r="H58" s="13">
        <v>57</v>
      </c>
      <c r="I58" s="13">
        <v>57</v>
      </c>
    </row>
    <row r="59" spans="1:9" x14ac:dyDescent="0.2">
      <c r="B59" s="24">
        <v>106</v>
      </c>
      <c r="C59" s="23">
        <v>17.213458084033938</v>
      </c>
      <c r="D59" s="13">
        <v>93</v>
      </c>
      <c r="E59" s="13">
        <v>119</v>
      </c>
      <c r="F59" s="13">
        <v>84</v>
      </c>
      <c r="G59" s="13">
        <v>34</v>
      </c>
      <c r="H59" s="13">
        <v>34</v>
      </c>
      <c r="I59" s="13">
        <v>34</v>
      </c>
    </row>
    <row r="60" spans="1:9" x14ac:dyDescent="0.2">
      <c r="B60" s="24">
        <v>80</v>
      </c>
      <c r="C60" s="23">
        <v>34.902672463855268</v>
      </c>
      <c r="D60" s="13">
        <v>98</v>
      </c>
      <c r="E60" s="13">
        <v>92</v>
      </c>
      <c r="F60" s="13">
        <v>89</v>
      </c>
      <c r="G60" s="13">
        <v>22</v>
      </c>
      <c r="H60" s="13">
        <v>22</v>
      </c>
      <c r="I60" s="13">
        <v>22</v>
      </c>
    </row>
    <row r="61" spans="1:9" x14ac:dyDescent="0.2">
      <c r="B61" s="24">
        <v>61</v>
      </c>
      <c r="C61" s="23">
        <v>42.170589788562815</v>
      </c>
      <c r="D61" s="13">
        <v>97</v>
      </c>
      <c r="E61" s="13">
        <v>46</v>
      </c>
      <c r="F61" s="13">
        <v>90</v>
      </c>
      <c r="G61" s="13">
        <v>38</v>
      </c>
      <c r="H61" s="13">
        <v>38</v>
      </c>
      <c r="I61" s="13">
        <v>38</v>
      </c>
    </row>
    <row r="62" spans="1:9" x14ac:dyDescent="0.2">
      <c r="B62" s="24">
        <v>42</v>
      </c>
      <c r="C62" s="23">
        <v>22.817182273002675</v>
      </c>
      <c r="D62" s="13">
        <v>99</v>
      </c>
      <c r="E62" s="13">
        <v>55</v>
      </c>
      <c r="F62" s="13">
        <v>92</v>
      </c>
      <c r="G62" s="13">
        <v>37</v>
      </c>
      <c r="H62" s="13">
        <v>37</v>
      </c>
      <c r="I62" s="13">
        <v>37</v>
      </c>
    </row>
    <row r="63" spans="1:9" x14ac:dyDescent="0.2">
      <c r="B63" s="24">
        <v>104</v>
      </c>
      <c r="C63" s="23">
        <v>20.779527837848669</v>
      </c>
      <c r="D63" s="13">
        <v>96</v>
      </c>
      <c r="E63" s="13">
        <v>116</v>
      </c>
      <c r="F63" s="13">
        <v>95</v>
      </c>
      <c r="G63" s="13">
        <v>59</v>
      </c>
      <c r="H63" s="13">
        <v>59</v>
      </c>
      <c r="I63" s="13">
        <v>59</v>
      </c>
    </row>
    <row r="64" spans="1:9" x14ac:dyDescent="0.2">
      <c r="B64" s="24">
        <v>39</v>
      </c>
      <c r="C64" s="23">
        <v>20.298678329331544</v>
      </c>
      <c r="D64" s="13">
        <v>92</v>
      </c>
      <c r="E64" s="13">
        <v>137</v>
      </c>
      <c r="F64" s="13">
        <v>91</v>
      </c>
      <c r="G64" s="13">
        <v>56</v>
      </c>
      <c r="H64" s="13">
        <v>56</v>
      </c>
      <c r="I64" s="13">
        <v>56</v>
      </c>
    </row>
    <row r="65" spans="2:9" x14ac:dyDescent="0.2">
      <c r="B65" s="24">
        <v>104</v>
      </c>
      <c r="C65" s="23">
        <v>24.07374008893008</v>
      </c>
      <c r="D65" s="13">
        <v>108</v>
      </c>
      <c r="E65" s="13">
        <v>70</v>
      </c>
      <c r="F65" s="13">
        <v>99</v>
      </c>
      <c r="G65" s="13">
        <v>44</v>
      </c>
      <c r="H65" s="13">
        <v>44</v>
      </c>
      <c r="I65" s="13">
        <v>44</v>
      </c>
    </row>
    <row r="66" spans="2:9" x14ac:dyDescent="0.2">
      <c r="B66" s="24">
        <v>59</v>
      </c>
      <c r="C66" s="23">
        <v>28.707235460806665</v>
      </c>
      <c r="D66" s="13">
        <v>102</v>
      </c>
      <c r="E66" s="13">
        <v>131</v>
      </c>
      <c r="F66" s="13">
        <v>100</v>
      </c>
      <c r="G66" s="13">
        <v>38</v>
      </c>
      <c r="H66" s="13">
        <v>38</v>
      </c>
      <c r="I66" s="13">
        <v>38</v>
      </c>
    </row>
    <row r="67" spans="2:9" x14ac:dyDescent="0.2">
      <c r="B67" s="24">
        <v>73</v>
      </c>
      <c r="C67" s="23">
        <v>14.061214497188285</v>
      </c>
      <c r="D67" s="13">
        <v>64</v>
      </c>
      <c r="E67" s="13">
        <v>93</v>
      </c>
      <c r="F67" s="13">
        <v>63</v>
      </c>
      <c r="G67" s="13">
        <v>66</v>
      </c>
      <c r="H67" s="13">
        <v>66</v>
      </c>
      <c r="I67" s="13">
        <v>66</v>
      </c>
    </row>
    <row r="68" spans="2:9" x14ac:dyDescent="0.2">
      <c r="B68" s="24">
        <v>62</v>
      </c>
      <c r="C68" s="23">
        <v>41.884087777019175</v>
      </c>
      <c r="D68" s="13">
        <v>84</v>
      </c>
      <c r="E68" s="13">
        <v>138</v>
      </c>
      <c r="F68" s="13">
        <v>74</v>
      </c>
      <c r="G68" s="13">
        <v>57</v>
      </c>
      <c r="H68" s="13">
        <v>57</v>
      </c>
      <c r="I68" s="13">
        <v>57</v>
      </c>
    </row>
    <row r="69" spans="2:9" x14ac:dyDescent="0.2">
      <c r="B69" s="24">
        <v>80</v>
      </c>
      <c r="C69" s="23">
        <v>38.804049197372464</v>
      </c>
      <c r="D69" s="13">
        <v>77</v>
      </c>
      <c r="E69" s="13">
        <v>40</v>
      </c>
      <c r="F69" s="13">
        <v>76</v>
      </c>
      <c r="G69" s="13">
        <v>52</v>
      </c>
      <c r="H69" s="13">
        <v>52</v>
      </c>
      <c r="I69" s="13">
        <v>52</v>
      </c>
    </row>
    <row r="70" spans="2:9" x14ac:dyDescent="0.2">
      <c r="B70" s="24">
        <v>26</v>
      </c>
      <c r="C70" s="23">
        <v>12.253717590976999</v>
      </c>
      <c r="D70" s="13">
        <v>90</v>
      </c>
      <c r="E70" s="13">
        <v>98</v>
      </c>
      <c r="F70" s="13">
        <v>82</v>
      </c>
      <c r="G70" s="13">
        <v>51</v>
      </c>
      <c r="H70" s="13">
        <v>51</v>
      </c>
      <c r="I70" s="13">
        <v>51</v>
      </c>
    </row>
    <row r="71" spans="2:9" x14ac:dyDescent="0.2">
      <c r="B71" s="24">
        <v>91</v>
      </c>
      <c r="C71" s="23">
        <v>78.604550770695781</v>
      </c>
      <c r="D71" s="13">
        <v>97</v>
      </c>
      <c r="E71" s="13">
        <v>49</v>
      </c>
      <c r="F71" s="13">
        <v>93</v>
      </c>
      <c r="G71" s="13">
        <v>23</v>
      </c>
      <c r="H71" s="13">
        <v>23</v>
      </c>
      <c r="I71" s="13">
        <v>23</v>
      </c>
    </row>
    <row r="72" spans="2:9" x14ac:dyDescent="0.2">
      <c r="B72" s="24">
        <v>25</v>
      </c>
      <c r="C72" s="23">
        <v>17.524812607049149</v>
      </c>
      <c r="D72" s="13">
        <v>93</v>
      </c>
      <c r="E72" s="13"/>
      <c r="F72" s="13">
        <v>92</v>
      </c>
      <c r="G72" s="13">
        <v>53</v>
      </c>
      <c r="H72" s="13">
        <v>53</v>
      </c>
      <c r="I72" s="13">
        <v>53</v>
      </c>
    </row>
    <row r="73" spans="2:9" x14ac:dyDescent="0.2">
      <c r="B73" s="24">
        <v>63</v>
      </c>
      <c r="C73" s="23">
        <v>12.079733103016904</v>
      </c>
      <c r="D73" s="13">
        <v>85</v>
      </c>
      <c r="E73" s="13">
        <v>40</v>
      </c>
      <c r="F73" s="13">
        <v>78</v>
      </c>
      <c r="G73" s="13">
        <v>29</v>
      </c>
      <c r="H73" s="13">
        <v>29</v>
      </c>
      <c r="I73" s="13">
        <v>29</v>
      </c>
    </row>
    <row r="74" spans="2:9" x14ac:dyDescent="0.2">
      <c r="B74" s="24">
        <v>51</v>
      </c>
      <c r="C74" s="23">
        <v>18.913254813219055</v>
      </c>
      <c r="D74" s="13">
        <v>75</v>
      </c>
      <c r="E74" s="13"/>
      <c r="F74" s="13">
        <v>73</v>
      </c>
      <c r="G74" s="13"/>
      <c r="H74" s="13"/>
      <c r="I74" s="13"/>
    </row>
    <row r="75" spans="2:9" x14ac:dyDescent="0.2">
      <c r="B75" s="24">
        <v>28</v>
      </c>
      <c r="C75" s="23">
        <v>19.711160765995494</v>
      </c>
      <c r="D75" s="13">
        <v>70</v>
      </c>
      <c r="E75" s="13"/>
      <c r="F75" s="13">
        <v>68</v>
      </c>
      <c r="G75" s="13">
        <v>130</v>
      </c>
      <c r="H75" s="13">
        <v>130</v>
      </c>
      <c r="I75" s="13">
        <v>130</v>
      </c>
    </row>
    <row r="76" spans="2:9" x14ac:dyDescent="0.2">
      <c r="B76" s="24">
        <v>41</v>
      </c>
      <c r="C76" s="13"/>
      <c r="D76" s="13">
        <v>91</v>
      </c>
      <c r="E76" s="13"/>
      <c r="F76" s="13">
        <v>82</v>
      </c>
      <c r="G76" s="13"/>
      <c r="H76" s="13"/>
      <c r="I76" s="13"/>
    </row>
    <row r="77" spans="2:9" x14ac:dyDescent="0.2">
      <c r="B77" s="24">
        <v>30</v>
      </c>
      <c r="C77" s="13"/>
      <c r="D77" s="13">
        <v>95</v>
      </c>
      <c r="E77" s="13"/>
      <c r="F77" s="13">
        <v>89</v>
      </c>
      <c r="G77" s="13"/>
      <c r="H77" s="13"/>
      <c r="I77" s="13"/>
    </row>
    <row r="78" spans="2:9" x14ac:dyDescent="0.2">
      <c r="B78" s="24">
        <v>94</v>
      </c>
      <c r="C78" s="13"/>
      <c r="D78" s="13">
        <v>94</v>
      </c>
      <c r="E78" s="13"/>
      <c r="F78" s="13">
        <v>86</v>
      </c>
      <c r="G78" s="13"/>
      <c r="H78" s="13"/>
      <c r="I78" s="13"/>
    </row>
    <row r="79" spans="2:9" x14ac:dyDescent="0.2">
      <c r="B79" s="24">
        <v>22</v>
      </c>
      <c r="C79" s="13"/>
      <c r="D79" s="13">
        <v>78</v>
      </c>
      <c r="E79" s="13"/>
      <c r="F79" s="13">
        <v>72</v>
      </c>
      <c r="G79" s="13"/>
      <c r="H79" s="13"/>
      <c r="I79" s="13"/>
    </row>
    <row r="80" spans="2:9" x14ac:dyDescent="0.2">
      <c r="B80" s="24">
        <v>26.609232489794522</v>
      </c>
      <c r="C80" s="13"/>
      <c r="D80" s="13">
        <v>82</v>
      </c>
      <c r="E80" s="13"/>
      <c r="F80" s="13">
        <v>74</v>
      </c>
      <c r="G80" s="13"/>
      <c r="H80" s="13"/>
      <c r="I80" s="13"/>
    </row>
    <row r="81" spans="1:9" x14ac:dyDescent="0.2">
      <c r="B81" s="24">
        <v>32.521992186262601</v>
      </c>
      <c r="C81" s="13"/>
      <c r="D81" s="13">
        <v>85</v>
      </c>
      <c r="E81" s="13"/>
      <c r="F81" s="13">
        <v>79</v>
      </c>
      <c r="G81" s="13"/>
      <c r="H81" s="13"/>
      <c r="I81" s="13"/>
    </row>
    <row r="82" spans="1:9" x14ac:dyDescent="0.2">
      <c r="B82" s="24">
        <v>65.561038874854347</v>
      </c>
      <c r="C82" s="13"/>
      <c r="D82" s="13">
        <v>85</v>
      </c>
      <c r="E82" s="13"/>
      <c r="F82" s="13">
        <v>78</v>
      </c>
      <c r="G82" s="13"/>
      <c r="H82" s="13"/>
      <c r="I82" s="13"/>
    </row>
    <row r="83" spans="1:9" x14ac:dyDescent="0.2">
      <c r="B83" s="24">
        <v>36.321093962685211</v>
      </c>
      <c r="C83" s="13"/>
      <c r="D83" s="13">
        <v>82</v>
      </c>
      <c r="E83" s="13"/>
      <c r="F83" s="13">
        <v>81</v>
      </c>
      <c r="G83" s="13"/>
      <c r="H83" s="13"/>
      <c r="I83" s="13"/>
    </row>
    <row r="84" spans="1:9" x14ac:dyDescent="0.2">
      <c r="B84" s="13"/>
      <c r="C84" s="13"/>
      <c r="D84" s="13"/>
      <c r="E84" s="13"/>
      <c r="F84" s="13"/>
      <c r="G84" s="13"/>
      <c r="H84" s="13"/>
      <c r="I84" s="13"/>
    </row>
    <row r="85" spans="1:9" x14ac:dyDescent="0.2">
      <c r="B85" s="13"/>
      <c r="C85" s="13"/>
      <c r="D85" s="13"/>
      <c r="E85" s="13"/>
      <c r="F85" s="13">
        <v>20</v>
      </c>
      <c r="G85" s="13"/>
      <c r="H85" s="13"/>
      <c r="I85" s="13"/>
    </row>
    <row r="86" spans="1:9" x14ac:dyDescent="0.2">
      <c r="B86" s="13"/>
      <c r="C86" s="13"/>
      <c r="D86" s="13">
        <v>30</v>
      </c>
      <c r="E86" s="13"/>
      <c r="F86" s="13">
        <v>10</v>
      </c>
      <c r="G86" s="13"/>
      <c r="H86" s="13"/>
      <c r="I86" s="13"/>
    </row>
    <row r="87" spans="1:9" x14ac:dyDescent="0.2">
      <c r="B87" s="13"/>
      <c r="C87" s="13"/>
      <c r="D87" s="13">
        <v>140</v>
      </c>
      <c r="E87" s="13"/>
      <c r="F87" s="13">
        <v>140</v>
      </c>
      <c r="G87" s="13"/>
      <c r="H87" s="13"/>
      <c r="I87" s="13"/>
    </row>
    <row r="88" spans="1:9" x14ac:dyDescent="0.2">
      <c r="B88" s="13"/>
      <c r="C88" s="13"/>
      <c r="D88" s="13">
        <v>145</v>
      </c>
      <c r="E88" s="13"/>
      <c r="F88" s="13">
        <v>130</v>
      </c>
      <c r="G88" s="13"/>
      <c r="H88" s="13"/>
      <c r="I88" s="13"/>
    </row>
    <row r="89" spans="1:9" x14ac:dyDescent="0.2">
      <c r="B89" s="13"/>
      <c r="C89" s="13"/>
      <c r="D89" s="13"/>
      <c r="E89" s="13"/>
      <c r="F89" s="13"/>
      <c r="G89" s="13"/>
      <c r="H89" s="13"/>
      <c r="I89" s="13"/>
    </row>
    <row r="90" spans="1:9" x14ac:dyDescent="0.2">
      <c r="A90" s="14" t="s">
        <v>2</v>
      </c>
      <c r="B90" s="14"/>
      <c r="C90" s="2"/>
      <c r="D90" s="2"/>
      <c r="E90" s="2"/>
      <c r="F90" s="2"/>
      <c r="G90" s="2"/>
      <c r="H90" s="2"/>
      <c r="I90" s="2"/>
    </row>
  </sheetData>
  <phoneticPr fontId="0" type="noConversion"/>
  <hyperlinks>
    <hyperlink ref="K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showGridLines="0" tabSelected="1" zoomScale="70" zoomScaleNormal="70" workbookViewId="0">
      <selection activeCell="L25" sqref="L25"/>
    </sheetView>
  </sheetViews>
  <sheetFormatPr defaultColWidth="9.140625" defaultRowHeight="12.75" x14ac:dyDescent="0.2"/>
  <cols>
    <col min="1" max="1" width="35.5703125" style="4" customWidth="1"/>
    <col min="2" max="2" width="24.5703125" style="4" customWidth="1"/>
    <col min="3" max="3" width="28.42578125" style="4" customWidth="1"/>
    <col min="4" max="4" width="12.5703125" style="4" customWidth="1"/>
    <col min="5" max="5" width="13.42578125" style="4" customWidth="1"/>
    <col min="6" max="11" width="9.140625" style="4"/>
    <col min="12" max="12" width="12" style="4" bestFit="1" customWidth="1"/>
    <col min="13" max="13" width="22.85546875" style="4" customWidth="1"/>
    <col min="14" max="14" width="15.140625" style="4" bestFit="1" customWidth="1"/>
    <col min="15" max="15" width="3.5703125" style="4" customWidth="1"/>
    <col min="16" max="16" width="9.5703125" style="4" bestFit="1" customWidth="1"/>
    <col min="17" max="16384" width="9.140625" style="4"/>
  </cols>
  <sheetData>
    <row r="1" spans="1:16" s="22" customFormat="1" ht="30" customHeight="1" x14ac:dyDescent="0.2">
      <c r="A1" s="19" t="s">
        <v>3</v>
      </c>
      <c r="B1" s="20"/>
      <c r="C1" s="21"/>
    </row>
    <row r="2" spans="1:16" ht="15.75" x14ac:dyDescent="0.25">
      <c r="A2" s="5"/>
      <c r="C2" s="6"/>
      <c r="E2" s="6" t="str">
        <f ca="1">"© 2009-" &amp; YEAR(TODAY()) &amp; " Vertex42 LLC"</f>
        <v>© 2009-2017 Vertex42 LLC</v>
      </c>
    </row>
    <row r="3" spans="1:16" x14ac:dyDescent="0.2">
      <c r="E3" s="7" t="s">
        <v>1</v>
      </c>
    </row>
    <row r="5" spans="1:16" x14ac:dyDescent="0.2">
      <c r="E5" s="50" t="s">
        <v>41</v>
      </c>
      <c r="F5" s="51"/>
      <c r="G5" s="51"/>
      <c r="H5" s="51"/>
    </row>
    <row r="6" spans="1:16" ht="20.25" x14ac:dyDescent="0.3">
      <c r="E6" s="52" t="s">
        <v>88</v>
      </c>
      <c r="K6" s="56"/>
      <c r="L6" s="56"/>
      <c r="M6" s="56"/>
      <c r="N6" s="56"/>
      <c r="O6" s="56"/>
      <c r="P6" s="56"/>
    </row>
    <row r="7" spans="1:16" ht="20.25" x14ac:dyDescent="0.3">
      <c r="E7" s="52" t="s">
        <v>89</v>
      </c>
      <c r="K7" s="56"/>
      <c r="L7" s="56"/>
      <c r="M7" s="56"/>
      <c r="N7" s="56"/>
      <c r="O7" s="56"/>
      <c r="P7" s="56"/>
    </row>
    <row r="8" spans="1:16" ht="20.25" x14ac:dyDescent="0.3">
      <c r="E8" s="52" t="s">
        <v>90</v>
      </c>
      <c r="K8" s="56"/>
      <c r="L8" s="56"/>
      <c r="M8" s="56"/>
      <c r="N8" s="56"/>
      <c r="O8" s="56"/>
      <c r="P8" s="56"/>
    </row>
    <row r="9" spans="1:16" ht="20.25" x14ac:dyDescent="0.3">
      <c r="E9" s="52" t="s">
        <v>91</v>
      </c>
      <c r="K9" s="56"/>
      <c r="L9" s="56"/>
      <c r="M9" s="56" t="s">
        <v>149</v>
      </c>
      <c r="N9" s="56" t="s">
        <v>150</v>
      </c>
      <c r="O9" s="56"/>
      <c r="P9" s="56"/>
    </row>
    <row r="10" spans="1:16" ht="20.25" x14ac:dyDescent="0.3">
      <c r="E10" s="52" t="s">
        <v>92</v>
      </c>
      <c r="K10" s="56"/>
      <c r="L10" s="56" t="s">
        <v>147</v>
      </c>
      <c r="M10" s="56">
        <v>54125428</v>
      </c>
      <c r="N10" s="56">
        <v>55131009</v>
      </c>
      <c r="O10" s="56"/>
      <c r="P10" s="57">
        <f>N10/M10</f>
        <v>1.0185787168278835</v>
      </c>
    </row>
    <row r="11" spans="1:16" ht="20.25" x14ac:dyDescent="0.3">
      <c r="E11" s="52" t="s">
        <v>93</v>
      </c>
      <c r="K11" s="56"/>
      <c r="L11" s="56" t="s">
        <v>148</v>
      </c>
      <c r="M11" s="56">
        <v>2517481</v>
      </c>
      <c r="N11" s="56">
        <v>873163</v>
      </c>
      <c r="O11" s="56"/>
      <c r="P11" s="57">
        <f>N11/M11</f>
        <v>0.34683995628964032</v>
      </c>
    </row>
    <row r="12" spans="1:16" ht="20.25" x14ac:dyDescent="0.3">
      <c r="E12" s="52" t="s">
        <v>94</v>
      </c>
      <c r="K12" s="56"/>
      <c r="L12" s="56"/>
      <c r="M12" s="56"/>
      <c r="N12" s="56"/>
      <c r="O12" s="56"/>
      <c r="P12" s="56"/>
    </row>
    <row r="13" spans="1:16" ht="20.25" x14ac:dyDescent="0.3">
      <c r="E13" s="52" t="s">
        <v>95</v>
      </c>
      <c r="K13" s="56"/>
      <c r="L13" s="56"/>
      <c r="M13" s="56"/>
      <c r="N13" s="56"/>
      <c r="O13" s="56"/>
      <c r="P13" s="56"/>
    </row>
    <row r="14" spans="1:16" ht="20.25" x14ac:dyDescent="0.3">
      <c r="E14" s="52" t="s">
        <v>96</v>
      </c>
      <c r="L14" s="56"/>
      <c r="M14" s="56" t="s">
        <v>149</v>
      </c>
      <c r="N14" s="56" t="s">
        <v>150</v>
      </c>
      <c r="O14" s="56"/>
      <c r="P14" s="56"/>
    </row>
    <row r="15" spans="1:16" ht="20.25" x14ac:dyDescent="0.3">
      <c r="E15" s="52" t="s">
        <v>97</v>
      </c>
      <c r="L15" s="56" t="s">
        <v>147</v>
      </c>
      <c r="M15" s="56">
        <f>54125428</f>
        <v>54125428</v>
      </c>
      <c r="N15" s="56">
        <f>55131009</f>
        <v>55131009</v>
      </c>
      <c r="O15" s="56"/>
      <c r="P15" s="57">
        <f>N15/M15</f>
        <v>1.0185787168278835</v>
      </c>
    </row>
    <row r="16" spans="1:16" ht="20.25" x14ac:dyDescent="0.3">
      <c r="E16" s="53" t="s">
        <v>98</v>
      </c>
      <c r="L16" s="56" t="s">
        <v>148</v>
      </c>
      <c r="M16" s="56">
        <v>2517481</v>
      </c>
      <c r="N16" s="56">
        <v>873163</v>
      </c>
      <c r="O16" s="56"/>
      <c r="P16" s="57">
        <f>N16/M16</f>
        <v>0.34683995628964032</v>
      </c>
    </row>
    <row r="18" spans="1:5" x14ac:dyDescent="0.2">
      <c r="E18" s="54" t="s">
        <v>99</v>
      </c>
    </row>
    <row r="19" spans="1:5" x14ac:dyDescent="0.2">
      <c r="E19" s="52" t="s">
        <v>100</v>
      </c>
    </row>
    <row r="20" spans="1:5" x14ac:dyDescent="0.2">
      <c r="E20" s="54" t="s">
        <v>101</v>
      </c>
    </row>
    <row r="21" spans="1:5" x14ac:dyDescent="0.2">
      <c r="E21" s="52" t="s">
        <v>102</v>
      </c>
    </row>
    <row r="22" spans="1:5" x14ac:dyDescent="0.2">
      <c r="E22" s="52" t="s">
        <v>103</v>
      </c>
    </row>
    <row r="23" spans="1:5" x14ac:dyDescent="0.2">
      <c r="E23" s="53" t="s">
        <v>104</v>
      </c>
    </row>
    <row r="25" spans="1:5" ht="54" customHeight="1" x14ac:dyDescent="0.2">
      <c r="E25" s="52" t="s">
        <v>105</v>
      </c>
    </row>
    <row r="26" spans="1:5" x14ac:dyDescent="0.2">
      <c r="A26" s="8" t="s">
        <v>21</v>
      </c>
      <c r="B26" s="9" t="s">
        <v>151</v>
      </c>
      <c r="C26" s="9" t="s">
        <v>152</v>
      </c>
      <c r="E26" s="52" t="s">
        <v>106</v>
      </c>
    </row>
    <row r="27" spans="1:5" x14ac:dyDescent="0.2">
      <c r="A27" s="8" t="s">
        <v>4</v>
      </c>
      <c r="B27">
        <v>5215</v>
      </c>
      <c r="C27">
        <v>6634</v>
      </c>
      <c r="E27" s="52" t="s">
        <v>107</v>
      </c>
    </row>
    <row r="28" spans="1:5" ht="15.75" x14ac:dyDescent="0.3">
      <c r="A28" s="8" t="s">
        <v>25</v>
      </c>
      <c r="B28">
        <v>21491</v>
      </c>
      <c r="C28">
        <v>6901</v>
      </c>
      <c r="E28" s="52" t="s">
        <v>108</v>
      </c>
    </row>
    <row r="29" spans="1:5" x14ac:dyDescent="0.2">
      <c r="A29" s="8" t="s">
        <v>7</v>
      </c>
      <c r="B29">
        <v>52990.5</v>
      </c>
      <c r="C29">
        <v>7047.5</v>
      </c>
      <c r="E29" s="53" t="s">
        <v>109</v>
      </c>
    </row>
    <row r="30" spans="1:5" ht="15.75" x14ac:dyDescent="0.3">
      <c r="A30" s="8" t="s">
        <v>26</v>
      </c>
      <c r="B30">
        <v>98537</v>
      </c>
      <c r="C30">
        <v>7274.75</v>
      </c>
    </row>
    <row r="31" spans="1:5" x14ac:dyDescent="0.2">
      <c r="A31" s="8" t="s">
        <v>5</v>
      </c>
      <c r="B31">
        <v>3602090</v>
      </c>
      <c r="C31">
        <v>8607</v>
      </c>
      <c r="E31" s="52" t="s">
        <v>110</v>
      </c>
    </row>
    <row r="32" spans="1:5" x14ac:dyDescent="0.2">
      <c r="A32" s="8" t="s">
        <v>6</v>
      </c>
      <c r="B32" s="4">
        <f>B30-B28</f>
        <v>77046</v>
      </c>
      <c r="C32" s="4">
        <f t="shared" ref="C32" si="0">C30-C28</f>
        <v>373.75</v>
      </c>
      <c r="E32" s="52" t="s">
        <v>111</v>
      </c>
    </row>
    <row r="33" spans="1:5" x14ac:dyDescent="0.2">
      <c r="A33" s="8" t="s">
        <v>17</v>
      </c>
      <c r="E33" s="52" t="s">
        <v>112</v>
      </c>
    </row>
    <row r="34" spans="1:5" x14ac:dyDescent="0.2">
      <c r="A34" s="8" t="s">
        <v>18</v>
      </c>
      <c r="E34" s="52" t="s">
        <v>113</v>
      </c>
    </row>
    <row r="35" spans="1:5" hidden="1" x14ac:dyDescent="0.2">
      <c r="A35" s="10" t="s">
        <v>24</v>
      </c>
      <c r="B35" s="2"/>
      <c r="C35" s="2"/>
    </row>
    <row r="36" spans="1:5" hidden="1" x14ac:dyDescent="0.2">
      <c r="A36" s="8" t="s">
        <v>8</v>
      </c>
      <c r="B36" s="4">
        <f t="shared" ref="B36:C37" si="1">B29-B28</f>
        <v>31499.5</v>
      </c>
      <c r="C36" s="4">
        <f t="shared" si="1"/>
        <v>146.5</v>
      </c>
    </row>
    <row r="37" spans="1:5" hidden="1" x14ac:dyDescent="0.2">
      <c r="A37" s="8" t="s">
        <v>9</v>
      </c>
      <c r="B37" s="4">
        <f t="shared" si="1"/>
        <v>45546.5</v>
      </c>
      <c r="C37" s="4">
        <f t="shared" si="1"/>
        <v>227.25</v>
      </c>
    </row>
    <row r="38" spans="1:5" hidden="1" x14ac:dyDescent="0.2">
      <c r="A38" s="10" t="s">
        <v>23</v>
      </c>
      <c r="B38" s="2"/>
      <c r="C38" s="2"/>
    </row>
    <row r="39" spans="1:5" ht="15.75" hidden="1" x14ac:dyDescent="0.3">
      <c r="A39" s="8" t="s">
        <v>27</v>
      </c>
      <c r="B39" s="4">
        <f t="shared" ref="B39:C39" si="2">B30+1.5*B32</f>
        <v>214106</v>
      </c>
      <c r="C39" s="4">
        <f t="shared" si="2"/>
        <v>7835.375</v>
      </c>
    </row>
    <row r="40" spans="1:5" ht="15.75" hidden="1" x14ac:dyDescent="0.3">
      <c r="A40" s="8" t="s">
        <v>28</v>
      </c>
      <c r="B40" s="4">
        <f t="shared" ref="B40:C40" si="3">B28-1.5*B32</f>
        <v>-94078</v>
      </c>
      <c r="C40" s="4">
        <f t="shared" si="3"/>
        <v>6340.375</v>
      </c>
    </row>
    <row r="41" spans="1:5" hidden="1" x14ac:dyDescent="0.2">
      <c r="A41" s="8" t="s">
        <v>16</v>
      </c>
      <c r="B41" s="4">
        <f t="shared" ref="B41:C41" si="4">MIN(B39,B31)</f>
        <v>214106</v>
      </c>
      <c r="C41" s="4">
        <f t="shared" si="4"/>
        <v>7835.375</v>
      </c>
    </row>
    <row r="42" spans="1:5" hidden="1" x14ac:dyDescent="0.2">
      <c r="A42" s="8" t="s">
        <v>22</v>
      </c>
      <c r="B42" s="4">
        <f t="shared" ref="B42:C42" si="5">MAX(B27,B40)</f>
        <v>5215</v>
      </c>
      <c r="C42" s="4">
        <f t="shared" si="5"/>
        <v>6634</v>
      </c>
    </row>
    <row r="43" spans="1:5" ht="15.75" hidden="1" x14ac:dyDescent="0.3">
      <c r="A43" s="8" t="s">
        <v>29</v>
      </c>
      <c r="B43" s="4">
        <f t="shared" ref="B43:C43" si="6">B41-B30</f>
        <v>115569</v>
      </c>
      <c r="C43" s="4">
        <f t="shared" si="6"/>
        <v>560.625</v>
      </c>
    </row>
    <row r="44" spans="1:5" ht="15.75" hidden="1" x14ac:dyDescent="0.3">
      <c r="A44" s="8" t="s">
        <v>30</v>
      </c>
      <c r="B44" s="4">
        <f t="shared" ref="B44:C44" si="7">B28-B42</f>
        <v>16276</v>
      </c>
      <c r="C44" s="4">
        <f t="shared" si="7"/>
        <v>267</v>
      </c>
    </row>
    <row r="45" spans="1:5" hidden="1" x14ac:dyDescent="0.2">
      <c r="A45" s="10" t="s">
        <v>19</v>
      </c>
      <c r="B45" s="2"/>
      <c r="C45" s="2"/>
    </row>
    <row r="46" spans="1:5" hidden="1" x14ac:dyDescent="0.2">
      <c r="A46" s="8" t="s">
        <v>5</v>
      </c>
      <c r="B46" s="4" t="e">
        <f t="shared" ref="B46:C46" si="8">IF(B33&gt;0,B31,NA())</f>
        <v>#N/A</v>
      </c>
      <c r="C46" s="4" t="e">
        <f t="shared" si="8"/>
        <v>#N/A</v>
      </c>
    </row>
    <row r="47" spans="1:5" hidden="1" x14ac:dyDescent="0.2">
      <c r="A47" s="8" t="s">
        <v>4</v>
      </c>
      <c r="B47" s="4" t="e">
        <f t="shared" ref="B47:C47" si="9">IF(B34&gt;0,B27,NA())</f>
        <v>#N/A</v>
      </c>
      <c r="C47" s="4" t="e">
        <f t="shared" si="9"/>
        <v>#N/A</v>
      </c>
    </row>
    <row r="48" spans="1:5" x14ac:dyDescent="0.2">
      <c r="B48" s="4">
        <v>16</v>
      </c>
      <c r="C48" s="4">
        <v>16</v>
      </c>
      <c r="E48" s="53" t="s">
        <v>114</v>
      </c>
    </row>
    <row r="49" spans="1:3" ht="15.75" x14ac:dyDescent="0.25">
      <c r="A49" s="11" t="s">
        <v>20</v>
      </c>
      <c r="B49" s="12" t="str">
        <f t="shared" ref="B49:C49" si="10">B26</f>
        <v>DADCA100-NewMap</v>
      </c>
      <c r="C49" s="12" t="str">
        <f t="shared" si="10"/>
        <v>DADCA100-oldMap</v>
      </c>
    </row>
    <row r="50" spans="1:3" x14ac:dyDescent="0.2">
      <c r="B50" s="24">
        <v>52</v>
      </c>
      <c r="C50" s="23">
        <v>18.158814202847161</v>
      </c>
    </row>
    <row r="51" spans="1:3" x14ac:dyDescent="0.2">
      <c r="B51" s="24">
        <v>63</v>
      </c>
      <c r="C51" s="23">
        <v>17.014400814718055</v>
      </c>
    </row>
    <row r="52" spans="1:3" x14ac:dyDescent="0.2">
      <c r="B52" s="24">
        <v>107</v>
      </c>
      <c r="C52" s="23">
        <v>48.031902726373154</v>
      </c>
    </row>
    <row r="53" spans="1:3" x14ac:dyDescent="0.2">
      <c r="B53" s="24">
        <v>54</v>
      </c>
      <c r="C53" s="23">
        <v>30.536229662009877</v>
      </c>
    </row>
    <row r="54" spans="1:3" x14ac:dyDescent="0.2">
      <c r="B54" s="24">
        <v>79</v>
      </c>
      <c r="C54" s="23">
        <v>20.9232407071785</v>
      </c>
    </row>
    <row r="55" spans="1:3" x14ac:dyDescent="0.2">
      <c r="B55" s="24">
        <v>80</v>
      </c>
      <c r="C55" s="23">
        <v>29.256477015400773</v>
      </c>
    </row>
    <row r="56" spans="1:3" x14ac:dyDescent="0.2">
      <c r="B56" s="24">
        <v>108</v>
      </c>
      <c r="C56" s="23">
        <v>42.364023233732702</v>
      </c>
    </row>
    <row r="57" spans="1:3" x14ac:dyDescent="0.2">
      <c r="B57" s="24">
        <v>80</v>
      </c>
      <c r="C57" s="23">
        <v>30.74898797632434</v>
      </c>
    </row>
    <row r="58" spans="1:3" x14ac:dyDescent="0.2">
      <c r="B58" s="24">
        <v>78</v>
      </c>
      <c r="C58" s="23">
        <v>14.508174265705545</v>
      </c>
    </row>
    <row r="59" spans="1:3" x14ac:dyDescent="0.2">
      <c r="B59" s="24">
        <v>106</v>
      </c>
      <c r="C59" s="23">
        <v>17.213458084033938</v>
      </c>
    </row>
    <row r="60" spans="1:3" x14ac:dyDescent="0.2">
      <c r="B60" s="24">
        <v>80</v>
      </c>
      <c r="C60" s="23">
        <v>34.902672463855268</v>
      </c>
    </row>
    <row r="61" spans="1:3" x14ac:dyDescent="0.2">
      <c r="B61" s="24">
        <v>61</v>
      </c>
      <c r="C61" s="23">
        <v>42.170589788562815</v>
      </c>
    </row>
    <row r="62" spans="1:3" x14ac:dyDescent="0.2">
      <c r="B62" s="24">
        <v>42</v>
      </c>
      <c r="C62" s="23">
        <v>22.817182273002675</v>
      </c>
    </row>
    <row r="63" spans="1:3" x14ac:dyDescent="0.2">
      <c r="B63" s="24">
        <v>104</v>
      </c>
      <c r="C63" s="23">
        <v>20.779527837848669</v>
      </c>
    </row>
    <row r="64" spans="1:3" x14ac:dyDescent="0.2">
      <c r="B64" s="24">
        <v>39</v>
      </c>
      <c r="C64" s="23">
        <v>20.298678329331544</v>
      </c>
    </row>
    <row r="65" spans="2:3" x14ac:dyDescent="0.2">
      <c r="B65" s="24">
        <v>104</v>
      </c>
      <c r="C65" s="23">
        <v>24.07374008893008</v>
      </c>
    </row>
    <row r="66" spans="2:3" x14ac:dyDescent="0.2">
      <c r="B66" s="24">
        <v>59</v>
      </c>
      <c r="C66" s="23">
        <v>28.707235460806665</v>
      </c>
    </row>
    <row r="67" spans="2:3" x14ac:dyDescent="0.2">
      <c r="B67" s="24">
        <v>73</v>
      </c>
      <c r="C67" s="23">
        <v>14.061214497188285</v>
      </c>
    </row>
    <row r="68" spans="2:3" x14ac:dyDescent="0.2">
      <c r="B68" s="24">
        <v>62</v>
      </c>
      <c r="C68" s="23">
        <v>41.884087777019175</v>
      </c>
    </row>
    <row r="69" spans="2:3" x14ac:dyDescent="0.2">
      <c r="B69" s="24">
        <v>80</v>
      </c>
      <c r="C69" s="23">
        <v>38.804049197372464</v>
      </c>
    </row>
    <row r="70" spans="2:3" x14ac:dyDescent="0.2">
      <c r="B70" s="24">
        <v>26</v>
      </c>
      <c r="C70" s="23">
        <v>12.253717590976999</v>
      </c>
    </row>
    <row r="71" spans="2:3" x14ac:dyDescent="0.2">
      <c r="B71" s="24">
        <v>91</v>
      </c>
      <c r="C71" s="23">
        <v>78.604550770695781</v>
      </c>
    </row>
    <row r="72" spans="2:3" x14ac:dyDescent="0.2">
      <c r="B72" s="24">
        <v>25</v>
      </c>
      <c r="C72" s="23">
        <v>17.524812607049149</v>
      </c>
    </row>
    <row r="73" spans="2:3" x14ac:dyDescent="0.2">
      <c r="B73" s="24">
        <v>63</v>
      </c>
      <c r="C73" s="23">
        <v>12.079733103016904</v>
      </c>
    </row>
    <row r="74" spans="2:3" x14ac:dyDescent="0.2">
      <c r="B74" s="24">
        <v>51</v>
      </c>
      <c r="C74" s="23">
        <v>18.913254813219055</v>
      </c>
    </row>
    <row r="75" spans="2:3" x14ac:dyDescent="0.2">
      <c r="B75" s="24">
        <v>28</v>
      </c>
      <c r="C75" s="23">
        <v>19.711160765995494</v>
      </c>
    </row>
    <row r="76" spans="2:3" x14ac:dyDescent="0.2">
      <c r="B76" s="24">
        <v>41</v>
      </c>
      <c r="C76" s="13"/>
    </row>
    <row r="77" spans="2:3" x14ac:dyDescent="0.2">
      <c r="B77" s="24">
        <v>30</v>
      </c>
      <c r="C77" s="13"/>
    </row>
    <row r="78" spans="2:3" x14ac:dyDescent="0.2">
      <c r="B78" s="24">
        <v>94</v>
      </c>
      <c r="C78" s="13"/>
    </row>
    <row r="79" spans="2:3" x14ac:dyDescent="0.2">
      <c r="B79" s="24">
        <v>22</v>
      </c>
      <c r="C79" s="13"/>
    </row>
    <row r="80" spans="2:3" x14ac:dyDescent="0.2">
      <c r="B80" s="24">
        <v>26.609232489794522</v>
      </c>
      <c r="C80" s="13"/>
    </row>
    <row r="81" spans="1:3" x14ac:dyDescent="0.2">
      <c r="B81" s="24">
        <v>32.521992186262601</v>
      </c>
      <c r="C81" s="13"/>
    </row>
    <row r="82" spans="1:3" x14ac:dyDescent="0.2">
      <c r="B82" s="24">
        <v>65.561038874854347</v>
      </c>
      <c r="C82" s="13"/>
    </row>
    <row r="83" spans="1:3" x14ac:dyDescent="0.2">
      <c r="B83" s="24">
        <v>36.321093962685211</v>
      </c>
      <c r="C83" s="13"/>
    </row>
    <row r="84" spans="1:3" x14ac:dyDescent="0.2">
      <c r="B84" s="13"/>
      <c r="C84" s="13"/>
    </row>
    <row r="85" spans="1:3" x14ac:dyDescent="0.2">
      <c r="B85" s="13"/>
      <c r="C85" s="13"/>
    </row>
    <row r="86" spans="1:3" x14ac:dyDescent="0.2">
      <c r="B86" s="13"/>
      <c r="C86" s="13"/>
    </row>
    <row r="87" spans="1:3" x14ac:dyDescent="0.2">
      <c r="B87" s="13"/>
      <c r="C87" s="13"/>
    </row>
    <row r="88" spans="1:3" x14ac:dyDescent="0.2">
      <c r="B88" s="13"/>
      <c r="C88" s="13"/>
    </row>
    <row r="89" spans="1:3" x14ac:dyDescent="0.2">
      <c r="B89" s="13"/>
      <c r="C89" s="13"/>
    </row>
    <row r="90" spans="1:3" x14ac:dyDescent="0.2">
      <c r="A90" s="14" t="s">
        <v>2</v>
      </c>
      <c r="B90" s="14"/>
      <c r="C90" s="2"/>
    </row>
  </sheetData>
  <hyperlinks>
    <hyperlink ref="E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01"/>
  <sheetViews>
    <sheetView workbookViewId="0">
      <selection activeCell="I59" sqref="I59"/>
    </sheetView>
  </sheetViews>
  <sheetFormatPr defaultRowHeight="12.75" x14ac:dyDescent="0.2"/>
  <cols>
    <col min="1" max="1" width="14.140625" customWidth="1"/>
    <col min="2" max="2" width="5.85546875" customWidth="1"/>
    <col min="3" max="3" width="6.140625" customWidth="1"/>
    <col min="4" max="4" width="5.5703125" customWidth="1"/>
    <col min="5" max="5" width="14.85546875" customWidth="1"/>
    <col min="6" max="6" width="10.140625" hidden="1" customWidth="1"/>
    <col min="7" max="7" width="8.28515625" hidden="1" customWidth="1"/>
    <col min="8" max="8" width="7.5703125" hidden="1" customWidth="1"/>
    <col min="9" max="9" width="17.7109375" customWidth="1"/>
    <col min="10" max="10" width="11.7109375" hidden="1" customWidth="1"/>
    <col min="11" max="12" width="14.85546875" hidden="1" customWidth="1"/>
    <col min="13" max="13" width="14.85546875" customWidth="1"/>
    <col min="14" max="15" width="14.85546875" hidden="1" customWidth="1"/>
    <col min="16" max="16" width="12" hidden="1" customWidth="1"/>
  </cols>
  <sheetData>
    <row r="1" spans="1:16" x14ac:dyDescent="0.2">
      <c r="A1" t="s">
        <v>122</v>
      </c>
      <c r="B1" t="s">
        <v>124</v>
      </c>
      <c r="C1" t="s">
        <v>123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138</v>
      </c>
    </row>
    <row r="2" spans="1:16" hidden="1" x14ac:dyDescent="0.2">
      <c r="A2" t="s">
        <v>136</v>
      </c>
      <c r="B2">
        <v>2</v>
      </c>
      <c r="C2">
        <v>20</v>
      </c>
      <c r="D2" s="55" t="s">
        <v>140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0</v>
      </c>
    </row>
    <row r="3" spans="1:16" hidden="1" x14ac:dyDescent="0.2">
      <c r="A3" t="s">
        <v>136</v>
      </c>
      <c r="B3">
        <v>2</v>
      </c>
      <c r="C3">
        <v>20</v>
      </c>
      <c r="D3" s="55" t="s">
        <v>141</v>
      </c>
      <c r="E3" s="55">
        <v>14913262</v>
      </c>
      <c r="F3">
        <v>71</v>
      </c>
      <c r="G3">
        <v>36000</v>
      </c>
      <c r="H3">
        <v>30000</v>
      </c>
      <c r="I3">
        <v>135913.62</v>
      </c>
      <c r="J3">
        <v>4</v>
      </c>
      <c r="K3">
        <v>35560.699999999997</v>
      </c>
      <c r="L3">
        <v>35357.699999999997</v>
      </c>
      <c r="M3">
        <v>2883.36</v>
      </c>
      <c r="N3">
        <v>1846.11</v>
      </c>
      <c r="O3">
        <v>97114.37</v>
      </c>
    </row>
    <row r="4" spans="1:16" hidden="1" x14ac:dyDescent="0.2">
      <c r="A4" t="s">
        <v>136</v>
      </c>
      <c r="B4">
        <v>2</v>
      </c>
      <c r="C4">
        <v>20</v>
      </c>
      <c r="D4" s="55" t="s">
        <v>142</v>
      </c>
      <c r="E4">
        <v>0.14584009885499999</v>
      </c>
      <c r="F4">
        <v>0</v>
      </c>
      <c r="G4">
        <v>0</v>
      </c>
      <c r="H4">
        <v>0</v>
      </c>
      <c r="I4" s="55">
        <v>407431956021</v>
      </c>
      <c r="J4">
        <v>0</v>
      </c>
      <c r="K4" s="55">
        <v>529771248519</v>
      </c>
      <c r="L4" s="55">
        <v>615761825922</v>
      </c>
      <c r="M4" s="55">
        <v>465971636541</v>
      </c>
      <c r="N4" s="55">
        <v>21432750805</v>
      </c>
      <c r="O4" s="55">
        <v>979097615118</v>
      </c>
    </row>
    <row r="5" spans="1:16" hidden="1" x14ac:dyDescent="0.2">
      <c r="A5" t="s">
        <v>136</v>
      </c>
      <c r="B5">
        <v>2</v>
      </c>
      <c r="C5">
        <v>20</v>
      </c>
      <c r="D5" s="55" t="s">
        <v>143</v>
      </c>
      <c r="E5" s="55">
        <v>109306</v>
      </c>
      <c r="F5">
        <v>71</v>
      </c>
      <c r="G5">
        <v>36000</v>
      </c>
      <c r="H5">
        <v>30000</v>
      </c>
      <c r="I5">
        <v>5215</v>
      </c>
      <c r="J5">
        <v>4</v>
      </c>
      <c r="K5">
        <v>35340</v>
      </c>
      <c r="L5">
        <v>35135</v>
      </c>
      <c r="M5">
        <v>1717</v>
      </c>
      <c r="N5">
        <v>1239</v>
      </c>
      <c r="O5">
        <v>71733</v>
      </c>
    </row>
    <row r="6" spans="1:16" hidden="1" x14ac:dyDescent="0.2">
      <c r="A6" t="s">
        <v>136</v>
      </c>
      <c r="B6">
        <v>2</v>
      </c>
      <c r="C6">
        <v>20</v>
      </c>
      <c r="D6" s="55">
        <v>0.25</v>
      </c>
      <c r="E6" s="55">
        <v>1405555</v>
      </c>
      <c r="F6">
        <v>71</v>
      </c>
      <c r="G6">
        <v>36000</v>
      </c>
      <c r="H6">
        <v>30000</v>
      </c>
      <c r="I6">
        <v>21491</v>
      </c>
      <c r="J6">
        <v>4</v>
      </c>
      <c r="K6">
        <v>35538.75</v>
      </c>
      <c r="L6">
        <v>35325</v>
      </c>
      <c r="M6">
        <v>2610</v>
      </c>
      <c r="N6">
        <v>1818.25</v>
      </c>
      <c r="O6">
        <v>91580.75</v>
      </c>
    </row>
    <row r="7" spans="1:16" hidden="1" x14ac:dyDescent="0.2">
      <c r="A7" t="s">
        <v>136</v>
      </c>
      <c r="B7">
        <v>2</v>
      </c>
      <c r="C7">
        <v>20</v>
      </c>
      <c r="D7" s="55">
        <v>0.5</v>
      </c>
      <c r="E7" s="55">
        <v>1503125</v>
      </c>
      <c r="F7">
        <v>71</v>
      </c>
      <c r="G7">
        <v>36000</v>
      </c>
      <c r="H7">
        <v>30000</v>
      </c>
      <c r="I7">
        <v>52990.5</v>
      </c>
      <c r="J7">
        <v>4</v>
      </c>
      <c r="K7">
        <v>35565</v>
      </c>
      <c r="L7">
        <v>35355</v>
      </c>
      <c r="M7">
        <v>2838.5</v>
      </c>
      <c r="N7">
        <v>1865.5</v>
      </c>
      <c r="O7">
        <v>97468</v>
      </c>
    </row>
    <row r="8" spans="1:16" hidden="1" x14ac:dyDescent="0.2">
      <c r="A8" t="s">
        <v>136</v>
      </c>
      <c r="B8">
        <v>2</v>
      </c>
      <c r="C8">
        <v>20</v>
      </c>
      <c r="D8" s="55">
        <v>0.75</v>
      </c>
      <c r="E8" s="55">
        <v>15708325</v>
      </c>
      <c r="F8">
        <v>71</v>
      </c>
      <c r="G8">
        <v>36000</v>
      </c>
      <c r="H8">
        <v>30000</v>
      </c>
      <c r="I8">
        <v>98537</v>
      </c>
      <c r="J8">
        <v>4</v>
      </c>
      <c r="K8">
        <v>35590</v>
      </c>
      <c r="L8">
        <v>35390</v>
      </c>
      <c r="M8">
        <v>3098.25</v>
      </c>
      <c r="N8">
        <v>1906</v>
      </c>
      <c r="O8">
        <v>101793.5</v>
      </c>
    </row>
    <row r="9" spans="1:16" hidden="1" x14ac:dyDescent="0.2">
      <c r="A9" t="s">
        <v>136</v>
      </c>
      <c r="B9">
        <v>2</v>
      </c>
      <c r="C9">
        <v>20</v>
      </c>
      <c r="D9" s="55" t="s">
        <v>144</v>
      </c>
      <c r="E9" s="55">
        <v>208819</v>
      </c>
      <c r="F9">
        <v>71</v>
      </c>
      <c r="G9">
        <v>36000</v>
      </c>
      <c r="H9">
        <v>30000</v>
      </c>
      <c r="I9">
        <v>3602090</v>
      </c>
      <c r="J9">
        <v>4</v>
      </c>
      <c r="K9">
        <v>35745</v>
      </c>
      <c r="L9">
        <v>35545</v>
      </c>
      <c r="M9">
        <v>4525</v>
      </c>
      <c r="N9">
        <v>2544</v>
      </c>
      <c r="O9">
        <v>140007</v>
      </c>
    </row>
    <row r="10" spans="1:16" hidden="1" x14ac:dyDescent="0.2">
      <c r="A10" t="s">
        <v>136</v>
      </c>
      <c r="B10">
        <v>4</v>
      </c>
      <c r="C10">
        <v>20</v>
      </c>
      <c r="D10" s="55" t="s">
        <v>140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0</v>
      </c>
    </row>
    <row r="11" spans="1:16" hidden="1" x14ac:dyDescent="0.2">
      <c r="A11" t="s">
        <v>136</v>
      </c>
      <c r="B11">
        <v>4</v>
      </c>
      <c r="C11">
        <v>20</v>
      </c>
      <c r="D11" s="55" t="s">
        <v>141</v>
      </c>
      <c r="E11" s="55">
        <v>19758682</v>
      </c>
      <c r="F11">
        <v>71</v>
      </c>
      <c r="G11">
        <v>36000</v>
      </c>
      <c r="H11">
        <v>30000</v>
      </c>
      <c r="I11">
        <v>136298.23000000001</v>
      </c>
      <c r="J11">
        <v>4</v>
      </c>
      <c r="K11">
        <v>35419.4</v>
      </c>
      <c r="L11">
        <v>35140.400000000001</v>
      </c>
      <c r="M11">
        <v>2905.81</v>
      </c>
      <c r="N11">
        <v>2358.04</v>
      </c>
      <c r="O11">
        <v>97131.3</v>
      </c>
    </row>
    <row r="12" spans="1:16" hidden="1" x14ac:dyDescent="0.2">
      <c r="A12" t="s">
        <v>136</v>
      </c>
      <c r="B12">
        <v>4</v>
      </c>
      <c r="C12">
        <v>20</v>
      </c>
      <c r="D12" s="55" t="s">
        <v>142</v>
      </c>
      <c r="E12">
        <v>0.27510805846300002</v>
      </c>
      <c r="F12">
        <v>0</v>
      </c>
      <c r="G12">
        <v>0</v>
      </c>
      <c r="H12">
        <v>0</v>
      </c>
      <c r="I12" s="55">
        <v>402290266386</v>
      </c>
      <c r="J12">
        <v>0</v>
      </c>
      <c r="K12" s="55">
        <v>977894047265</v>
      </c>
      <c r="L12" s="55">
        <v>115934237716</v>
      </c>
      <c r="M12" s="55">
        <v>493333245188</v>
      </c>
      <c r="N12" s="55">
        <v>386983227784</v>
      </c>
      <c r="O12" s="55">
        <v>954729900722</v>
      </c>
    </row>
    <row r="13" spans="1:16" hidden="1" x14ac:dyDescent="0.2">
      <c r="A13" t="s">
        <v>136</v>
      </c>
      <c r="B13">
        <v>4</v>
      </c>
      <c r="C13">
        <v>20</v>
      </c>
      <c r="D13" s="55" t="s">
        <v>143</v>
      </c>
      <c r="E13" s="55">
        <v>123958</v>
      </c>
      <c r="F13">
        <v>71</v>
      </c>
      <c r="G13">
        <v>36000</v>
      </c>
      <c r="H13">
        <v>30000</v>
      </c>
      <c r="I13">
        <v>5645</v>
      </c>
      <c r="J13">
        <v>4</v>
      </c>
      <c r="K13">
        <v>35090</v>
      </c>
      <c r="L13">
        <v>34705</v>
      </c>
      <c r="M13">
        <v>1702</v>
      </c>
      <c r="N13">
        <v>1190</v>
      </c>
      <c r="O13">
        <v>71733</v>
      </c>
    </row>
    <row r="14" spans="1:16" hidden="1" x14ac:dyDescent="0.2">
      <c r="A14" t="s">
        <v>136</v>
      </c>
      <c r="B14">
        <v>4</v>
      </c>
      <c r="C14">
        <v>20</v>
      </c>
      <c r="D14" s="55">
        <v>0.25</v>
      </c>
      <c r="E14" s="55">
        <v>18413225</v>
      </c>
      <c r="F14">
        <v>71</v>
      </c>
      <c r="G14">
        <v>36000</v>
      </c>
      <c r="H14">
        <v>30000</v>
      </c>
      <c r="I14">
        <v>21532</v>
      </c>
      <c r="J14">
        <v>4</v>
      </c>
      <c r="K14">
        <v>35365</v>
      </c>
      <c r="L14">
        <v>35083.75</v>
      </c>
      <c r="M14">
        <v>2619.25</v>
      </c>
      <c r="N14">
        <v>2164.25</v>
      </c>
      <c r="O14">
        <v>91769.5</v>
      </c>
    </row>
    <row r="15" spans="1:16" hidden="1" x14ac:dyDescent="0.2">
      <c r="A15" t="s">
        <v>136</v>
      </c>
      <c r="B15">
        <v>4</v>
      </c>
      <c r="C15">
        <v>20</v>
      </c>
      <c r="D15" s="55">
        <v>0.5</v>
      </c>
      <c r="E15" s="55">
        <v>195486</v>
      </c>
      <c r="F15">
        <v>71</v>
      </c>
      <c r="G15">
        <v>36000</v>
      </c>
      <c r="H15">
        <v>30000</v>
      </c>
      <c r="I15">
        <v>54913.5</v>
      </c>
      <c r="J15">
        <v>4</v>
      </c>
      <c r="K15">
        <v>35420</v>
      </c>
      <c r="L15">
        <v>35142.5</v>
      </c>
      <c r="M15">
        <v>2837</v>
      </c>
      <c r="N15">
        <v>2451.5</v>
      </c>
      <c r="O15">
        <v>96907</v>
      </c>
    </row>
    <row r="16" spans="1:16" hidden="1" x14ac:dyDescent="0.2">
      <c r="A16" t="s">
        <v>136</v>
      </c>
      <c r="B16">
        <v>4</v>
      </c>
      <c r="C16">
        <v>20</v>
      </c>
      <c r="D16" s="55">
        <v>0.75</v>
      </c>
      <c r="E16" s="55">
        <v>2116495</v>
      </c>
      <c r="F16">
        <v>71</v>
      </c>
      <c r="G16">
        <v>36000</v>
      </c>
      <c r="H16">
        <v>30000</v>
      </c>
      <c r="I16">
        <v>95382.5</v>
      </c>
      <c r="J16">
        <v>4</v>
      </c>
      <c r="K16">
        <v>35475</v>
      </c>
      <c r="L16">
        <v>35195</v>
      </c>
      <c r="M16">
        <v>3101</v>
      </c>
      <c r="N16">
        <v>2512.25</v>
      </c>
      <c r="O16">
        <v>102245</v>
      </c>
    </row>
    <row r="17" spans="1:16" hidden="1" x14ac:dyDescent="0.2">
      <c r="A17" t="s">
        <v>136</v>
      </c>
      <c r="B17">
        <v>4</v>
      </c>
      <c r="C17">
        <v>20</v>
      </c>
      <c r="D17" s="55" t="s">
        <v>144</v>
      </c>
      <c r="E17" s="55">
        <v>304792</v>
      </c>
      <c r="F17">
        <v>71</v>
      </c>
      <c r="G17">
        <v>36000</v>
      </c>
      <c r="H17">
        <v>30000</v>
      </c>
      <c r="I17">
        <v>3602220</v>
      </c>
      <c r="J17">
        <v>4</v>
      </c>
      <c r="K17">
        <v>35750</v>
      </c>
      <c r="L17">
        <v>35435</v>
      </c>
      <c r="M17">
        <v>4936</v>
      </c>
      <c r="N17">
        <v>3734</v>
      </c>
      <c r="O17">
        <v>123898</v>
      </c>
    </row>
    <row r="18" spans="1:16" hidden="1" x14ac:dyDescent="0.2">
      <c r="A18" t="s">
        <v>136</v>
      </c>
      <c r="B18">
        <v>8</v>
      </c>
      <c r="C18">
        <v>20</v>
      </c>
      <c r="D18" s="55" t="s">
        <v>140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0</v>
      </c>
    </row>
    <row r="19" spans="1:16" hidden="1" x14ac:dyDescent="0.2">
      <c r="A19" t="s">
        <v>136</v>
      </c>
      <c r="B19">
        <v>8</v>
      </c>
      <c r="C19">
        <v>20</v>
      </c>
      <c r="D19" s="55" t="s">
        <v>141</v>
      </c>
      <c r="E19" s="55">
        <v>30497085</v>
      </c>
      <c r="F19">
        <v>71</v>
      </c>
      <c r="G19">
        <v>36000</v>
      </c>
      <c r="H19">
        <v>30000</v>
      </c>
      <c r="I19">
        <v>136094.34</v>
      </c>
      <c r="J19">
        <v>4</v>
      </c>
      <c r="K19">
        <v>35090.15</v>
      </c>
      <c r="L19">
        <v>34685.800000000003</v>
      </c>
      <c r="M19">
        <v>2842.47</v>
      </c>
      <c r="N19">
        <v>3613.21</v>
      </c>
      <c r="O19">
        <v>96577.13</v>
      </c>
    </row>
    <row r="20" spans="1:16" hidden="1" x14ac:dyDescent="0.2">
      <c r="A20" t="s">
        <v>136</v>
      </c>
      <c r="B20">
        <v>8</v>
      </c>
      <c r="C20">
        <v>20</v>
      </c>
      <c r="D20" s="55" t="s">
        <v>142</v>
      </c>
      <c r="E20" s="55">
        <v>0.47838881166899999</v>
      </c>
      <c r="F20">
        <v>0</v>
      </c>
      <c r="G20">
        <v>0</v>
      </c>
      <c r="H20">
        <v>0</v>
      </c>
      <c r="I20" s="55">
        <v>399242591545</v>
      </c>
      <c r="J20">
        <v>0</v>
      </c>
      <c r="K20" s="55">
        <v>159888621272</v>
      </c>
      <c r="L20" s="55">
        <v>19946230752</v>
      </c>
      <c r="M20" s="55">
        <v>414109716955</v>
      </c>
      <c r="N20" s="55">
        <v>650451891015</v>
      </c>
      <c r="O20" s="55">
        <v>847408997487</v>
      </c>
    </row>
    <row r="21" spans="1:16" hidden="1" x14ac:dyDescent="0.2">
      <c r="A21" t="s">
        <v>136</v>
      </c>
      <c r="B21">
        <v>8</v>
      </c>
      <c r="C21">
        <v>20</v>
      </c>
      <c r="D21" s="55" t="s">
        <v>143</v>
      </c>
      <c r="E21" s="55">
        <v>200278</v>
      </c>
      <c r="F21">
        <v>71</v>
      </c>
      <c r="G21">
        <v>36000</v>
      </c>
      <c r="H21">
        <v>30000</v>
      </c>
      <c r="I21">
        <v>6284</v>
      </c>
      <c r="J21">
        <v>4</v>
      </c>
      <c r="K21">
        <v>34365</v>
      </c>
      <c r="L21">
        <v>33880</v>
      </c>
      <c r="M21">
        <v>1727</v>
      </c>
      <c r="N21">
        <v>1855</v>
      </c>
      <c r="O21">
        <v>71733</v>
      </c>
    </row>
    <row r="22" spans="1:16" hidden="1" x14ac:dyDescent="0.2">
      <c r="A22" t="s">
        <v>136</v>
      </c>
      <c r="B22">
        <v>8</v>
      </c>
      <c r="C22">
        <v>20</v>
      </c>
      <c r="D22" s="55">
        <v>0.25</v>
      </c>
      <c r="E22" s="55">
        <v>273212</v>
      </c>
      <c r="F22">
        <v>71</v>
      </c>
      <c r="G22">
        <v>36000</v>
      </c>
      <c r="H22">
        <v>30000</v>
      </c>
      <c r="I22">
        <v>22025.5</v>
      </c>
      <c r="J22">
        <v>4</v>
      </c>
      <c r="K22">
        <v>35045</v>
      </c>
      <c r="L22">
        <v>34585</v>
      </c>
      <c r="M22">
        <v>2559.5</v>
      </c>
      <c r="N22">
        <v>3135</v>
      </c>
      <c r="O22">
        <v>92691.25</v>
      </c>
    </row>
    <row r="23" spans="1:16" hidden="1" x14ac:dyDescent="0.2">
      <c r="A23" t="s">
        <v>136</v>
      </c>
      <c r="B23">
        <v>8</v>
      </c>
      <c r="C23">
        <v>20</v>
      </c>
      <c r="D23" s="55">
        <v>0.5</v>
      </c>
      <c r="E23" s="55">
        <v>301736</v>
      </c>
      <c r="F23">
        <v>71</v>
      </c>
      <c r="G23">
        <v>36000</v>
      </c>
      <c r="H23">
        <v>30000</v>
      </c>
      <c r="I23">
        <v>52168</v>
      </c>
      <c r="J23">
        <v>4</v>
      </c>
      <c r="K23">
        <v>35105</v>
      </c>
      <c r="L23">
        <v>34690</v>
      </c>
      <c r="M23">
        <v>2811</v>
      </c>
      <c r="N23">
        <v>3701</v>
      </c>
      <c r="O23">
        <v>96169</v>
      </c>
    </row>
    <row r="24" spans="1:16" hidden="1" x14ac:dyDescent="0.2">
      <c r="A24" t="s">
        <v>136</v>
      </c>
      <c r="B24">
        <v>8</v>
      </c>
      <c r="C24">
        <v>20</v>
      </c>
      <c r="D24" s="55">
        <v>0.75</v>
      </c>
      <c r="E24" s="55">
        <v>324375</v>
      </c>
      <c r="F24">
        <v>71</v>
      </c>
      <c r="G24">
        <v>36000</v>
      </c>
      <c r="H24">
        <v>30000</v>
      </c>
      <c r="I24">
        <v>108533.25</v>
      </c>
      <c r="J24">
        <v>4</v>
      </c>
      <c r="K24">
        <v>35181.25</v>
      </c>
      <c r="L24">
        <v>34830</v>
      </c>
      <c r="M24">
        <v>3079</v>
      </c>
      <c r="N24">
        <v>3777.25</v>
      </c>
      <c r="O24">
        <v>101600.25</v>
      </c>
    </row>
    <row r="25" spans="1:16" hidden="1" x14ac:dyDescent="0.2">
      <c r="A25" t="s">
        <v>136</v>
      </c>
      <c r="B25">
        <v>8</v>
      </c>
      <c r="C25">
        <v>20</v>
      </c>
      <c r="D25" s="55" t="s">
        <v>144</v>
      </c>
      <c r="E25" s="55">
        <v>513889</v>
      </c>
      <c r="F25">
        <v>71</v>
      </c>
      <c r="G25">
        <v>36000</v>
      </c>
      <c r="H25">
        <v>30000</v>
      </c>
      <c r="I25">
        <v>3602610</v>
      </c>
      <c r="J25">
        <v>4</v>
      </c>
      <c r="K25">
        <v>35430</v>
      </c>
      <c r="L25">
        <v>35180</v>
      </c>
      <c r="M25">
        <v>4201</v>
      </c>
      <c r="N25">
        <v>6333</v>
      </c>
      <c r="O25">
        <v>121000</v>
      </c>
    </row>
    <row r="26" spans="1:16" hidden="1" x14ac:dyDescent="0.2">
      <c r="A26" t="s">
        <v>136</v>
      </c>
      <c r="B26">
        <v>16</v>
      </c>
      <c r="C26">
        <v>20</v>
      </c>
      <c r="D26" s="55" t="s">
        <v>140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0</v>
      </c>
    </row>
    <row r="27" spans="1:16" hidden="1" x14ac:dyDescent="0.2">
      <c r="A27" t="s">
        <v>136</v>
      </c>
      <c r="B27">
        <v>16</v>
      </c>
      <c r="C27">
        <v>20</v>
      </c>
      <c r="D27" s="55" t="s">
        <v>141</v>
      </c>
      <c r="E27" s="55">
        <v>52326109</v>
      </c>
      <c r="F27">
        <v>71</v>
      </c>
      <c r="G27">
        <v>36000</v>
      </c>
      <c r="H27">
        <v>30000</v>
      </c>
      <c r="I27">
        <v>143003.9</v>
      </c>
      <c r="J27">
        <v>4</v>
      </c>
      <c r="K27">
        <v>34436.199999999997</v>
      </c>
      <c r="L27">
        <v>33760.300000000003</v>
      </c>
      <c r="M27">
        <v>2880.95</v>
      </c>
      <c r="N27">
        <v>6093.15</v>
      </c>
      <c r="O27">
        <v>97669.32</v>
      </c>
    </row>
    <row r="28" spans="1:16" hidden="1" x14ac:dyDescent="0.2">
      <c r="A28" t="s">
        <v>136</v>
      </c>
      <c r="B28">
        <v>16</v>
      </c>
      <c r="C28">
        <v>20</v>
      </c>
      <c r="D28" s="55" t="s">
        <v>142</v>
      </c>
      <c r="E28" s="55">
        <v>0.92702250814300002</v>
      </c>
      <c r="F28">
        <v>0</v>
      </c>
      <c r="G28">
        <v>0</v>
      </c>
      <c r="H28">
        <v>0</v>
      </c>
      <c r="I28" s="55">
        <v>413840077138</v>
      </c>
      <c r="J28">
        <v>0</v>
      </c>
      <c r="K28" s="55">
        <v>297441208859</v>
      </c>
      <c r="L28" s="55">
        <v>416450744053</v>
      </c>
      <c r="M28" s="55">
        <v>448463986257</v>
      </c>
      <c r="N28" s="55">
        <v>12156961374</v>
      </c>
      <c r="O28" s="55">
        <v>117492577757</v>
      </c>
    </row>
    <row r="29" spans="1:16" hidden="1" x14ac:dyDescent="0.2">
      <c r="A29" t="s">
        <v>136</v>
      </c>
      <c r="B29">
        <v>16</v>
      </c>
      <c r="C29">
        <v>20</v>
      </c>
      <c r="D29" s="55" t="s">
        <v>143</v>
      </c>
      <c r="E29" s="55">
        <v>197014</v>
      </c>
      <c r="F29">
        <v>71</v>
      </c>
      <c r="G29">
        <v>36000</v>
      </c>
      <c r="H29">
        <v>30000</v>
      </c>
      <c r="I29">
        <v>8203</v>
      </c>
      <c r="J29">
        <v>4</v>
      </c>
      <c r="K29">
        <v>33290</v>
      </c>
      <c r="L29">
        <v>32320</v>
      </c>
      <c r="M29">
        <v>2103</v>
      </c>
      <c r="N29">
        <v>1848</v>
      </c>
      <c r="O29">
        <v>74015</v>
      </c>
    </row>
    <row r="30" spans="1:16" hidden="1" x14ac:dyDescent="0.2">
      <c r="A30" t="s">
        <v>136</v>
      </c>
      <c r="B30">
        <v>16</v>
      </c>
      <c r="C30">
        <v>20</v>
      </c>
      <c r="D30" s="55">
        <v>0.25</v>
      </c>
      <c r="E30" s="55">
        <v>47633675</v>
      </c>
      <c r="F30">
        <v>71</v>
      </c>
      <c r="G30">
        <v>36000</v>
      </c>
      <c r="H30">
        <v>30000</v>
      </c>
      <c r="I30">
        <v>24663</v>
      </c>
      <c r="J30">
        <v>4</v>
      </c>
      <c r="K30">
        <v>34333.75</v>
      </c>
      <c r="L30">
        <v>33561.25</v>
      </c>
      <c r="M30">
        <v>2582</v>
      </c>
      <c r="N30">
        <v>5340.75</v>
      </c>
      <c r="O30">
        <v>91047.75</v>
      </c>
    </row>
    <row r="31" spans="1:16" hidden="1" x14ac:dyDescent="0.2">
      <c r="A31" t="s">
        <v>136</v>
      </c>
      <c r="B31">
        <v>16</v>
      </c>
      <c r="C31">
        <v>20</v>
      </c>
      <c r="D31" s="55">
        <v>0.5</v>
      </c>
      <c r="E31" s="55">
        <v>518368</v>
      </c>
      <c r="F31">
        <v>71</v>
      </c>
      <c r="G31">
        <v>36000</v>
      </c>
      <c r="H31">
        <v>30000</v>
      </c>
      <c r="I31">
        <v>54234.5</v>
      </c>
      <c r="J31">
        <v>4</v>
      </c>
      <c r="K31">
        <v>34427.5</v>
      </c>
      <c r="L31">
        <v>33745</v>
      </c>
      <c r="M31">
        <v>2824.5</v>
      </c>
      <c r="N31">
        <v>6399</v>
      </c>
      <c r="O31">
        <v>96836</v>
      </c>
    </row>
    <row r="32" spans="1:16" hidden="1" x14ac:dyDescent="0.2">
      <c r="A32" t="s">
        <v>136</v>
      </c>
      <c r="B32">
        <v>16</v>
      </c>
      <c r="C32">
        <v>20</v>
      </c>
      <c r="D32" s="55">
        <v>0.75</v>
      </c>
      <c r="E32" s="55">
        <v>57619775</v>
      </c>
      <c r="F32">
        <v>71</v>
      </c>
      <c r="G32">
        <v>36000</v>
      </c>
      <c r="H32">
        <v>30000</v>
      </c>
      <c r="I32">
        <v>100780</v>
      </c>
      <c r="J32">
        <v>4</v>
      </c>
      <c r="K32">
        <v>34587.5</v>
      </c>
      <c r="L32">
        <v>34057.5</v>
      </c>
      <c r="M32">
        <v>3070.75</v>
      </c>
      <c r="N32">
        <v>6545.5</v>
      </c>
      <c r="O32">
        <v>102156</v>
      </c>
    </row>
    <row r="33" spans="1:16" hidden="1" x14ac:dyDescent="0.2">
      <c r="A33" t="s">
        <v>136</v>
      </c>
      <c r="B33">
        <v>16</v>
      </c>
      <c r="C33">
        <v>20</v>
      </c>
      <c r="D33" s="55" t="s">
        <v>144</v>
      </c>
      <c r="E33" s="55">
        <v>837569</v>
      </c>
      <c r="F33">
        <v>71</v>
      </c>
      <c r="G33">
        <v>36000</v>
      </c>
      <c r="H33">
        <v>30000</v>
      </c>
      <c r="I33">
        <v>3604361</v>
      </c>
      <c r="J33">
        <v>4</v>
      </c>
      <c r="K33">
        <v>35515</v>
      </c>
      <c r="L33">
        <v>35145</v>
      </c>
      <c r="M33">
        <v>4444</v>
      </c>
      <c r="N33">
        <v>10065</v>
      </c>
      <c r="O33">
        <v>170285</v>
      </c>
    </row>
    <row r="34" spans="1:16" hidden="1" x14ac:dyDescent="0.2">
      <c r="A34" t="s">
        <v>137</v>
      </c>
      <c r="B34">
        <v>2</v>
      </c>
      <c r="C34">
        <v>20</v>
      </c>
      <c r="D34" s="55" t="s">
        <v>140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0</v>
      </c>
    </row>
    <row r="35" spans="1:16" hidden="1" x14ac:dyDescent="0.2">
      <c r="A35" t="s">
        <v>137</v>
      </c>
      <c r="B35">
        <v>2</v>
      </c>
      <c r="C35">
        <v>20</v>
      </c>
      <c r="D35" s="55" t="s">
        <v>141</v>
      </c>
      <c r="E35" s="55">
        <v>16445624</v>
      </c>
      <c r="F35">
        <v>71</v>
      </c>
      <c r="G35">
        <v>36000</v>
      </c>
      <c r="H35">
        <v>30000</v>
      </c>
      <c r="I35">
        <v>1110.94</v>
      </c>
      <c r="J35">
        <v>4</v>
      </c>
      <c r="K35">
        <v>35710.5</v>
      </c>
      <c r="L35">
        <v>35176.75</v>
      </c>
      <c r="M35">
        <v>5156.66</v>
      </c>
      <c r="N35">
        <v>1899.2</v>
      </c>
      <c r="O35">
        <v>97941.5</v>
      </c>
    </row>
    <row r="36" spans="1:16" hidden="1" x14ac:dyDescent="0.2">
      <c r="A36" t="s">
        <v>137</v>
      </c>
      <c r="B36">
        <v>2</v>
      </c>
      <c r="C36">
        <v>20</v>
      </c>
      <c r="D36" s="55" t="s">
        <v>142</v>
      </c>
      <c r="E36">
        <v>0.156898129616</v>
      </c>
      <c r="F36">
        <v>0</v>
      </c>
      <c r="G36">
        <v>0</v>
      </c>
      <c r="H36">
        <v>0</v>
      </c>
      <c r="I36" s="55">
        <v>111475215346</v>
      </c>
      <c r="J36">
        <v>0</v>
      </c>
      <c r="K36" s="55">
        <v>494949237271</v>
      </c>
      <c r="L36" s="55">
        <v>97.5</v>
      </c>
      <c r="M36" s="55">
        <v>48364688304</v>
      </c>
      <c r="N36" s="55">
        <v>229159553609</v>
      </c>
      <c r="O36" s="55">
        <v>96133299358</v>
      </c>
    </row>
    <row r="37" spans="1:16" hidden="1" x14ac:dyDescent="0.2">
      <c r="A37" t="s">
        <v>137</v>
      </c>
      <c r="B37">
        <v>2</v>
      </c>
      <c r="C37">
        <v>20</v>
      </c>
      <c r="D37" s="55" t="s">
        <v>143</v>
      </c>
      <c r="E37" s="55">
        <v>132083</v>
      </c>
      <c r="F37">
        <v>71</v>
      </c>
      <c r="G37">
        <v>36000</v>
      </c>
      <c r="H37">
        <v>30000</v>
      </c>
      <c r="I37">
        <v>863</v>
      </c>
      <c r="J37">
        <v>4</v>
      </c>
      <c r="K37">
        <v>35610</v>
      </c>
      <c r="L37">
        <v>34775</v>
      </c>
      <c r="M37">
        <v>4004</v>
      </c>
      <c r="N37">
        <v>1237</v>
      </c>
      <c r="O37">
        <v>76015</v>
      </c>
    </row>
    <row r="38" spans="1:16" hidden="1" x14ac:dyDescent="0.2">
      <c r="A38" t="s">
        <v>137</v>
      </c>
      <c r="B38">
        <v>2</v>
      </c>
      <c r="C38">
        <v>20</v>
      </c>
      <c r="D38" s="55">
        <v>0.25</v>
      </c>
      <c r="E38" s="55">
        <v>1548265</v>
      </c>
      <c r="F38">
        <v>71</v>
      </c>
      <c r="G38">
        <v>36000</v>
      </c>
      <c r="H38">
        <v>30000</v>
      </c>
      <c r="I38">
        <v>1031.75</v>
      </c>
      <c r="J38">
        <v>4</v>
      </c>
      <c r="K38">
        <v>35675</v>
      </c>
      <c r="L38">
        <v>35112.5</v>
      </c>
      <c r="M38">
        <v>4794.25</v>
      </c>
      <c r="N38">
        <v>1839.25</v>
      </c>
      <c r="O38">
        <v>90525</v>
      </c>
    </row>
    <row r="39" spans="1:16" hidden="1" x14ac:dyDescent="0.2">
      <c r="A39" t="s">
        <v>137</v>
      </c>
      <c r="B39">
        <v>2</v>
      </c>
      <c r="C39">
        <v>20</v>
      </c>
      <c r="D39" s="55">
        <v>0.5</v>
      </c>
      <c r="E39" s="55">
        <v>1623955</v>
      </c>
      <c r="F39">
        <v>71</v>
      </c>
      <c r="G39">
        <v>36000</v>
      </c>
      <c r="H39">
        <v>30000</v>
      </c>
      <c r="I39">
        <v>1113.5</v>
      </c>
      <c r="J39">
        <v>4</v>
      </c>
      <c r="K39">
        <v>35702.5</v>
      </c>
      <c r="L39">
        <v>35187.5</v>
      </c>
      <c r="M39">
        <v>5189.5</v>
      </c>
      <c r="N39">
        <v>1873.5</v>
      </c>
      <c r="O39">
        <v>97977.5</v>
      </c>
    </row>
    <row r="40" spans="1:16" hidden="1" x14ac:dyDescent="0.2">
      <c r="A40" t="s">
        <v>137</v>
      </c>
      <c r="B40">
        <v>2</v>
      </c>
      <c r="C40">
        <v>20</v>
      </c>
      <c r="D40" s="55">
        <v>0.75</v>
      </c>
      <c r="E40" s="55">
        <v>173507</v>
      </c>
      <c r="F40">
        <v>71</v>
      </c>
      <c r="G40">
        <v>36000</v>
      </c>
      <c r="H40">
        <v>30000</v>
      </c>
      <c r="I40">
        <v>1180.25</v>
      </c>
      <c r="J40">
        <v>4</v>
      </c>
      <c r="K40">
        <v>35751.25</v>
      </c>
      <c r="L40">
        <v>35255</v>
      </c>
      <c r="M40">
        <v>5484.75</v>
      </c>
      <c r="N40">
        <v>1904.25</v>
      </c>
      <c r="O40">
        <v>104275.25</v>
      </c>
    </row>
    <row r="41" spans="1:16" hidden="1" x14ac:dyDescent="0.2">
      <c r="A41" t="s">
        <v>137</v>
      </c>
      <c r="B41">
        <v>2</v>
      </c>
      <c r="C41">
        <v>20</v>
      </c>
      <c r="D41" s="55" t="s">
        <v>144</v>
      </c>
      <c r="E41" s="55">
        <v>2075</v>
      </c>
      <c r="F41">
        <v>71</v>
      </c>
      <c r="G41">
        <v>36000</v>
      </c>
      <c r="H41">
        <v>30000</v>
      </c>
      <c r="I41">
        <v>1505</v>
      </c>
      <c r="J41">
        <v>4</v>
      </c>
      <c r="K41">
        <v>35810</v>
      </c>
      <c r="L41">
        <v>35370</v>
      </c>
      <c r="M41">
        <v>6276</v>
      </c>
      <c r="N41">
        <v>2579</v>
      </c>
      <c r="O41">
        <v>122163</v>
      </c>
    </row>
    <row r="42" spans="1:16" hidden="1" x14ac:dyDescent="0.2">
      <c r="A42" t="s">
        <v>137</v>
      </c>
      <c r="B42">
        <v>4</v>
      </c>
      <c r="C42">
        <v>20</v>
      </c>
      <c r="D42" s="55" t="s">
        <v>140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0</v>
      </c>
    </row>
    <row r="43" spans="1:16" hidden="1" x14ac:dyDescent="0.2">
      <c r="A43" t="s">
        <v>137</v>
      </c>
      <c r="B43">
        <v>4</v>
      </c>
      <c r="C43">
        <v>20</v>
      </c>
      <c r="D43" s="55" t="s">
        <v>141</v>
      </c>
      <c r="E43" s="55">
        <v>21242427</v>
      </c>
      <c r="F43">
        <v>71</v>
      </c>
      <c r="G43">
        <v>36000</v>
      </c>
      <c r="H43">
        <v>30000</v>
      </c>
      <c r="I43">
        <v>1321.61</v>
      </c>
      <c r="J43">
        <v>4</v>
      </c>
      <c r="K43">
        <v>35584.800000000003</v>
      </c>
      <c r="L43">
        <v>34953.85</v>
      </c>
      <c r="M43">
        <v>4869.13</v>
      </c>
      <c r="N43">
        <v>2241.1</v>
      </c>
      <c r="O43">
        <v>97941.5</v>
      </c>
    </row>
    <row r="44" spans="1:16" hidden="1" x14ac:dyDescent="0.2">
      <c r="A44" t="s">
        <v>137</v>
      </c>
      <c r="B44">
        <v>4</v>
      </c>
      <c r="C44">
        <v>20</v>
      </c>
      <c r="D44" s="55" t="s">
        <v>142</v>
      </c>
      <c r="E44">
        <v>0.29164798911599998</v>
      </c>
      <c r="F44">
        <v>0</v>
      </c>
      <c r="G44">
        <v>0</v>
      </c>
      <c r="H44">
        <v>0</v>
      </c>
      <c r="I44" s="55">
        <v>959514707937</v>
      </c>
      <c r="J44">
        <v>0</v>
      </c>
      <c r="K44" s="55">
        <v>901007292653</v>
      </c>
      <c r="L44" s="55">
        <v>162139818389</v>
      </c>
      <c r="M44" s="55">
        <v>553255738535</v>
      </c>
      <c r="N44" s="55">
        <v>433378773841</v>
      </c>
      <c r="O44" s="55">
        <v>96133299358</v>
      </c>
    </row>
    <row r="45" spans="1:16" hidden="1" x14ac:dyDescent="0.2">
      <c r="A45" t="s">
        <v>137</v>
      </c>
      <c r="B45">
        <v>4</v>
      </c>
      <c r="C45">
        <v>20</v>
      </c>
      <c r="D45" s="55" t="s">
        <v>143</v>
      </c>
      <c r="E45" s="55">
        <v>144444</v>
      </c>
      <c r="F45">
        <v>71</v>
      </c>
      <c r="G45">
        <v>36000</v>
      </c>
      <c r="H45">
        <v>30000</v>
      </c>
      <c r="I45">
        <v>1070</v>
      </c>
      <c r="J45">
        <v>4</v>
      </c>
      <c r="K45">
        <v>35415</v>
      </c>
      <c r="L45">
        <v>34250</v>
      </c>
      <c r="M45">
        <v>3704</v>
      </c>
      <c r="N45">
        <v>1206</v>
      </c>
      <c r="O45">
        <v>76015</v>
      </c>
    </row>
    <row r="46" spans="1:16" hidden="1" x14ac:dyDescent="0.2">
      <c r="A46" t="s">
        <v>137</v>
      </c>
      <c r="B46">
        <v>4</v>
      </c>
      <c r="C46">
        <v>20</v>
      </c>
      <c r="D46" s="55">
        <v>0.25</v>
      </c>
      <c r="E46" s="55">
        <v>1957115</v>
      </c>
      <c r="F46">
        <v>71</v>
      </c>
      <c r="G46">
        <v>36000</v>
      </c>
      <c r="H46">
        <v>30000</v>
      </c>
      <c r="I46">
        <v>1253</v>
      </c>
      <c r="J46">
        <v>4</v>
      </c>
      <c r="K46">
        <v>35516.25</v>
      </c>
      <c r="L46">
        <v>34860</v>
      </c>
      <c r="M46">
        <v>4471.75</v>
      </c>
      <c r="N46">
        <v>2140</v>
      </c>
      <c r="O46">
        <v>90525</v>
      </c>
    </row>
    <row r="47" spans="1:16" hidden="1" x14ac:dyDescent="0.2">
      <c r="A47" t="s">
        <v>137</v>
      </c>
      <c r="B47">
        <v>4</v>
      </c>
      <c r="C47">
        <v>20</v>
      </c>
      <c r="D47" s="55">
        <v>0.5</v>
      </c>
      <c r="E47" s="55">
        <v>207951</v>
      </c>
      <c r="F47">
        <v>71</v>
      </c>
      <c r="G47">
        <v>36000</v>
      </c>
      <c r="H47">
        <v>30000</v>
      </c>
      <c r="I47">
        <v>1321</v>
      </c>
      <c r="J47">
        <v>4</v>
      </c>
      <c r="K47">
        <v>35575</v>
      </c>
      <c r="L47">
        <v>34982.5</v>
      </c>
      <c r="M47">
        <v>4851.5</v>
      </c>
      <c r="N47">
        <v>2199.5</v>
      </c>
      <c r="O47">
        <v>97977.5</v>
      </c>
    </row>
    <row r="48" spans="1:16" hidden="1" x14ac:dyDescent="0.2">
      <c r="A48" t="s">
        <v>137</v>
      </c>
      <c r="B48">
        <v>4</v>
      </c>
      <c r="C48">
        <v>20</v>
      </c>
      <c r="D48" s="55">
        <v>0.75</v>
      </c>
      <c r="E48" s="55">
        <v>22810775</v>
      </c>
      <c r="F48">
        <v>71</v>
      </c>
      <c r="G48">
        <v>36000</v>
      </c>
      <c r="H48">
        <v>30000</v>
      </c>
      <c r="I48">
        <v>1371.75</v>
      </c>
      <c r="J48">
        <v>4</v>
      </c>
      <c r="K48">
        <v>35665</v>
      </c>
      <c r="L48">
        <v>35061.25</v>
      </c>
      <c r="M48">
        <v>5182.5</v>
      </c>
      <c r="N48">
        <v>2250</v>
      </c>
      <c r="O48">
        <v>104275.25</v>
      </c>
    </row>
    <row r="49" spans="1:16" hidden="1" x14ac:dyDescent="0.2">
      <c r="A49" t="s">
        <v>137</v>
      </c>
      <c r="B49">
        <v>4</v>
      </c>
      <c r="C49">
        <v>20</v>
      </c>
      <c r="D49" s="55" t="s">
        <v>144</v>
      </c>
      <c r="E49" s="55">
        <v>300833</v>
      </c>
      <c r="F49">
        <v>71</v>
      </c>
      <c r="G49">
        <v>36000</v>
      </c>
      <c r="H49">
        <v>30000</v>
      </c>
      <c r="I49">
        <v>1609</v>
      </c>
      <c r="J49">
        <v>4</v>
      </c>
      <c r="K49">
        <v>35760</v>
      </c>
      <c r="L49">
        <v>35295</v>
      </c>
      <c r="M49">
        <v>6441</v>
      </c>
      <c r="N49">
        <v>3520</v>
      </c>
      <c r="O49">
        <v>122163</v>
      </c>
    </row>
    <row r="50" spans="1:16" hidden="1" x14ac:dyDescent="0.2">
      <c r="A50" t="s">
        <v>137</v>
      </c>
      <c r="B50">
        <v>8</v>
      </c>
      <c r="C50">
        <v>20</v>
      </c>
      <c r="D50" s="55" t="s">
        <v>140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0</v>
      </c>
    </row>
    <row r="51" spans="1:16" hidden="1" x14ac:dyDescent="0.2">
      <c r="A51" t="s">
        <v>137</v>
      </c>
      <c r="B51">
        <v>8</v>
      </c>
      <c r="C51">
        <v>20</v>
      </c>
      <c r="D51" s="55" t="s">
        <v>141</v>
      </c>
      <c r="E51" s="55">
        <v>33104858</v>
      </c>
      <c r="F51">
        <v>71</v>
      </c>
      <c r="G51">
        <v>36000</v>
      </c>
      <c r="H51">
        <v>30000</v>
      </c>
      <c r="I51">
        <v>1915.46</v>
      </c>
      <c r="J51">
        <v>4</v>
      </c>
      <c r="K51">
        <v>35429.65</v>
      </c>
      <c r="L51">
        <v>34394.65</v>
      </c>
      <c r="M51">
        <v>4545.54</v>
      </c>
      <c r="N51">
        <v>3738.83</v>
      </c>
      <c r="O51">
        <v>97941.5</v>
      </c>
    </row>
    <row r="52" spans="1:16" hidden="1" x14ac:dyDescent="0.2">
      <c r="A52" t="s">
        <v>137</v>
      </c>
      <c r="B52">
        <v>8</v>
      </c>
      <c r="C52">
        <v>20</v>
      </c>
      <c r="D52" s="55" t="s">
        <v>142</v>
      </c>
      <c r="E52" s="55">
        <v>0.51756508179899996</v>
      </c>
      <c r="F52">
        <v>0</v>
      </c>
      <c r="G52">
        <v>0</v>
      </c>
      <c r="H52">
        <v>0</v>
      </c>
      <c r="I52" s="55">
        <v>103766873521</v>
      </c>
      <c r="J52">
        <v>0</v>
      </c>
      <c r="K52" s="55">
        <v>15958794004</v>
      </c>
      <c r="L52" s="55">
        <v>314869906598</v>
      </c>
      <c r="M52" s="55">
        <v>595330354263</v>
      </c>
      <c r="N52" s="55">
        <v>688849282822</v>
      </c>
      <c r="O52" s="55">
        <v>96133299358</v>
      </c>
    </row>
    <row r="53" spans="1:16" hidden="1" x14ac:dyDescent="0.2">
      <c r="A53" t="s">
        <v>137</v>
      </c>
      <c r="B53">
        <v>8</v>
      </c>
      <c r="C53">
        <v>20</v>
      </c>
      <c r="D53" s="55" t="s">
        <v>143</v>
      </c>
      <c r="E53" s="55">
        <v>232847</v>
      </c>
      <c r="F53">
        <v>71</v>
      </c>
      <c r="G53">
        <v>36000</v>
      </c>
      <c r="H53">
        <v>30000</v>
      </c>
      <c r="I53">
        <v>1708</v>
      </c>
      <c r="J53">
        <v>4</v>
      </c>
      <c r="K53">
        <v>34975</v>
      </c>
      <c r="L53">
        <v>33180</v>
      </c>
      <c r="M53">
        <v>3088</v>
      </c>
      <c r="N53">
        <v>1873</v>
      </c>
      <c r="O53">
        <v>76015</v>
      </c>
    </row>
    <row r="54" spans="1:16" hidden="1" x14ac:dyDescent="0.2">
      <c r="A54" t="s">
        <v>137</v>
      </c>
      <c r="B54">
        <v>8</v>
      </c>
      <c r="C54">
        <v>20</v>
      </c>
      <c r="D54" s="55">
        <v>0.25</v>
      </c>
      <c r="E54" s="55">
        <v>29762175</v>
      </c>
      <c r="F54">
        <v>71</v>
      </c>
      <c r="G54">
        <v>36000</v>
      </c>
      <c r="H54">
        <v>30000</v>
      </c>
      <c r="I54">
        <v>1846.5</v>
      </c>
      <c r="J54">
        <v>4</v>
      </c>
      <c r="K54">
        <v>35298.75</v>
      </c>
      <c r="L54">
        <v>34192.5</v>
      </c>
      <c r="M54">
        <v>4141.5</v>
      </c>
      <c r="N54">
        <v>3348.75</v>
      </c>
      <c r="O54">
        <v>90525</v>
      </c>
    </row>
    <row r="55" spans="1:16" hidden="1" x14ac:dyDescent="0.2">
      <c r="A55" t="s">
        <v>137</v>
      </c>
      <c r="B55">
        <v>8</v>
      </c>
      <c r="C55">
        <v>20</v>
      </c>
      <c r="D55" s="55">
        <v>0.5</v>
      </c>
      <c r="E55" s="55">
        <v>324896</v>
      </c>
      <c r="F55">
        <v>71</v>
      </c>
      <c r="G55">
        <v>36000</v>
      </c>
      <c r="H55">
        <v>30000</v>
      </c>
      <c r="I55">
        <v>1905.5</v>
      </c>
      <c r="J55">
        <v>4</v>
      </c>
      <c r="K55">
        <v>35465</v>
      </c>
      <c r="L55">
        <v>34425</v>
      </c>
      <c r="M55">
        <v>4370.5</v>
      </c>
      <c r="N55">
        <v>3900</v>
      </c>
      <c r="O55">
        <v>97977.5</v>
      </c>
    </row>
    <row r="56" spans="1:16" hidden="1" x14ac:dyDescent="0.2">
      <c r="A56" t="s">
        <v>137</v>
      </c>
      <c r="B56">
        <v>8</v>
      </c>
      <c r="C56">
        <v>20</v>
      </c>
      <c r="D56" s="55">
        <v>0.75</v>
      </c>
      <c r="E56" s="55">
        <v>36206575</v>
      </c>
      <c r="F56">
        <v>71</v>
      </c>
      <c r="G56">
        <v>36000</v>
      </c>
      <c r="H56">
        <v>30000</v>
      </c>
      <c r="I56">
        <v>1972.5</v>
      </c>
      <c r="J56">
        <v>4</v>
      </c>
      <c r="K56">
        <v>35551.25</v>
      </c>
      <c r="L56">
        <v>34615</v>
      </c>
      <c r="M56">
        <v>5035</v>
      </c>
      <c r="N56">
        <v>3974.25</v>
      </c>
      <c r="O56">
        <v>104275.25</v>
      </c>
    </row>
    <row r="57" spans="1:16" hidden="1" x14ac:dyDescent="0.2">
      <c r="A57" t="s">
        <v>137</v>
      </c>
      <c r="B57">
        <v>8</v>
      </c>
      <c r="C57">
        <v>20</v>
      </c>
      <c r="D57" s="55" t="s">
        <v>144</v>
      </c>
      <c r="E57" s="55">
        <v>497083</v>
      </c>
      <c r="F57">
        <v>71</v>
      </c>
      <c r="G57">
        <v>36000</v>
      </c>
      <c r="H57">
        <v>30000</v>
      </c>
      <c r="I57">
        <v>2323</v>
      </c>
      <c r="J57">
        <v>4</v>
      </c>
      <c r="K57">
        <v>35700</v>
      </c>
      <c r="L57">
        <v>34935</v>
      </c>
      <c r="M57">
        <v>5868</v>
      </c>
      <c r="N57">
        <v>6199</v>
      </c>
      <c r="O57">
        <v>122163</v>
      </c>
    </row>
    <row r="58" spans="1:16" x14ac:dyDescent="0.2">
      <c r="A58" t="s">
        <v>137</v>
      </c>
      <c r="B58">
        <v>16</v>
      </c>
      <c r="C58">
        <v>20</v>
      </c>
      <c r="D58" s="55" t="s">
        <v>140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0</v>
      </c>
    </row>
    <row r="59" spans="1:16" x14ac:dyDescent="0.2">
      <c r="A59" t="s">
        <v>137</v>
      </c>
      <c r="B59">
        <v>16</v>
      </c>
      <c r="C59">
        <v>20</v>
      </c>
      <c r="D59" s="55" t="s">
        <v>141</v>
      </c>
      <c r="E59" s="55">
        <v>56041946</v>
      </c>
      <c r="F59">
        <v>71</v>
      </c>
      <c r="G59">
        <v>36000</v>
      </c>
      <c r="H59">
        <v>30000</v>
      </c>
      <c r="I59">
        <v>4383.62</v>
      </c>
      <c r="J59">
        <v>4</v>
      </c>
      <c r="K59">
        <v>34862.25</v>
      </c>
      <c r="L59">
        <v>33358.300000000003</v>
      </c>
      <c r="M59">
        <v>3360.88</v>
      </c>
      <c r="N59">
        <v>6409.68</v>
      </c>
      <c r="O59">
        <v>97941.5</v>
      </c>
    </row>
    <row r="60" spans="1:16" x14ac:dyDescent="0.2">
      <c r="A60" t="s">
        <v>137</v>
      </c>
      <c r="B60">
        <v>16</v>
      </c>
      <c r="C60">
        <v>20</v>
      </c>
      <c r="D60" s="55" t="s">
        <v>142</v>
      </c>
      <c r="E60" s="55">
        <v>101158521208</v>
      </c>
      <c r="F60">
        <v>0</v>
      </c>
      <c r="G60">
        <v>0</v>
      </c>
      <c r="H60">
        <v>0</v>
      </c>
      <c r="I60" s="55">
        <v>143591577086</v>
      </c>
      <c r="J60">
        <v>0</v>
      </c>
      <c r="K60" s="55">
        <v>205528850982</v>
      </c>
      <c r="L60" s="55">
        <v>507229661291</v>
      </c>
      <c r="M60" s="55">
        <v>381896920885</v>
      </c>
      <c r="N60" s="55">
        <v>134764776653</v>
      </c>
      <c r="O60" s="55">
        <v>96133299358</v>
      </c>
    </row>
    <row r="61" spans="1:16" x14ac:dyDescent="0.2">
      <c r="A61" t="s">
        <v>137</v>
      </c>
      <c r="B61">
        <v>16</v>
      </c>
      <c r="C61">
        <v>20</v>
      </c>
      <c r="D61" s="55" t="s">
        <v>143</v>
      </c>
      <c r="E61" s="55">
        <v>374306</v>
      </c>
      <c r="F61">
        <v>71</v>
      </c>
      <c r="G61">
        <v>36000</v>
      </c>
      <c r="H61">
        <v>30000</v>
      </c>
      <c r="I61">
        <v>3888</v>
      </c>
      <c r="J61">
        <v>4</v>
      </c>
      <c r="K61">
        <v>34295</v>
      </c>
      <c r="L61">
        <v>31405</v>
      </c>
      <c r="M61">
        <v>2367</v>
      </c>
      <c r="N61">
        <v>4203</v>
      </c>
      <c r="O61">
        <v>76015</v>
      </c>
    </row>
    <row r="62" spans="1:16" x14ac:dyDescent="0.2">
      <c r="A62" t="s">
        <v>137</v>
      </c>
      <c r="B62">
        <v>16</v>
      </c>
      <c r="C62">
        <v>20</v>
      </c>
      <c r="D62" s="55">
        <v>0.25</v>
      </c>
      <c r="E62" s="55">
        <v>483733</v>
      </c>
      <c r="F62">
        <v>71</v>
      </c>
      <c r="G62">
        <v>36000</v>
      </c>
      <c r="H62">
        <v>30000</v>
      </c>
      <c r="I62">
        <v>4295.5</v>
      </c>
      <c r="J62">
        <v>4</v>
      </c>
      <c r="K62">
        <v>34717.5</v>
      </c>
      <c r="L62">
        <v>33038.75</v>
      </c>
      <c r="M62">
        <v>3123</v>
      </c>
      <c r="N62">
        <v>5198.25</v>
      </c>
      <c r="O62">
        <v>90525</v>
      </c>
    </row>
    <row r="63" spans="1:16" x14ac:dyDescent="0.2">
      <c r="A63" t="s">
        <v>137</v>
      </c>
      <c r="B63">
        <v>16</v>
      </c>
      <c r="C63">
        <v>20</v>
      </c>
      <c r="D63" s="55">
        <v>0.5</v>
      </c>
      <c r="E63" s="55">
        <v>540521</v>
      </c>
      <c r="F63">
        <v>71</v>
      </c>
      <c r="G63">
        <v>36000</v>
      </c>
      <c r="H63">
        <v>30000</v>
      </c>
      <c r="I63">
        <v>4371.5</v>
      </c>
      <c r="J63">
        <v>4</v>
      </c>
      <c r="K63">
        <v>34860</v>
      </c>
      <c r="L63">
        <v>33375</v>
      </c>
      <c r="M63">
        <v>3332.5</v>
      </c>
      <c r="N63">
        <v>6180.5</v>
      </c>
      <c r="O63">
        <v>97977.5</v>
      </c>
    </row>
    <row r="64" spans="1:16" x14ac:dyDescent="0.2">
      <c r="A64" t="s">
        <v>137</v>
      </c>
      <c r="B64">
        <v>16</v>
      </c>
      <c r="C64">
        <v>20</v>
      </c>
      <c r="D64" s="55">
        <v>0.75</v>
      </c>
      <c r="E64" s="55">
        <v>62581625</v>
      </c>
      <c r="F64">
        <v>71</v>
      </c>
      <c r="G64">
        <v>36000</v>
      </c>
      <c r="H64">
        <v>30000</v>
      </c>
      <c r="I64">
        <v>4478</v>
      </c>
      <c r="J64">
        <v>4</v>
      </c>
      <c r="K64">
        <v>34996.25</v>
      </c>
      <c r="L64">
        <v>33761.25</v>
      </c>
      <c r="M64">
        <v>3663.75</v>
      </c>
      <c r="N64">
        <v>7273.75</v>
      </c>
      <c r="O64">
        <v>104275.25</v>
      </c>
    </row>
    <row r="65" spans="1:15" x14ac:dyDescent="0.2">
      <c r="A65" t="s">
        <v>137</v>
      </c>
      <c r="B65">
        <v>16</v>
      </c>
      <c r="C65">
        <v>20</v>
      </c>
      <c r="D65" s="55" t="s">
        <v>144</v>
      </c>
      <c r="E65" s="55">
        <v>874722</v>
      </c>
      <c r="F65">
        <v>71</v>
      </c>
      <c r="G65">
        <v>36000</v>
      </c>
      <c r="H65">
        <v>30000</v>
      </c>
      <c r="I65">
        <v>4741</v>
      </c>
      <c r="J65">
        <v>4</v>
      </c>
      <c r="K65">
        <v>35415</v>
      </c>
      <c r="L65">
        <v>34160</v>
      </c>
      <c r="M65">
        <v>4429</v>
      </c>
      <c r="N65">
        <v>10349</v>
      </c>
      <c r="O65">
        <v>122163</v>
      </c>
    </row>
    <row r="66" spans="1:15" x14ac:dyDescent="0.2">
      <c r="D66" s="55"/>
    </row>
    <row r="67" spans="1:15" x14ac:dyDescent="0.2">
      <c r="D67" s="55"/>
      <c r="E67" s="55"/>
    </row>
    <row r="68" spans="1:15" x14ac:dyDescent="0.2">
      <c r="D68" s="55"/>
      <c r="I68" s="55"/>
      <c r="K68" s="55"/>
      <c r="L68" s="55"/>
      <c r="M68" s="55"/>
      <c r="N68" s="55"/>
      <c r="O68" s="55"/>
    </row>
    <row r="69" spans="1:15" x14ac:dyDescent="0.2">
      <c r="D69" s="55"/>
      <c r="E69" s="55"/>
    </row>
    <row r="70" spans="1:15" x14ac:dyDescent="0.2">
      <c r="D70" s="55"/>
      <c r="E70" s="55"/>
    </row>
    <row r="71" spans="1:15" x14ac:dyDescent="0.2">
      <c r="D71" s="55"/>
      <c r="E71" s="55"/>
    </row>
    <row r="72" spans="1:15" x14ac:dyDescent="0.2">
      <c r="D72" s="55"/>
      <c r="E72" s="55"/>
    </row>
    <row r="73" spans="1:15" x14ac:dyDescent="0.2">
      <c r="D73" s="55"/>
      <c r="E73" s="55"/>
    </row>
    <row r="74" spans="1:15" x14ac:dyDescent="0.2">
      <c r="D74" s="55"/>
    </row>
    <row r="75" spans="1:15" x14ac:dyDescent="0.2">
      <c r="D75" s="55"/>
      <c r="E75" s="55"/>
    </row>
    <row r="76" spans="1:15" x14ac:dyDescent="0.2">
      <c r="D76" s="55"/>
      <c r="I76" s="55"/>
      <c r="K76" s="55"/>
      <c r="L76" s="55"/>
      <c r="M76" s="55"/>
      <c r="N76" s="55"/>
      <c r="O76" s="55"/>
    </row>
    <row r="77" spans="1:15" x14ac:dyDescent="0.2">
      <c r="D77" s="55"/>
      <c r="E77" s="55"/>
    </row>
    <row r="78" spans="1:15" x14ac:dyDescent="0.2">
      <c r="D78" s="55"/>
      <c r="E78" s="55"/>
    </row>
    <row r="79" spans="1:15" x14ac:dyDescent="0.2">
      <c r="D79" s="55"/>
      <c r="E79" s="55"/>
    </row>
    <row r="80" spans="1:15" x14ac:dyDescent="0.2">
      <c r="D80" s="55"/>
      <c r="E80" s="55"/>
    </row>
    <row r="81" spans="4:15" x14ac:dyDescent="0.2">
      <c r="D81" s="55"/>
      <c r="E81" s="55"/>
    </row>
    <row r="82" spans="4:15" x14ac:dyDescent="0.2">
      <c r="D82" s="55"/>
    </row>
    <row r="83" spans="4:15" x14ac:dyDescent="0.2">
      <c r="D83" s="55"/>
      <c r="E83" s="55"/>
    </row>
    <row r="84" spans="4:15" x14ac:dyDescent="0.2">
      <c r="D84" s="55"/>
      <c r="E84" s="55"/>
      <c r="I84" s="55"/>
      <c r="K84" s="55"/>
      <c r="L84" s="55"/>
      <c r="M84" s="55"/>
      <c r="N84" s="55"/>
      <c r="O84" s="55"/>
    </row>
    <row r="85" spans="4:15" x14ac:dyDescent="0.2">
      <c r="D85" s="55"/>
      <c r="E85" s="55"/>
    </row>
    <row r="86" spans="4:15" x14ac:dyDescent="0.2">
      <c r="D86" s="55"/>
      <c r="E86" s="55"/>
    </row>
    <row r="87" spans="4:15" x14ac:dyDescent="0.2">
      <c r="D87" s="55"/>
      <c r="E87" s="55"/>
    </row>
    <row r="88" spans="4:15" x14ac:dyDescent="0.2">
      <c r="D88" s="55"/>
      <c r="E88" s="55"/>
    </row>
    <row r="89" spans="4:15" x14ac:dyDescent="0.2">
      <c r="D89" s="55"/>
      <c r="E89" s="55"/>
    </row>
    <row r="90" spans="4:15" x14ac:dyDescent="0.2">
      <c r="D90" s="55"/>
    </row>
    <row r="91" spans="4:15" x14ac:dyDescent="0.2">
      <c r="D91" s="55"/>
      <c r="E91" s="55"/>
    </row>
    <row r="92" spans="4:15" x14ac:dyDescent="0.2">
      <c r="D92" s="55"/>
      <c r="E92" s="55"/>
      <c r="I92" s="55"/>
      <c r="K92" s="55"/>
      <c r="L92" s="55"/>
      <c r="M92" s="55"/>
      <c r="N92" s="55"/>
      <c r="O92" s="55"/>
    </row>
    <row r="93" spans="4:15" x14ac:dyDescent="0.2">
      <c r="D93" s="55"/>
      <c r="E93" s="55"/>
    </row>
    <row r="94" spans="4:15" x14ac:dyDescent="0.2">
      <c r="D94" s="55"/>
      <c r="E94" s="55"/>
    </row>
    <row r="95" spans="4:15" x14ac:dyDescent="0.2">
      <c r="D95" s="55"/>
      <c r="E95" s="55"/>
    </row>
    <row r="96" spans="4:15" x14ac:dyDescent="0.2">
      <c r="D96" s="55"/>
      <c r="E96" s="55"/>
    </row>
    <row r="97" spans="4:15" x14ac:dyDescent="0.2">
      <c r="D97" s="55"/>
      <c r="E97" s="55"/>
    </row>
    <row r="98" spans="4:15" x14ac:dyDescent="0.2">
      <c r="D98" s="55"/>
    </row>
    <row r="99" spans="4:15" x14ac:dyDescent="0.2">
      <c r="D99" s="55"/>
      <c r="E99" s="55"/>
    </row>
    <row r="100" spans="4:15" x14ac:dyDescent="0.2">
      <c r="D100" s="55"/>
      <c r="I100" s="55"/>
      <c r="K100" s="55"/>
      <c r="L100" s="55"/>
      <c r="M100" s="55"/>
      <c r="N100" s="55"/>
      <c r="O100" s="55"/>
    </row>
    <row r="101" spans="4:15" x14ac:dyDescent="0.2">
      <c r="D101" s="55"/>
    </row>
    <row r="102" spans="4:15" x14ac:dyDescent="0.2">
      <c r="D102" s="55"/>
      <c r="E102" s="55"/>
    </row>
    <row r="103" spans="4:15" x14ac:dyDescent="0.2">
      <c r="D103" s="55"/>
      <c r="E103" s="55"/>
    </row>
    <row r="104" spans="4:15" x14ac:dyDescent="0.2">
      <c r="D104" s="55"/>
      <c r="E104" s="55"/>
    </row>
    <row r="105" spans="4:15" x14ac:dyDescent="0.2">
      <c r="D105" s="55"/>
      <c r="E105" s="55"/>
    </row>
    <row r="106" spans="4:15" x14ac:dyDescent="0.2">
      <c r="D106" s="55"/>
    </row>
    <row r="107" spans="4:15" x14ac:dyDescent="0.2">
      <c r="D107" s="55"/>
      <c r="E107" s="55"/>
    </row>
    <row r="108" spans="4:15" x14ac:dyDescent="0.2">
      <c r="D108" s="55"/>
      <c r="I108" s="55"/>
      <c r="K108" s="55"/>
      <c r="L108" s="55"/>
      <c r="M108" s="55"/>
      <c r="N108" s="55"/>
      <c r="O108" s="55"/>
    </row>
    <row r="109" spans="4:15" x14ac:dyDescent="0.2">
      <c r="D109" s="55"/>
      <c r="E109" s="55"/>
    </row>
    <row r="110" spans="4:15" x14ac:dyDescent="0.2">
      <c r="D110" s="55"/>
      <c r="E110" s="55"/>
    </row>
    <row r="111" spans="4:15" x14ac:dyDescent="0.2">
      <c r="D111" s="55"/>
      <c r="E111" s="55"/>
    </row>
    <row r="112" spans="4:15" x14ac:dyDescent="0.2">
      <c r="D112" s="55"/>
      <c r="E112" s="55"/>
    </row>
    <row r="113" spans="4:15" x14ac:dyDescent="0.2">
      <c r="D113" s="55"/>
      <c r="E113" s="55"/>
    </row>
    <row r="114" spans="4:15" x14ac:dyDescent="0.2">
      <c r="D114" s="55"/>
    </row>
    <row r="115" spans="4:15" x14ac:dyDescent="0.2">
      <c r="D115" s="55"/>
      <c r="E115" s="55"/>
    </row>
    <row r="116" spans="4:15" x14ac:dyDescent="0.2">
      <c r="D116" s="55"/>
      <c r="I116" s="55"/>
      <c r="K116" s="55"/>
      <c r="L116" s="55"/>
      <c r="M116" s="55"/>
      <c r="N116" s="55"/>
      <c r="O116" s="55"/>
    </row>
    <row r="117" spans="4:15" x14ac:dyDescent="0.2">
      <c r="D117" s="55"/>
      <c r="E117" s="55"/>
    </row>
    <row r="118" spans="4:15" x14ac:dyDescent="0.2">
      <c r="D118" s="55"/>
      <c r="E118" s="55"/>
    </row>
    <row r="119" spans="4:15" x14ac:dyDescent="0.2">
      <c r="D119" s="55"/>
      <c r="E119" s="55"/>
    </row>
    <row r="120" spans="4:15" x14ac:dyDescent="0.2">
      <c r="D120" s="55"/>
      <c r="E120" s="55"/>
    </row>
    <row r="121" spans="4:15" x14ac:dyDescent="0.2">
      <c r="D121" s="55"/>
      <c r="E121" s="55"/>
    </row>
    <row r="122" spans="4:15" x14ac:dyDescent="0.2">
      <c r="D122" s="55"/>
    </row>
    <row r="123" spans="4:15" x14ac:dyDescent="0.2">
      <c r="D123" s="55"/>
      <c r="E123" s="55"/>
    </row>
    <row r="124" spans="4:15" x14ac:dyDescent="0.2">
      <c r="D124" s="55"/>
      <c r="E124" s="55"/>
      <c r="I124" s="55"/>
      <c r="K124" s="55"/>
      <c r="L124" s="55"/>
      <c r="M124" s="55"/>
      <c r="N124" s="55"/>
      <c r="O124" s="55"/>
    </row>
    <row r="125" spans="4:15" x14ac:dyDescent="0.2">
      <c r="D125" s="55"/>
      <c r="E125" s="55"/>
    </row>
    <row r="126" spans="4:15" x14ac:dyDescent="0.2">
      <c r="D126" s="55"/>
      <c r="E126" s="55"/>
    </row>
    <row r="127" spans="4:15" x14ac:dyDescent="0.2">
      <c r="D127" s="55"/>
      <c r="E127" s="55"/>
    </row>
    <row r="128" spans="4:15" x14ac:dyDescent="0.2">
      <c r="D128" s="55"/>
      <c r="E128" s="55"/>
    </row>
    <row r="129" spans="4:5" x14ac:dyDescent="0.2">
      <c r="D129" s="55"/>
      <c r="E129" s="55"/>
    </row>
    <row r="130" spans="4:5" x14ac:dyDescent="0.2">
      <c r="D130" s="55"/>
    </row>
    <row r="131" spans="4:5" x14ac:dyDescent="0.2">
      <c r="D131" s="55"/>
    </row>
    <row r="132" spans="4:5" x14ac:dyDescent="0.2">
      <c r="D132" s="55"/>
    </row>
    <row r="133" spans="4:5" x14ac:dyDescent="0.2">
      <c r="D133" s="55"/>
    </row>
    <row r="134" spans="4:5" x14ac:dyDescent="0.2">
      <c r="D134" s="55"/>
    </row>
    <row r="135" spans="4:5" x14ac:dyDescent="0.2">
      <c r="D135" s="55"/>
    </row>
    <row r="136" spans="4:5" x14ac:dyDescent="0.2">
      <c r="D136" s="55"/>
    </row>
    <row r="137" spans="4:5" x14ac:dyDescent="0.2">
      <c r="D137" s="55"/>
    </row>
    <row r="138" spans="4:5" x14ac:dyDescent="0.2">
      <c r="D138" s="55"/>
    </row>
    <row r="139" spans="4:5" x14ac:dyDescent="0.2">
      <c r="D139" s="55"/>
    </row>
    <row r="140" spans="4:5" x14ac:dyDescent="0.2">
      <c r="D140" s="55"/>
    </row>
    <row r="141" spans="4:5" x14ac:dyDescent="0.2">
      <c r="D141" s="55"/>
    </row>
    <row r="142" spans="4:5" x14ac:dyDescent="0.2">
      <c r="D142" s="55"/>
    </row>
    <row r="143" spans="4:5" x14ac:dyDescent="0.2">
      <c r="D143" s="55"/>
    </row>
    <row r="144" spans="4:5" x14ac:dyDescent="0.2">
      <c r="D144" s="55"/>
    </row>
    <row r="145" spans="4:4" x14ac:dyDescent="0.2">
      <c r="D145" s="55"/>
    </row>
    <row r="146" spans="4:4" x14ac:dyDescent="0.2">
      <c r="D146" s="55"/>
    </row>
    <row r="147" spans="4:4" x14ac:dyDescent="0.2">
      <c r="D147" s="55"/>
    </row>
    <row r="148" spans="4:4" x14ac:dyDescent="0.2">
      <c r="D148" s="55"/>
    </row>
    <row r="149" spans="4:4" x14ac:dyDescent="0.2">
      <c r="D149" s="55"/>
    </row>
    <row r="150" spans="4:4" x14ac:dyDescent="0.2">
      <c r="D150" s="55"/>
    </row>
    <row r="151" spans="4:4" x14ac:dyDescent="0.2">
      <c r="D151" s="55"/>
    </row>
    <row r="152" spans="4:4" x14ac:dyDescent="0.2">
      <c r="D152" s="55"/>
    </row>
    <row r="153" spans="4:4" x14ac:dyDescent="0.2">
      <c r="D153" s="55"/>
    </row>
    <row r="154" spans="4:4" x14ac:dyDescent="0.2">
      <c r="D154" s="55"/>
    </row>
    <row r="155" spans="4:4" x14ac:dyDescent="0.2">
      <c r="D155" s="55"/>
    </row>
    <row r="156" spans="4:4" x14ac:dyDescent="0.2">
      <c r="D156" s="55"/>
    </row>
    <row r="157" spans="4:4" x14ac:dyDescent="0.2">
      <c r="D157" s="55"/>
    </row>
    <row r="158" spans="4:4" x14ac:dyDescent="0.2">
      <c r="D158" s="55"/>
    </row>
    <row r="159" spans="4:4" x14ac:dyDescent="0.2">
      <c r="D159" s="55"/>
    </row>
    <row r="160" spans="4:4" x14ac:dyDescent="0.2">
      <c r="D160" s="55"/>
    </row>
    <row r="161" spans="4:4" x14ac:dyDescent="0.2">
      <c r="D161" s="55"/>
    </row>
    <row r="162" spans="4:4" x14ac:dyDescent="0.2">
      <c r="D162" s="55"/>
    </row>
    <row r="163" spans="4:4" x14ac:dyDescent="0.2">
      <c r="D163" s="55"/>
    </row>
    <row r="164" spans="4:4" x14ac:dyDescent="0.2">
      <c r="D164" s="55"/>
    </row>
    <row r="165" spans="4:4" x14ac:dyDescent="0.2">
      <c r="D165" s="55"/>
    </row>
    <row r="166" spans="4:4" x14ac:dyDescent="0.2">
      <c r="D166" s="55"/>
    </row>
    <row r="167" spans="4:4" x14ac:dyDescent="0.2">
      <c r="D167" s="55"/>
    </row>
    <row r="168" spans="4:4" x14ac:dyDescent="0.2">
      <c r="D168" s="55"/>
    </row>
    <row r="169" spans="4:4" x14ac:dyDescent="0.2">
      <c r="D169" s="55"/>
    </row>
    <row r="170" spans="4:4" x14ac:dyDescent="0.2">
      <c r="D170" s="55"/>
    </row>
    <row r="171" spans="4:4" x14ac:dyDescent="0.2">
      <c r="D171" s="55"/>
    </row>
    <row r="172" spans="4:4" x14ac:dyDescent="0.2">
      <c r="D172" s="55"/>
    </row>
    <row r="173" spans="4:4" x14ac:dyDescent="0.2">
      <c r="D173" s="55"/>
    </row>
    <row r="174" spans="4:4" x14ac:dyDescent="0.2">
      <c r="D174" s="55"/>
    </row>
    <row r="175" spans="4:4" x14ac:dyDescent="0.2">
      <c r="D175" s="55"/>
    </row>
    <row r="176" spans="4:4" x14ac:dyDescent="0.2">
      <c r="D176" s="55"/>
    </row>
    <row r="177" spans="4:4" x14ac:dyDescent="0.2">
      <c r="D177" s="55"/>
    </row>
    <row r="178" spans="4:4" x14ac:dyDescent="0.2">
      <c r="D178" s="55"/>
    </row>
    <row r="179" spans="4:4" x14ac:dyDescent="0.2">
      <c r="D179" s="55"/>
    </row>
    <row r="180" spans="4:4" x14ac:dyDescent="0.2">
      <c r="D180" s="55"/>
    </row>
    <row r="181" spans="4:4" x14ac:dyDescent="0.2">
      <c r="D181" s="55"/>
    </row>
    <row r="182" spans="4:4" x14ac:dyDescent="0.2">
      <c r="D182" s="55"/>
    </row>
    <row r="183" spans="4:4" x14ac:dyDescent="0.2">
      <c r="D183" s="55"/>
    </row>
    <row r="184" spans="4:4" x14ac:dyDescent="0.2">
      <c r="D184" s="55"/>
    </row>
    <row r="185" spans="4:4" x14ac:dyDescent="0.2">
      <c r="D185" s="55"/>
    </row>
    <row r="186" spans="4:4" x14ac:dyDescent="0.2">
      <c r="D186" s="55"/>
    </row>
    <row r="187" spans="4:4" x14ac:dyDescent="0.2">
      <c r="D187" s="55"/>
    </row>
    <row r="188" spans="4:4" x14ac:dyDescent="0.2">
      <c r="D188" s="55"/>
    </row>
    <row r="189" spans="4:4" x14ac:dyDescent="0.2">
      <c r="D189" s="55"/>
    </row>
    <row r="190" spans="4:4" x14ac:dyDescent="0.2">
      <c r="D190" s="55"/>
    </row>
    <row r="191" spans="4:4" x14ac:dyDescent="0.2">
      <c r="D191" s="55"/>
    </row>
    <row r="192" spans="4:4" x14ac:dyDescent="0.2">
      <c r="D192" s="55"/>
    </row>
    <row r="193" spans="4:4" x14ac:dyDescent="0.2">
      <c r="D193" s="55"/>
    </row>
    <row r="194" spans="4:4" x14ac:dyDescent="0.2">
      <c r="D194" s="55"/>
    </row>
    <row r="195" spans="4:4" x14ac:dyDescent="0.2">
      <c r="D195" s="55"/>
    </row>
    <row r="196" spans="4:4" x14ac:dyDescent="0.2">
      <c r="D196" s="55"/>
    </row>
    <row r="197" spans="4:4" x14ac:dyDescent="0.2">
      <c r="D197" s="55"/>
    </row>
    <row r="198" spans="4:4" x14ac:dyDescent="0.2">
      <c r="D198" s="55"/>
    </row>
    <row r="199" spans="4:4" x14ac:dyDescent="0.2">
      <c r="D199" s="55"/>
    </row>
    <row r="200" spans="4:4" x14ac:dyDescent="0.2">
      <c r="D200" s="55"/>
    </row>
    <row r="201" spans="4:4" x14ac:dyDescent="0.2">
      <c r="D201" s="55"/>
    </row>
    <row r="202" spans="4:4" x14ac:dyDescent="0.2">
      <c r="D202" s="55"/>
    </row>
    <row r="203" spans="4:4" x14ac:dyDescent="0.2">
      <c r="D203" s="55"/>
    </row>
    <row r="204" spans="4:4" x14ac:dyDescent="0.2">
      <c r="D204" s="55"/>
    </row>
    <row r="205" spans="4:4" x14ac:dyDescent="0.2">
      <c r="D205" s="55"/>
    </row>
    <row r="206" spans="4:4" x14ac:dyDescent="0.2">
      <c r="D206" s="55"/>
    </row>
    <row r="207" spans="4:4" x14ac:dyDescent="0.2">
      <c r="D207" s="55"/>
    </row>
    <row r="208" spans="4:4" x14ac:dyDescent="0.2">
      <c r="D208" s="55"/>
    </row>
    <row r="209" spans="4:4" x14ac:dyDescent="0.2">
      <c r="D209" s="55"/>
    </row>
    <row r="210" spans="4:4" x14ac:dyDescent="0.2">
      <c r="D210" s="55"/>
    </row>
    <row r="211" spans="4:4" x14ac:dyDescent="0.2">
      <c r="D211" s="55"/>
    </row>
    <row r="212" spans="4:4" x14ac:dyDescent="0.2">
      <c r="D212" s="55"/>
    </row>
    <row r="213" spans="4:4" x14ac:dyDescent="0.2">
      <c r="D213" s="55"/>
    </row>
    <row r="214" spans="4:4" x14ac:dyDescent="0.2">
      <c r="D214" s="55"/>
    </row>
    <row r="215" spans="4:4" x14ac:dyDescent="0.2">
      <c r="D215" s="55"/>
    </row>
    <row r="216" spans="4:4" x14ac:dyDescent="0.2">
      <c r="D216" s="55"/>
    </row>
    <row r="217" spans="4:4" x14ac:dyDescent="0.2">
      <c r="D217" s="55"/>
    </row>
    <row r="218" spans="4:4" x14ac:dyDescent="0.2">
      <c r="D218" s="55"/>
    </row>
    <row r="219" spans="4:4" x14ac:dyDescent="0.2">
      <c r="D219" s="55"/>
    </row>
    <row r="220" spans="4:4" x14ac:dyDescent="0.2">
      <c r="D220" s="55"/>
    </row>
    <row r="221" spans="4:4" x14ac:dyDescent="0.2">
      <c r="D221" s="55"/>
    </row>
    <row r="222" spans="4:4" x14ac:dyDescent="0.2">
      <c r="D222" s="55"/>
    </row>
    <row r="223" spans="4:4" x14ac:dyDescent="0.2">
      <c r="D223" s="55"/>
    </row>
    <row r="224" spans="4:4" x14ac:dyDescent="0.2">
      <c r="D224" s="55"/>
    </row>
    <row r="225" spans="4:4" x14ac:dyDescent="0.2">
      <c r="D225" s="55"/>
    </row>
    <row r="226" spans="4:4" x14ac:dyDescent="0.2">
      <c r="D226" s="55"/>
    </row>
    <row r="227" spans="4:4" x14ac:dyDescent="0.2">
      <c r="D227" s="55"/>
    </row>
    <row r="228" spans="4:4" x14ac:dyDescent="0.2">
      <c r="D228" s="55"/>
    </row>
    <row r="229" spans="4:4" x14ac:dyDescent="0.2">
      <c r="D229" s="55"/>
    </row>
    <row r="230" spans="4:4" x14ac:dyDescent="0.2">
      <c r="D230" s="55"/>
    </row>
    <row r="231" spans="4:4" x14ac:dyDescent="0.2">
      <c r="D231" s="55"/>
    </row>
    <row r="232" spans="4:4" x14ac:dyDescent="0.2">
      <c r="D232" s="55"/>
    </row>
    <row r="233" spans="4:4" x14ac:dyDescent="0.2">
      <c r="D233" s="55"/>
    </row>
    <row r="234" spans="4:4" x14ac:dyDescent="0.2">
      <c r="D234" s="55"/>
    </row>
    <row r="235" spans="4:4" x14ac:dyDescent="0.2">
      <c r="D235" s="55"/>
    </row>
    <row r="236" spans="4:4" x14ac:dyDescent="0.2">
      <c r="D236" s="55"/>
    </row>
    <row r="237" spans="4:4" x14ac:dyDescent="0.2">
      <c r="D237" s="55"/>
    </row>
    <row r="238" spans="4:4" x14ac:dyDescent="0.2">
      <c r="D238" s="55"/>
    </row>
    <row r="239" spans="4:4" x14ac:dyDescent="0.2">
      <c r="D239" s="55"/>
    </row>
    <row r="240" spans="4:4" x14ac:dyDescent="0.2">
      <c r="D240" s="55"/>
    </row>
    <row r="241" spans="4:4" x14ac:dyDescent="0.2">
      <c r="D241" s="55"/>
    </row>
    <row r="242" spans="4:4" x14ac:dyDescent="0.2">
      <c r="D242" s="55"/>
    </row>
    <row r="243" spans="4:4" x14ac:dyDescent="0.2">
      <c r="D243" s="55"/>
    </row>
    <row r="244" spans="4:4" x14ac:dyDescent="0.2">
      <c r="D244" s="55"/>
    </row>
    <row r="245" spans="4:4" x14ac:dyDescent="0.2">
      <c r="D245" s="55"/>
    </row>
    <row r="246" spans="4:4" x14ac:dyDescent="0.2">
      <c r="D246" s="55"/>
    </row>
    <row r="247" spans="4:4" x14ac:dyDescent="0.2">
      <c r="D247" s="55"/>
    </row>
    <row r="248" spans="4:4" x14ac:dyDescent="0.2">
      <c r="D248" s="55"/>
    </row>
    <row r="249" spans="4:4" x14ac:dyDescent="0.2">
      <c r="D249" s="55"/>
    </row>
    <row r="250" spans="4:4" x14ac:dyDescent="0.2">
      <c r="D250" s="55"/>
    </row>
    <row r="251" spans="4:4" x14ac:dyDescent="0.2">
      <c r="D251" s="55"/>
    </row>
    <row r="252" spans="4:4" x14ac:dyDescent="0.2">
      <c r="D252" s="55"/>
    </row>
    <row r="253" spans="4:4" x14ac:dyDescent="0.2">
      <c r="D253" s="55"/>
    </row>
    <row r="254" spans="4:4" x14ac:dyDescent="0.2">
      <c r="D254" s="55"/>
    </row>
    <row r="255" spans="4:4" x14ac:dyDescent="0.2">
      <c r="D255" s="55"/>
    </row>
    <row r="256" spans="4:4" x14ac:dyDescent="0.2">
      <c r="D256" s="55"/>
    </row>
    <row r="257" spans="4:4" x14ac:dyDescent="0.2">
      <c r="D257" s="55"/>
    </row>
    <row r="258" spans="4:4" x14ac:dyDescent="0.2">
      <c r="D258" s="55"/>
    </row>
    <row r="259" spans="4:4" x14ac:dyDescent="0.2">
      <c r="D259" s="55"/>
    </row>
    <row r="260" spans="4:4" x14ac:dyDescent="0.2">
      <c r="D260" s="55"/>
    </row>
    <row r="261" spans="4:4" x14ac:dyDescent="0.2">
      <c r="D261" s="55"/>
    </row>
    <row r="262" spans="4:4" x14ac:dyDescent="0.2">
      <c r="D262" s="55"/>
    </row>
    <row r="263" spans="4:4" x14ac:dyDescent="0.2">
      <c r="D263" s="55"/>
    </row>
    <row r="264" spans="4:4" x14ac:dyDescent="0.2">
      <c r="D264" s="55"/>
    </row>
    <row r="265" spans="4:4" x14ac:dyDescent="0.2">
      <c r="D265" s="55"/>
    </row>
    <row r="266" spans="4:4" x14ac:dyDescent="0.2">
      <c r="D266" s="55"/>
    </row>
    <row r="267" spans="4:4" x14ac:dyDescent="0.2">
      <c r="D267" s="55"/>
    </row>
    <row r="268" spans="4:4" x14ac:dyDescent="0.2">
      <c r="D268" s="55"/>
    </row>
    <row r="269" spans="4:4" x14ac:dyDescent="0.2">
      <c r="D269" s="55"/>
    </row>
    <row r="270" spans="4:4" x14ac:dyDescent="0.2">
      <c r="D270" s="55"/>
    </row>
    <row r="271" spans="4:4" x14ac:dyDescent="0.2">
      <c r="D271" s="55"/>
    </row>
    <row r="272" spans="4:4" x14ac:dyDescent="0.2">
      <c r="D272" s="55"/>
    </row>
    <row r="273" spans="4:4" x14ac:dyDescent="0.2">
      <c r="D273" s="55"/>
    </row>
    <row r="274" spans="4:4" x14ac:dyDescent="0.2">
      <c r="D274" s="55"/>
    </row>
    <row r="275" spans="4:4" x14ac:dyDescent="0.2">
      <c r="D275" s="55"/>
    </row>
    <row r="276" spans="4:4" x14ac:dyDescent="0.2">
      <c r="D276" s="55"/>
    </row>
    <row r="277" spans="4:4" x14ac:dyDescent="0.2">
      <c r="D277" s="55"/>
    </row>
    <row r="278" spans="4:4" x14ac:dyDescent="0.2">
      <c r="D278" s="55"/>
    </row>
    <row r="279" spans="4:4" x14ac:dyDescent="0.2">
      <c r="D279" s="55"/>
    </row>
    <row r="280" spans="4:4" x14ac:dyDescent="0.2">
      <c r="D280" s="55"/>
    </row>
    <row r="281" spans="4:4" x14ac:dyDescent="0.2">
      <c r="D281" s="55"/>
    </row>
    <row r="282" spans="4:4" x14ac:dyDescent="0.2">
      <c r="D282" s="55"/>
    </row>
    <row r="283" spans="4:4" x14ac:dyDescent="0.2">
      <c r="D283" s="55"/>
    </row>
    <row r="284" spans="4:4" x14ac:dyDescent="0.2">
      <c r="D284" s="55"/>
    </row>
    <row r="285" spans="4:4" x14ac:dyDescent="0.2">
      <c r="D285" s="55"/>
    </row>
    <row r="286" spans="4:4" x14ac:dyDescent="0.2">
      <c r="D286" s="55"/>
    </row>
    <row r="287" spans="4:4" x14ac:dyDescent="0.2">
      <c r="D287" s="55"/>
    </row>
    <row r="288" spans="4:4" x14ac:dyDescent="0.2">
      <c r="D288" s="55"/>
    </row>
    <row r="289" spans="4:4" x14ac:dyDescent="0.2">
      <c r="D289" s="55"/>
    </row>
    <row r="290" spans="4:4" x14ac:dyDescent="0.2">
      <c r="D290" s="55"/>
    </row>
    <row r="291" spans="4:4" x14ac:dyDescent="0.2">
      <c r="D291" s="55"/>
    </row>
    <row r="292" spans="4:4" x14ac:dyDescent="0.2">
      <c r="D292" s="55"/>
    </row>
    <row r="293" spans="4:4" x14ac:dyDescent="0.2">
      <c r="D293" s="55"/>
    </row>
    <row r="294" spans="4:4" x14ac:dyDescent="0.2">
      <c r="D294" s="55"/>
    </row>
    <row r="295" spans="4:4" x14ac:dyDescent="0.2">
      <c r="D295" s="55"/>
    </row>
    <row r="296" spans="4:4" x14ac:dyDescent="0.2">
      <c r="D296" s="55"/>
    </row>
    <row r="297" spans="4:4" x14ac:dyDescent="0.2">
      <c r="D297" s="55"/>
    </row>
    <row r="298" spans="4:4" x14ac:dyDescent="0.2">
      <c r="D298" s="55"/>
    </row>
    <row r="299" spans="4:4" x14ac:dyDescent="0.2">
      <c r="D299" s="55"/>
    </row>
    <row r="300" spans="4:4" x14ac:dyDescent="0.2">
      <c r="D300" s="55"/>
    </row>
    <row r="301" spans="4:4" x14ac:dyDescent="0.2">
      <c r="D301" s="55"/>
    </row>
    <row r="302" spans="4:4" x14ac:dyDescent="0.2">
      <c r="D302" s="55"/>
    </row>
    <row r="303" spans="4:4" x14ac:dyDescent="0.2">
      <c r="D303" s="55"/>
    </row>
    <row r="304" spans="4:4" x14ac:dyDescent="0.2">
      <c r="D304" s="55"/>
    </row>
    <row r="305" spans="4:4" x14ac:dyDescent="0.2">
      <c r="D305" s="55"/>
    </row>
    <row r="306" spans="4:4" x14ac:dyDescent="0.2">
      <c r="D306" s="55"/>
    </row>
    <row r="307" spans="4:4" x14ac:dyDescent="0.2">
      <c r="D307" s="55"/>
    </row>
    <row r="308" spans="4:4" x14ac:dyDescent="0.2">
      <c r="D308" s="55"/>
    </row>
    <row r="309" spans="4:4" x14ac:dyDescent="0.2">
      <c r="D309" s="55"/>
    </row>
    <row r="310" spans="4:4" x14ac:dyDescent="0.2">
      <c r="D310" s="55"/>
    </row>
    <row r="311" spans="4:4" x14ac:dyDescent="0.2">
      <c r="D311" s="55"/>
    </row>
    <row r="312" spans="4:4" x14ac:dyDescent="0.2">
      <c r="D312" s="55"/>
    </row>
    <row r="313" spans="4:4" x14ac:dyDescent="0.2">
      <c r="D313" s="55"/>
    </row>
    <row r="314" spans="4:4" x14ac:dyDescent="0.2">
      <c r="D314" s="55"/>
    </row>
    <row r="315" spans="4:4" x14ac:dyDescent="0.2">
      <c r="D315" s="55"/>
    </row>
    <row r="316" spans="4:4" x14ac:dyDescent="0.2">
      <c r="D316" s="55"/>
    </row>
    <row r="317" spans="4:4" x14ac:dyDescent="0.2">
      <c r="D317" s="55"/>
    </row>
    <row r="318" spans="4:4" x14ac:dyDescent="0.2">
      <c r="D318" s="55"/>
    </row>
    <row r="319" spans="4:4" x14ac:dyDescent="0.2">
      <c r="D319" s="55"/>
    </row>
    <row r="320" spans="4:4" x14ac:dyDescent="0.2">
      <c r="D320" s="55"/>
    </row>
    <row r="321" spans="4:4" x14ac:dyDescent="0.2">
      <c r="D321" s="55"/>
    </row>
    <row r="322" spans="4:4" x14ac:dyDescent="0.2">
      <c r="D322" s="55"/>
    </row>
    <row r="323" spans="4:4" x14ac:dyDescent="0.2">
      <c r="D323" s="55"/>
    </row>
    <row r="324" spans="4:4" x14ac:dyDescent="0.2">
      <c r="D324" s="55"/>
    </row>
    <row r="325" spans="4:4" x14ac:dyDescent="0.2">
      <c r="D325" s="55"/>
    </row>
    <row r="326" spans="4:4" x14ac:dyDescent="0.2">
      <c r="D326" s="55"/>
    </row>
    <row r="327" spans="4:4" x14ac:dyDescent="0.2">
      <c r="D327" s="55"/>
    </row>
    <row r="328" spans="4:4" x14ac:dyDescent="0.2">
      <c r="D328" s="55"/>
    </row>
    <row r="329" spans="4:4" x14ac:dyDescent="0.2">
      <c r="D329" s="55"/>
    </row>
    <row r="330" spans="4:4" x14ac:dyDescent="0.2">
      <c r="D330" s="55"/>
    </row>
    <row r="331" spans="4:4" x14ac:dyDescent="0.2">
      <c r="D331" s="55"/>
    </row>
    <row r="332" spans="4:4" x14ac:dyDescent="0.2">
      <c r="D332" s="55"/>
    </row>
    <row r="333" spans="4:4" x14ac:dyDescent="0.2">
      <c r="D333" s="55"/>
    </row>
    <row r="334" spans="4:4" x14ac:dyDescent="0.2">
      <c r="D334" s="55"/>
    </row>
    <row r="335" spans="4:4" x14ac:dyDescent="0.2">
      <c r="D335" s="55"/>
    </row>
    <row r="336" spans="4:4" x14ac:dyDescent="0.2">
      <c r="D336" s="55"/>
    </row>
    <row r="337" spans="4:4" x14ac:dyDescent="0.2">
      <c r="D337" s="55"/>
    </row>
    <row r="338" spans="4:4" x14ac:dyDescent="0.2">
      <c r="D338" s="55"/>
    </row>
    <row r="339" spans="4:4" x14ac:dyDescent="0.2">
      <c r="D339" s="55"/>
    </row>
    <row r="340" spans="4:4" x14ac:dyDescent="0.2">
      <c r="D340" s="55"/>
    </row>
    <row r="341" spans="4:4" x14ac:dyDescent="0.2">
      <c r="D341" s="55"/>
    </row>
    <row r="342" spans="4:4" x14ac:dyDescent="0.2">
      <c r="D342" s="55"/>
    </row>
    <row r="343" spans="4:4" x14ac:dyDescent="0.2">
      <c r="D343" s="55"/>
    </row>
    <row r="344" spans="4:4" x14ac:dyDescent="0.2">
      <c r="D344" s="55"/>
    </row>
    <row r="345" spans="4:4" x14ac:dyDescent="0.2">
      <c r="D345" s="55"/>
    </row>
    <row r="346" spans="4:4" x14ac:dyDescent="0.2">
      <c r="D346" s="55"/>
    </row>
    <row r="347" spans="4:4" x14ac:dyDescent="0.2">
      <c r="D347" s="55"/>
    </row>
    <row r="348" spans="4:4" x14ac:dyDescent="0.2">
      <c r="D348" s="55"/>
    </row>
    <row r="349" spans="4:4" x14ac:dyDescent="0.2">
      <c r="D349" s="55"/>
    </row>
    <row r="350" spans="4:4" x14ac:dyDescent="0.2">
      <c r="D350" s="55"/>
    </row>
    <row r="351" spans="4:4" x14ac:dyDescent="0.2">
      <c r="D351" s="55"/>
    </row>
    <row r="352" spans="4:4" x14ac:dyDescent="0.2">
      <c r="D352" s="55"/>
    </row>
    <row r="353" spans="4:4" x14ac:dyDescent="0.2">
      <c r="D353" s="55"/>
    </row>
    <row r="354" spans="4:4" x14ac:dyDescent="0.2">
      <c r="D354" s="55"/>
    </row>
    <row r="355" spans="4:4" x14ac:dyDescent="0.2">
      <c r="D355" s="55"/>
    </row>
    <row r="356" spans="4:4" x14ac:dyDescent="0.2">
      <c r="D356" s="55"/>
    </row>
    <row r="357" spans="4:4" x14ac:dyDescent="0.2">
      <c r="D357" s="55"/>
    </row>
    <row r="358" spans="4:4" x14ac:dyDescent="0.2">
      <c r="D358" s="55"/>
    </row>
    <row r="359" spans="4:4" x14ac:dyDescent="0.2">
      <c r="D359" s="55"/>
    </row>
    <row r="360" spans="4:4" x14ac:dyDescent="0.2">
      <c r="D360" s="55"/>
    </row>
    <row r="361" spans="4:4" x14ac:dyDescent="0.2">
      <c r="D361" s="55"/>
    </row>
    <row r="362" spans="4:4" x14ac:dyDescent="0.2">
      <c r="D362" s="55"/>
    </row>
    <row r="363" spans="4:4" x14ac:dyDescent="0.2">
      <c r="D363" s="55"/>
    </row>
    <row r="364" spans="4:4" x14ac:dyDescent="0.2">
      <c r="D364" s="55"/>
    </row>
    <row r="365" spans="4:4" x14ac:dyDescent="0.2">
      <c r="D365" s="55"/>
    </row>
    <row r="366" spans="4:4" x14ac:dyDescent="0.2">
      <c r="D366" s="55"/>
    </row>
    <row r="367" spans="4:4" x14ac:dyDescent="0.2">
      <c r="D367" s="55"/>
    </row>
    <row r="368" spans="4:4" x14ac:dyDescent="0.2">
      <c r="D368" s="55"/>
    </row>
    <row r="369" spans="4:4" x14ac:dyDescent="0.2">
      <c r="D369" s="55"/>
    </row>
    <row r="370" spans="4:4" x14ac:dyDescent="0.2">
      <c r="D370" s="55"/>
    </row>
    <row r="371" spans="4:4" x14ac:dyDescent="0.2">
      <c r="D371" s="55"/>
    </row>
    <row r="372" spans="4:4" x14ac:dyDescent="0.2">
      <c r="D372" s="55"/>
    </row>
    <row r="373" spans="4:4" x14ac:dyDescent="0.2">
      <c r="D373" s="55"/>
    </row>
    <row r="374" spans="4:4" x14ac:dyDescent="0.2">
      <c r="D374" s="55"/>
    </row>
    <row r="375" spans="4:4" x14ac:dyDescent="0.2">
      <c r="D375" s="55"/>
    </row>
    <row r="376" spans="4:4" x14ac:dyDescent="0.2">
      <c r="D376" s="55"/>
    </row>
    <row r="377" spans="4:4" x14ac:dyDescent="0.2">
      <c r="D377" s="55"/>
    </row>
    <row r="378" spans="4:4" x14ac:dyDescent="0.2">
      <c r="D378" s="55"/>
    </row>
    <row r="379" spans="4:4" x14ac:dyDescent="0.2">
      <c r="D379" s="55"/>
    </row>
    <row r="380" spans="4:4" x14ac:dyDescent="0.2">
      <c r="D380" s="55"/>
    </row>
    <row r="381" spans="4:4" x14ac:dyDescent="0.2">
      <c r="D381" s="55"/>
    </row>
    <row r="382" spans="4:4" x14ac:dyDescent="0.2">
      <c r="D382" s="55"/>
    </row>
    <row r="383" spans="4:4" x14ac:dyDescent="0.2">
      <c r="D383" s="55"/>
    </row>
    <row r="384" spans="4:4" x14ac:dyDescent="0.2">
      <c r="D384" s="55"/>
    </row>
    <row r="385" spans="4:4" x14ac:dyDescent="0.2">
      <c r="D385" s="55"/>
    </row>
    <row r="386" spans="4:4" x14ac:dyDescent="0.2">
      <c r="D386" s="55"/>
    </row>
    <row r="387" spans="4:4" x14ac:dyDescent="0.2">
      <c r="D387" s="55"/>
    </row>
    <row r="388" spans="4:4" x14ac:dyDescent="0.2">
      <c r="D388" s="55"/>
    </row>
    <row r="389" spans="4:4" x14ac:dyDescent="0.2">
      <c r="D389" s="55"/>
    </row>
    <row r="390" spans="4:4" x14ac:dyDescent="0.2">
      <c r="D390" s="55"/>
    </row>
    <row r="391" spans="4:4" x14ac:dyDescent="0.2">
      <c r="D391" s="55"/>
    </row>
    <row r="392" spans="4:4" x14ac:dyDescent="0.2">
      <c r="D392" s="55"/>
    </row>
    <row r="393" spans="4:4" x14ac:dyDescent="0.2">
      <c r="D393" s="55"/>
    </row>
    <row r="394" spans="4:4" x14ac:dyDescent="0.2">
      <c r="D394" s="55"/>
    </row>
    <row r="395" spans="4:4" x14ac:dyDescent="0.2">
      <c r="D395" s="55"/>
    </row>
    <row r="396" spans="4:4" x14ac:dyDescent="0.2">
      <c r="D396" s="55"/>
    </row>
    <row r="397" spans="4:4" x14ac:dyDescent="0.2">
      <c r="D397" s="55"/>
    </row>
    <row r="398" spans="4:4" x14ac:dyDescent="0.2">
      <c r="D398" s="55"/>
    </row>
    <row r="399" spans="4:4" x14ac:dyDescent="0.2">
      <c r="D399" s="55"/>
    </row>
    <row r="400" spans="4:4" x14ac:dyDescent="0.2">
      <c r="D400" s="55"/>
    </row>
    <row r="401" spans="4:4" x14ac:dyDescent="0.2">
      <c r="D401" s="55"/>
    </row>
    <row r="402" spans="4:4" x14ac:dyDescent="0.2">
      <c r="D402" s="55"/>
    </row>
    <row r="403" spans="4:4" x14ac:dyDescent="0.2">
      <c r="D403" s="55"/>
    </row>
    <row r="404" spans="4:4" x14ac:dyDescent="0.2">
      <c r="D404" s="55"/>
    </row>
    <row r="405" spans="4:4" x14ac:dyDescent="0.2">
      <c r="D405" s="55"/>
    </row>
    <row r="406" spans="4:4" x14ac:dyDescent="0.2">
      <c r="D406" s="55"/>
    </row>
    <row r="407" spans="4:4" x14ac:dyDescent="0.2">
      <c r="D407" s="55"/>
    </row>
    <row r="408" spans="4:4" x14ac:dyDescent="0.2">
      <c r="D408" s="55"/>
    </row>
    <row r="409" spans="4:4" x14ac:dyDescent="0.2">
      <c r="D409" s="55"/>
    </row>
    <row r="410" spans="4:4" x14ac:dyDescent="0.2">
      <c r="D410" s="55"/>
    </row>
    <row r="411" spans="4:4" x14ac:dyDescent="0.2">
      <c r="D411" s="55"/>
    </row>
    <row r="412" spans="4:4" x14ac:dyDescent="0.2">
      <c r="D412" s="55"/>
    </row>
    <row r="413" spans="4:4" x14ac:dyDescent="0.2">
      <c r="D413" s="55"/>
    </row>
    <row r="414" spans="4:4" x14ac:dyDescent="0.2">
      <c r="D414" s="55"/>
    </row>
    <row r="415" spans="4:4" x14ac:dyDescent="0.2">
      <c r="D415" s="55"/>
    </row>
    <row r="416" spans="4:4" x14ac:dyDescent="0.2">
      <c r="D416" s="55"/>
    </row>
    <row r="417" spans="4:4" x14ac:dyDescent="0.2">
      <c r="D417" s="55"/>
    </row>
    <row r="418" spans="4:4" x14ac:dyDescent="0.2">
      <c r="D418" s="55"/>
    </row>
    <row r="419" spans="4:4" x14ac:dyDescent="0.2">
      <c r="D419" s="55"/>
    </row>
    <row r="420" spans="4:4" x14ac:dyDescent="0.2">
      <c r="D420" s="55"/>
    </row>
    <row r="421" spans="4:4" x14ac:dyDescent="0.2">
      <c r="D421" s="55"/>
    </row>
    <row r="422" spans="4:4" x14ac:dyDescent="0.2">
      <c r="D422" s="55"/>
    </row>
    <row r="423" spans="4:4" x14ac:dyDescent="0.2">
      <c r="D423" s="55"/>
    </row>
    <row r="424" spans="4:4" x14ac:dyDescent="0.2">
      <c r="D424" s="55"/>
    </row>
    <row r="425" spans="4:4" x14ac:dyDescent="0.2">
      <c r="D425" s="55"/>
    </row>
    <row r="426" spans="4:4" x14ac:dyDescent="0.2">
      <c r="D426" s="55"/>
    </row>
    <row r="427" spans="4:4" x14ac:dyDescent="0.2">
      <c r="D427" s="55"/>
    </row>
    <row r="428" spans="4:4" x14ac:dyDescent="0.2">
      <c r="D428" s="55"/>
    </row>
    <row r="429" spans="4:4" x14ac:dyDescent="0.2">
      <c r="D429" s="55"/>
    </row>
    <row r="430" spans="4:4" x14ac:dyDescent="0.2">
      <c r="D430" s="55"/>
    </row>
    <row r="431" spans="4:4" x14ac:dyDescent="0.2">
      <c r="D431" s="55"/>
    </row>
    <row r="432" spans="4:4" x14ac:dyDescent="0.2">
      <c r="D432" s="55"/>
    </row>
    <row r="433" spans="4:4" x14ac:dyDescent="0.2">
      <c r="D433" s="55"/>
    </row>
    <row r="434" spans="4:4" x14ac:dyDescent="0.2">
      <c r="D434" s="55"/>
    </row>
    <row r="435" spans="4:4" x14ac:dyDescent="0.2">
      <c r="D435" s="55"/>
    </row>
    <row r="436" spans="4:4" x14ac:dyDescent="0.2">
      <c r="D436" s="55"/>
    </row>
    <row r="437" spans="4:4" x14ac:dyDescent="0.2">
      <c r="D437" s="55"/>
    </row>
    <row r="438" spans="4:4" x14ac:dyDescent="0.2">
      <c r="D438" s="55"/>
    </row>
    <row r="439" spans="4:4" x14ac:dyDescent="0.2">
      <c r="D439" s="55"/>
    </row>
    <row r="440" spans="4:4" x14ac:dyDescent="0.2">
      <c r="D440" s="55"/>
    </row>
    <row r="441" spans="4:4" x14ac:dyDescent="0.2">
      <c r="D441" s="55"/>
    </row>
    <row r="442" spans="4:4" x14ac:dyDescent="0.2">
      <c r="D442" s="55"/>
    </row>
    <row r="443" spans="4:4" x14ac:dyDescent="0.2">
      <c r="D443" s="55"/>
    </row>
    <row r="444" spans="4:4" x14ac:dyDescent="0.2">
      <c r="D444" s="55"/>
    </row>
    <row r="445" spans="4:4" x14ac:dyDescent="0.2">
      <c r="D445" s="55"/>
    </row>
    <row r="446" spans="4:4" x14ac:dyDescent="0.2">
      <c r="D446" s="55"/>
    </row>
    <row r="447" spans="4:4" x14ac:dyDescent="0.2">
      <c r="D447" s="55"/>
    </row>
    <row r="448" spans="4:4" x14ac:dyDescent="0.2">
      <c r="D448" s="55"/>
    </row>
    <row r="449" spans="4:4" x14ac:dyDescent="0.2">
      <c r="D449" s="55"/>
    </row>
    <row r="450" spans="4:4" x14ac:dyDescent="0.2">
      <c r="D450" s="55"/>
    </row>
    <row r="451" spans="4:4" x14ac:dyDescent="0.2">
      <c r="D451" s="55"/>
    </row>
    <row r="452" spans="4:4" x14ac:dyDescent="0.2">
      <c r="D452" s="55"/>
    </row>
    <row r="453" spans="4:4" x14ac:dyDescent="0.2">
      <c r="D453" s="55"/>
    </row>
    <row r="454" spans="4:4" x14ac:dyDescent="0.2">
      <c r="D454" s="55"/>
    </row>
    <row r="455" spans="4:4" x14ac:dyDescent="0.2">
      <c r="D455" s="55"/>
    </row>
    <row r="456" spans="4:4" x14ac:dyDescent="0.2">
      <c r="D456" s="55"/>
    </row>
    <row r="457" spans="4:4" x14ac:dyDescent="0.2">
      <c r="D457" s="55"/>
    </row>
    <row r="458" spans="4:4" x14ac:dyDescent="0.2">
      <c r="D458" s="55"/>
    </row>
    <row r="459" spans="4:4" x14ac:dyDescent="0.2">
      <c r="D459" s="55"/>
    </row>
    <row r="460" spans="4:4" x14ac:dyDescent="0.2">
      <c r="D460" s="55"/>
    </row>
    <row r="461" spans="4:4" x14ac:dyDescent="0.2">
      <c r="D461" s="55"/>
    </row>
    <row r="462" spans="4:4" x14ac:dyDescent="0.2">
      <c r="D462" s="55"/>
    </row>
    <row r="463" spans="4:4" x14ac:dyDescent="0.2">
      <c r="D463" s="55"/>
    </row>
    <row r="464" spans="4:4" x14ac:dyDescent="0.2">
      <c r="D464" s="55"/>
    </row>
    <row r="465" spans="4:4" x14ac:dyDescent="0.2">
      <c r="D465" s="55"/>
    </row>
    <row r="466" spans="4:4" x14ac:dyDescent="0.2">
      <c r="D466" s="55"/>
    </row>
    <row r="467" spans="4:4" x14ac:dyDescent="0.2">
      <c r="D467" s="55"/>
    </row>
    <row r="468" spans="4:4" x14ac:dyDescent="0.2">
      <c r="D468" s="55"/>
    </row>
    <row r="469" spans="4:4" x14ac:dyDescent="0.2">
      <c r="D469" s="55"/>
    </row>
    <row r="470" spans="4:4" x14ac:dyDescent="0.2">
      <c r="D470" s="55"/>
    </row>
    <row r="471" spans="4:4" x14ac:dyDescent="0.2">
      <c r="D471" s="55"/>
    </row>
    <row r="472" spans="4:4" x14ac:dyDescent="0.2">
      <c r="D472" s="55"/>
    </row>
    <row r="473" spans="4:4" x14ac:dyDescent="0.2">
      <c r="D473" s="55"/>
    </row>
    <row r="474" spans="4:4" x14ac:dyDescent="0.2">
      <c r="D474" s="55"/>
    </row>
    <row r="475" spans="4:4" x14ac:dyDescent="0.2">
      <c r="D475" s="55"/>
    </row>
    <row r="476" spans="4:4" x14ac:dyDescent="0.2">
      <c r="D476" s="55"/>
    </row>
    <row r="477" spans="4:4" x14ac:dyDescent="0.2">
      <c r="D477" s="55"/>
    </row>
    <row r="478" spans="4:4" x14ac:dyDescent="0.2">
      <c r="D478" s="55"/>
    </row>
    <row r="479" spans="4:4" x14ac:dyDescent="0.2">
      <c r="D479" s="55"/>
    </row>
    <row r="480" spans="4:4" x14ac:dyDescent="0.2">
      <c r="D480" s="55"/>
    </row>
    <row r="481" spans="4:4" x14ac:dyDescent="0.2">
      <c r="D481" s="55"/>
    </row>
    <row r="482" spans="4:4" x14ac:dyDescent="0.2">
      <c r="D482" s="55"/>
    </row>
    <row r="483" spans="4:4" x14ac:dyDescent="0.2">
      <c r="D483" s="55"/>
    </row>
    <row r="484" spans="4:4" x14ac:dyDescent="0.2">
      <c r="D484" s="55"/>
    </row>
    <row r="485" spans="4:4" x14ac:dyDescent="0.2">
      <c r="D485" s="55"/>
    </row>
    <row r="486" spans="4:4" x14ac:dyDescent="0.2">
      <c r="D486" s="55"/>
    </row>
    <row r="487" spans="4:4" x14ac:dyDescent="0.2">
      <c r="D487" s="55"/>
    </row>
    <row r="488" spans="4:4" x14ac:dyDescent="0.2">
      <c r="D488" s="55"/>
    </row>
    <row r="489" spans="4:4" x14ac:dyDescent="0.2">
      <c r="D489" s="55"/>
    </row>
    <row r="490" spans="4:4" x14ac:dyDescent="0.2">
      <c r="D490" s="55"/>
    </row>
    <row r="491" spans="4:4" x14ac:dyDescent="0.2">
      <c r="D491" s="55"/>
    </row>
    <row r="492" spans="4:4" x14ac:dyDescent="0.2">
      <c r="D492" s="55"/>
    </row>
    <row r="493" spans="4:4" x14ac:dyDescent="0.2">
      <c r="D493" s="55"/>
    </row>
    <row r="494" spans="4:4" x14ac:dyDescent="0.2">
      <c r="D494" s="55"/>
    </row>
    <row r="495" spans="4:4" x14ac:dyDescent="0.2">
      <c r="D495" s="55"/>
    </row>
    <row r="496" spans="4:4" x14ac:dyDescent="0.2">
      <c r="D496" s="55"/>
    </row>
    <row r="497" spans="4:4" x14ac:dyDescent="0.2">
      <c r="D497" s="55"/>
    </row>
    <row r="498" spans="4:4" x14ac:dyDescent="0.2">
      <c r="D498" s="55"/>
    </row>
    <row r="499" spans="4:4" x14ac:dyDescent="0.2">
      <c r="D499" s="55"/>
    </row>
    <row r="500" spans="4:4" x14ac:dyDescent="0.2">
      <c r="D500" s="55"/>
    </row>
    <row r="501" spans="4:4" x14ac:dyDescent="0.2">
      <c r="D501" s="55"/>
    </row>
    <row r="502" spans="4:4" x14ac:dyDescent="0.2">
      <c r="D502" s="55"/>
    </row>
    <row r="503" spans="4:4" x14ac:dyDescent="0.2">
      <c r="D503" s="55"/>
    </row>
    <row r="504" spans="4:4" x14ac:dyDescent="0.2">
      <c r="D504" s="55"/>
    </row>
    <row r="505" spans="4:4" x14ac:dyDescent="0.2">
      <c r="D505" s="55"/>
    </row>
    <row r="506" spans="4:4" x14ac:dyDescent="0.2">
      <c r="D506" s="55"/>
    </row>
    <row r="507" spans="4:4" x14ac:dyDescent="0.2">
      <c r="D507" s="55"/>
    </row>
    <row r="508" spans="4:4" x14ac:dyDescent="0.2">
      <c r="D508" s="55"/>
    </row>
    <row r="509" spans="4:4" x14ac:dyDescent="0.2">
      <c r="D509" s="55"/>
    </row>
    <row r="510" spans="4:4" x14ac:dyDescent="0.2">
      <c r="D510" s="55"/>
    </row>
    <row r="511" spans="4:4" x14ac:dyDescent="0.2">
      <c r="D511" s="55"/>
    </row>
    <row r="512" spans="4:4" x14ac:dyDescent="0.2">
      <c r="D512" s="55"/>
    </row>
    <row r="513" spans="4:4" x14ac:dyDescent="0.2">
      <c r="D513" s="55"/>
    </row>
    <row r="514" spans="4:4" x14ac:dyDescent="0.2">
      <c r="D514" s="55"/>
    </row>
    <row r="515" spans="4:4" x14ac:dyDescent="0.2">
      <c r="D515" s="55"/>
    </row>
    <row r="516" spans="4:4" x14ac:dyDescent="0.2">
      <c r="D516" s="55"/>
    </row>
    <row r="517" spans="4:4" x14ac:dyDescent="0.2">
      <c r="D517" s="55"/>
    </row>
    <row r="518" spans="4:4" x14ac:dyDescent="0.2">
      <c r="D518" s="55"/>
    </row>
    <row r="519" spans="4:4" x14ac:dyDescent="0.2">
      <c r="D519" s="55"/>
    </row>
    <row r="520" spans="4:4" x14ac:dyDescent="0.2">
      <c r="D520" s="55"/>
    </row>
    <row r="521" spans="4:4" x14ac:dyDescent="0.2">
      <c r="D521" s="55"/>
    </row>
    <row r="522" spans="4:4" x14ac:dyDescent="0.2">
      <c r="D522" s="55"/>
    </row>
    <row r="523" spans="4:4" x14ac:dyDescent="0.2">
      <c r="D523" s="55"/>
    </row>
    <row r="524" spans="4:4" x14ac:dyDescent="0.2">
      <c r="D524" s="55"/>
    </row>
    <row r="525" spans="4:4" x14ac:dyDescent="0.2">
      <c r="D525" s="55"/>
    </row>
    <row r="526" spans="4:4" x14ac:dyDescent="0.2">
      <c r="D526" s="55"/>
    </row>
    <row r="527" spans="4:4" x14ac:dyDescent="0.2">
      <c r="D527" s="55"/>
    </row>
    <row r="528" spans="4:4" x14ac:dyDescent="0.2">
      <c r="D528" s="55"/>
    </row>
    <row r="529" spans="4:4" x14ac:dyDescent="0.2">
      <c r="D529" s="55"/>
    </row>
    <row r="530" spans="4:4" x14ac:dyDescent="0.2">
      <c r="D530" s="55"/>
    </row>
    <row r="531" spans="4:4" x14ac:dyDescent="0.2">
      <c r="D531" s="55"/>
    </row>
    <row r="532" spans="4:4" x14ac:dyDescent="0.2">
      <c r="D532" s="55"/>
    </row>
    <row r="533" spans="4:4" x14ac:dyDescent="0.2">
      <c r="D533" s="55"/>
    </row>
    <row r="534" spans="4:4" x14ac:dyDescent="0.2">
      <c r="D534" s="55"/>
    </row>
    <row r="535" spans="4:4" x14ac:dyDescent="0.2">
      <c r="D535" s="55"/>
    </row>
    <row r="536" spans="4:4" x14ac:dyDescent="0.2">
      <c r="D536" s="55"/>
    </row>
    <row r="537" spans="4:4" x14ac:dyDescent="0.2">
      <c r="D537" s="55"/>
    </row>
    <row r="538" spans="4:4" x14ac:dyDescent="0.2">
      <c r="D538" s="55"/>
    </row>
    <row r="539" spans="4:4" x14ac:dyDescent="0.2">
      <c r="D539" s="55"/>
    </row>
    <row r="540" spans="4:4" x14ac:dyDescent="0.2">
      <c r="D540" s="55"/>
    </row>
    <row r="541" spans="4:4" x14ac:dyDescent="0.2">
      <c r="D541" s="55"/>
    </row>
    <row r="542" spans="4:4" x14ac:dyDescent="0.2">
      <c r="D542" s="55"/>
    </row>
    <row r="543" spans="4:4" x14ac:dyDescent="0.2">
      <c r="D543" s="55"/>
    </row>
    <row r="544" spans="4:4" x14ac:dyDescent="0.2">
      <c r="D544" s="55"/>
    </row>
    <row r="545" spans="4:4" x14ac:dyDescent="0.2">
      <c r="D545" s="55"/>
    </row>
    <row r="546" spans="4:4" x14ac:dyDescent="0.2">
      <c r="D546" s="55"/>
    </row>
    <row r="547" spans="4:4" x14ac:dyDescent="0.2">
      <c r="D547" s="55"/>
    </row>
    <row r="548" spans="4:4" x14ac:dyDescent="0.2">
      <c r="D548" s="55"/>
    </row>
    <row r="549" spans="4:4" x14ac:dyDescent="0.2">
      <c r="D549" s="55"/>
    </row>
    <row r="550" spans="4:4" x14ac:dyDescent="0.2">
      <c r="D550" s="55"/>
    </row>
    <row r="551" spans="4:4" x14ac:dyDescent="0.2">
      <c r="D551" s="55"/>
    </row>
    <row r="552" spans="4:4" x14ac:dyDescent="0.2">
      <c r="D552" s="55"/>
    </row>
    <row r="553" spans="4:4" x14ac:dyDescent="0.2">
      <c r="D553" s="55"/>
    </row>
    <row r="554" spans="4:4" x14ac:dyDescent="0.2">
      <c r="D554" s="55"/>
    </row>
    <row r="555" spans="4:4" x14ac:dyDescent="0.2">
      <c r="D555" s="55"/>
    </row>
    <row r="556" spans="4:4" x14ac:dyDescent="0.2">
      <c r="D556" s="55"/>
    </row>
    <row r="557" spans="4:4" x14ac:dyDescent="0.2">
      <c r="D557" s="55"/>
    </row>
    <row r="558" spans="4:4" x14ac:dyDescent="0.2">
      <c r="D558" s="55"/>
    </row>
    <row r="559" spans="4:4" x14ac:dyDescent="0.2">
      <c r="D559" s="55"/>
    </row>
    <row r="560" spans="4:4" x14ac:dyDescent="0.2">
      <c r="D560" s="55"/>
    </row>
    <row r="561" spans="4:4" x14ac:dyDescent="0.2">
      <c r="D561" s="55"/>
    </row>
    <row r="562" spans="4:4" x14ac:dyDescent="0.2">
      <c r="D562" s="55"/>
    </row>
    <row r="563" spans="4:4" x14ac:dyDescent="0.2">
      <c r="D563" s="55"/>
    </row>
    <row r="564" spans="4:4" x14ac:dyDescent="0.2">
      <c r="D564" s="55"/>
    </row>
    <row r="565" spans="4:4" x14ac:dyDescent="0.2">
      <c r="D565" s="55"/>
    </row>
    <row r="566" spans="4:4" x14ac:dyDescent="0.2">
      <c r="D566" s="55"/>
    </row>
    <row r="567" spans="4:4" x14ac:dyDescent="0.2">
      <c r="D567" s="55"/>
    </row>
    <row r="568" spans="4:4" x14ac:dyDescent="0.2">
      <c r="D568" s="55"/>
    </row>
    <row r="569" spans="4:4" x14ac:dyDescent="0.2">
      <c r="D569" s="55"/>
    </row>
    <row r="570" spans="4:4" x14ac:dyDescent="0.2">
      <c r="D570" s="55"/>
    </row>
    <row r="571" spans="4:4" x14ac:dyDescent="0.2">
      <c r="D571" s="55"/>
    </row>
    <row r="572" spans="4:4" x14ac:dyDescent="0.2">
      <c r="D572" s="55"/>
    </row>
    <row r="573" spans="4:4" x14ac:dyDescent="0.2">
      <c r="D573" s="55"/>
    </row>
    <row r="574" spans="4:4" x14ac:dyDescent="0.2">
      <c r="D574" s="55"/>
    </row>
    <row r="575" spans="4:4" x14ac:dyDescent="0.2">
      <c r="D575" s="55"/>
    </row>
    <row r="576" spans="4:4" x14ac:dyDescent="0.2">
      <c r="D576" s="55"/>
    </row>
    <row r="577" spans="4:4" x14ac:dyDescent="0.2">
      <c r="D577" s="55"/>
    </row>
    <row r="578" spans="4:4" x14ac:dyDescent="0.2">
      <c r="D578" s="55"/>
    </row>
    <row r="579" spans="4:4" x14ac:dyDescent="0.2">
      <c r="D579" s="55"/>
    </row>
    <row r="580" spans="4:4" x14ac:dyDescent="0.2">
      <c r="D580" s="55"/>
    </row>
    <row r="581" spans="4:4" x14ac:dyDescent="0.2">
      <c r="D581" s="55"/>
    </row>
    <row r="582" spans="4:4" x14ac:dyDescent="0.2">
      <c r="D582" s="55"/>
    </row>
    <row r="583" spans="4:4" x14ac:dyDescent="0.2">
      <c r="D583" s="55"/>
    </row>
    <row r="584" spans="4:4" x14ac:dyDescent="0.2">
      <c r="D584" s="55"/>
    </row>
    <row r="585" spans="4:4" x14ac:dyDescent="0.2">
      <c r="D585" s="55"/>
    </row>
    <row r="586" spans="4:4" x14ac:dyDescent="0.2">
      <c r="D586" s="55"/>
    </row>
    <row r="587" spans="4:4" x14ac:dyDescent="0.2">
      <c r="D587" s="55"/>
    </row>
    <row r="588" spans="4:4" x14ac:dyDescent="0.2">
      <c r="D588" s="55"/>
    </row>
    <row r="589" spans="4:4" x14ac:dyDescent="0.2">
      <c r="D589" s="55"/>
    </row>
    <row r="590" spans="4:4" x14ac:dyDescent="0.2">
      <c r="D590" s="55"/>
    </row>
    <row r="591" spans="4:4" x14ac:dyDescent="0.2">
      <c r="D591" s="55"/>
    </row>
    <row r="592" spans="4:4" x14ac:dyDescent="0.2">
      <c r="D592" s="55"/>
    </row>
    <row r="593" spans="4:4" x14ac:dyDescent="0.2">
      <c r="D593" s="55"/>
    </row>
    <row r="594" spans="4:4" x14ac:dyDescent="0.2">
      <c r="D594" s="55"/>
    </row>
    <row r="595" spans="4:4" x14ac:dyDescent="0.2">
      <c r="D595" s="55"/>
    </row>
    <row r="596" spans="4:4" x14ac:dyDescent="0.2">
      <c r="D596" s="55"/>
    </row>
    <row r="597" spans="4:4" x14ac:dyDescent="0.2">
      <c r="D597" s="55"/>
    </row>
    <row r="598" spans="4:4" x14ac:dyDescent="0.2">
      <c r="D598" s="55"/>
    </row>
    <row r="599" spans="4:4" x14ac:dyDescent="0.2">
      <c r="D599" s="55"/>
    </row>
    <row r="600" spans="4:4" x14ac:dyDescent="0.2">
      <c r="D600" s="55"/>
    </row>
    <row r="601" spans="4:4" x14ac:dyDescent="0.2">
      <c r="D601" s="55"/>
    </row>
    <row r="602" spans="4:4" x14ac:dyDescent="0.2">
      <c r="D602" s="55"/>
    </row>
    <row r="603" spans="4:4" x14ac:dyDescent="0.2">
      <c r="D603" s="55"/>
    </row>
    <row r="604" spans="4:4" x14ac:dyDescent="0.2">
      <c r="D604" s="55"/>
    </row>
    <row r="605" spans="4:4" x14ac:dyDescent="0.2">
      <c r="D605" s="55"/>
    </row>
    <row r="606" spans="4:4" x14ac:dyDescent="0.2">
      <c r="D606" s="55"/>
    </row>
    <row r="607" spans="4:4" x14ac:dyDescent="0.2">
      <c r="D607" s="55"/>
    </row>
    <row r="608" spans="4:4" x14ac:dyDescent="0.2">
      <c r="D608" s="55"/>
    </row>
    <row r="609" spans="4:4" x14ac:dyDescent="0.2">
      <c r="D609" s="55"/>
    </row>
    <row r="610" spans="4:4" x14ac:dyDescent="0.2">
      <c r="D610" s="55"/>
    </row>
    <row r="611" spans="4:4" x14ac:dyDescent="0.2">
      <c r="D611" s="55"/>
    </row>
    <row r="612" spans="4:4" x14ac:dyDescent="0.2">
      <c r="D612" s="55"/>
    </row>
    <row r="613" spans="4:4" x14ac:dyDescent="0.2">
      <c r="D613" s="55"/>
    </row>
    <row r="614" spans="4:4" x14ac:dyDescent="0.2">
      <c r="D614" s="55"/>
    </row>
    <row r="615" spans="4:4" x14ac:dyDescent="0.2">
      <c r="D615" s="55"/>
    </row>
    <row r="616" spans="4:4" x14ac:dyDescent="0.2">
      <c r="D616" s="55"/>
    </row>
    <row r="617" spans="4:4" x14ac:dyDescent="0.2">
      <c r="D617" s="55"/>
    </row>
    <row r="618" spans="4:4" x14ac:dyDescent="0.2">
      <c r="D618" s="55"/>
    </row>
    <row r="619" spans="4:4" x14ac:dyDescent="0.2">
      <c r="D619" s="55"/>
    </row>
    <row r="620" spans="4:4" x14ac:dyDescent="0.2">
      <c r="D620" s="55"/>
    </row>
    <row r="621" spans="4:4" x14ac:dyDescent="0.2">
      <c r="D621" s="55"/>
    </row>
    <row r="622" spans="4:4" x14ac:dyDescent="0.2">
      <c r="D622" s="55"/>
    </row>
    <row r="623" spans="4:4" x14ac:dyDescent="0.2">
      <c r="D623" s="55"/>
    </row>
    <row r="624" spans="4:4" x14ac:dyDescent="0.2">
      <c r="D624" s="55"/>
    </row>
    <row r="625" spans="4:4" x14ac:dyDescent="0.2">
      <c r="D625" s="55"/>
    </row>
    <row r="626" spans="4:4" x14ac:dyDescent="0.2">
      <c r="D626" s="55"/>
    </row>
    <row r="627" spans="4:4" x14ac:dyDescent="0.2">
      <c r="D627" s="55"/>
    </row>
    <row r="628" spans="4:4" x14ac:dyDescent="0.2">
      <c r="D628" s="55"/>
    </row>
    <row r="629" spans="4:4" x14ac:dyDescent="0.2">
      <c r="D629" s="55"/>
    </row>
    <row r="630" spans="4:4" x14ac:dyDescent="0.2">
      <c r="D630" s="55"/>
    </row>
    <row r="631" spans="4:4" x14ac:dyDescent="0.2">
      <c r="D631" s="55"/>
    </row>
    <row r="632" spans="4:4" x14ac:dyDescent="0.2">
      <c r="D632" s="55"/>
    </row>
    <row r="633" spans="4:4" x14ac:dyDescent="0.2">
      <c r="D633" s="55"/>
    </row>
    <row r="634" spans="4:4" x14ac:dyDescent="0.2">
      <c r="D634" s="55"/>
    </row>
    <row r="635" spans="4:4" x14ac:dyDescent="0.2">
      <c r="D635" s="55"/>
    </row>
    <row r="636" spans="4:4" x14ac:dyDescent="0.2">
      <c r="D636" s="55"/>
    </row>
    <row r="637" spans="4:4" x14ac:dyDescent="0.2">
      <c r="D637" s="55"/>
    </row>
    <row r="638" spans="4:4" x14ac:dyDescent="0.2">
      <c r="D638" s="55"/>
    </row>
    <row r="639" spans="4:4" x14ac:dyDescent="0.2">
      <c r="D639" s="55"/>
    </row>
    <row r="640" spans="4:4" x14ac:dyDescent="0.2">
      <c r="D640" s="55"/>
    </row>
    <row r="641" spans="4:4" x14ac:dyDescent="0.2">
      <c r="D641" s="55"/>
    </row>
    <row r="642" spans="4:4" x14ac:dyDescent="0.2">
      <c r="D642" s="55"/>
    </row>
    <row r="643" spans="4:4" x14ac:dyDescent="0.2">
      <c r="D643" s="55"/>
    </row>
    <row r="644" spans="4:4" x14ac:dyDescent="0.2">
      <c r="D644" s="55"/>
    </row>
    <row r="645" spans="4:4" x14ac:dyDescent="0.2">
      <c r="D645" s="55"/>
    </row>
    <row r="646" spans="4:4" x14ac:dyDescent="0.2">
      <c r="D646" s="55"/>
    </row>
    <row r="647" spans="4:4" x14ac:dyDescent="0.2">
      <c r="D647" s="55"/>
    </row>
    <row r="648" spans="4:4" x14ac:dyDescent="0.2">
      <c r="D648" s="55"/>
    </row>
    <row r="649" spans="4:4" x14ac:dyDescent="0.2">
      <c r="D649" s="55"/>
    </row>
    <row r="650" spans="4:4" x14ac:dyDescent="0.2">
      <c r="D650" s="55"/>
    </row>
    <row r="651" spans="4:4" x14ac:dyDescent="0.2">
      <c r="D651" s="55"/>
    </row>
    <row r="652" spans="4:4" x14ac:dyDescent="0.2">
      <c r="D652" s="55"/>
    </row>
    <row r="653" spans="4:4" x14ac:dyDescent="0.2">
      <c r="D653" s="55"/>
    </row>
    <row r="654" spans="4:4" x14ac:dyDescent="0.2">
      <c r="D654" s="55"/>
    </row>
    <row r="655" spans="4:4" x14ac:dyDescent="0.2">
      <c r="D655" s="55"/>
    </row>
    <row r="656" spans="4:4" x14ac:dyDescent="0.2">
      <c r="D656" s="55"/>
    </row>
    <row r="657" spans="4:4" x14ac:dyDescent="0.2">
      <c r="D657" s="55"/>
    </row>
    <row r="658" spans="4:4" x14ac:dyDescent="0.2">
      <c r="D658" s="55"/>
    </row>
    <row r="659" spans="4:4" x14ac:dyDescent="0.2">
      <c r="D659" s="55"/>
    </row>
    <row r="660" spans="4:4" x14ac:dyDescent="0.2">
      <c r="D660" s="55"/>
    </row>
    <row r="661" spans="4:4" x14ac:dyDescent="0.2">
      <c r="D661" s="55"/>
    </row>
    <row r="662" spans="4:4" x14ac:dyDescent="0.2">
      <c r="D662" s="55"/>
    </row>
    <row r="663" spans="4:4" x14ac:dyDescent="0.2">
      <c r="D663" s="55"/>
    </row>
    <row r="664" spans="4:4" x14ac:dyDescent="0.2">
      <c r="D664" s="55"/>
    </row>
    <row r="665" spans="4:4" x14ac:dyDescent="0.2">
      <c r="D665" s="55"/>
    </row>
    <row r="666" spans="4:4" x14ac:dyDescent="0.2">
      <c r="D666" s="55"/>
    </row>
    <row r="667" spans="4:4" x14ac:dyDescent="0.2">
      <c r="D667" s="55"/>
    </row>
    <row r="668" spans="4:4" x14ac:dyDescent="0.2">
      <c r="D668" s="55"/>
    </row>
    <row r="669" spans="4:4" x14ac:dyDescent="0.2">
      <c r="D669" s="55"/>
    </row>
    <row r="670" spans="4:4" x14ac:dyDescent="0.2">
      <c r="D670" s="55"/>
    </row>
    <row r="671" spans="4:4" x14ac:dyDescent="0.2">
      <c r="D671" s="55"/>
    </row>
    <row r="672" spans="4:4" x14ac:dyDescent="0.2">
      <c r="D672" s="55"/>
    </row>
    <row r="673" spans="4:4" x14ac:dyDescent="0.2">
      <c r="D673" s="55"/>
    </row>
    <row r="674" spans="4:4" x14ac:dyDescent="0.2">
      <c r="D674" s="55"/>
    </row>
    <row r="675" spans="4:4" x14ac:dyDescent="0.2">
      <c r="D675" s="55"/>
    </row>
    <row r="676" spans="4:4" x14ac:dyDescent="0.2">
      <c r="D676" s="55"/>
    </row>
    <row r="677" spans="4:4" x14ac:dyDescent="0.2">
      <c r="D677" s="55"/>
    </row>
    <row r="678" spans="4:4" x14ac:dyDescent="0.2">
      <c r="D678" s="55"/>
    </row>
    <row r="679" spans="4:4" x14ac:dyDescent="0.2">
      <c r="D679" s="55"/>
    </row>
    <row r="680" spans="4:4" x14ac:dyDescent="0.2">
      <c r="D680" s="55"/>
    </row>
    <row r="681" spans="4:4" x14ac:dyDescent="0.2">
      <c r="D681" s="55"/>
    </row>
    <row r="682" spans="4:4" x14ac:dyDescent="0.2">
      <c r="D682" s="55"/>
    </row>
    <row r="683" spans="4:4" x14ac:dyDescent="0.2">
      <c r="D683" s="55"/>
    </row>
    <row r="684" spans="4:4" x14ac:dyDescent="0.2">
      <c r="D684" s="55"/>
    </row>
    <row r="685" spans="4:4" x14ac:dyDescent="0.2">
      <c r="D685" s="55"/>
    </row>
    <row r="686" spans="4:4" x14ac:dyDescent="0.2">
      <c r="D686" s="55"/>
    </row>
    <row r="687" spans="4:4" x14ac:dyDescent="0.2">
      <c r="D687" s="55"/>
    </row>
    <row r="688" spans="4:4" x14ac:dyDescent="0.2">
      <c r="D688" s="55"/>
    </row>
    <row r="689" spans="4:4" x14ac:dyDescent="0.2">
      <c r="D689" s="55"/>
    </row>
    <row r="690" spans="4:4" x14ac:dyDescent="0.2">
      <c r="D690" s="55"/>
    </row>
    <row r="691" spans="4:4" x14ac:dyDescent="0.2">
      <c r="D691" s="55"/>
    </row>
    <row r="692" spans="4:4" x14ac:dyDescent="0.2">
      <c r="D692" s="55"/>
    </row>
    <row r="693" spans="4:4" x14ac:dyDescent="0.2">
      <c r="D693" s="55"/>
    </row>
    <row r="694" spans="4:4" x14ac:dyDescent="0.2">
      <c r="D694" s="55"/>
    </row>
    <row r="695" spans="4:4" x14ac:dyDescent="0.2">
      <c r="D695" s="55"/>
    </row>
    <row r="696" spans="4:4" x14ac:dyDescent="0.2">
      <c r="D696" s="55"/>
    </row>
    <row r="697" spans="4:4" x14ac:dyDescent="0.2">
      <c r="D697" s="55"/>
    </row>
    <row r="698" spans="4:4" x14ac:dyDescent="0.2">
      <c r="D698" s="55"/>
    </row>
    <row r="699" spans="4:4" x14ac:dyDescent="0.2">
      <c r="D699" s="55"/>
    </row>
    <row r="700" spans="4:4" x14ac:dyDescent="0.2">
      <c r="D700" s="55"/>
    </row>
    <row r="701" spans="4:4" x14ac:dyDescent="0.2">
      <c r="D701" s="55"/>
    </row>
    <row r="702" spans="4:4" x14ac:dyDescent="0.2">
      <c r="D702" s="55"/>
    </row>
    <row r="703" spans="4:4" x14ac:dyDescent="0.2">
      <c r="D703" s="55"/>
    </row>
    <row r="704" spans="4:4" x14ac:dyDescent="0.2">
      <c r="D704" s="55"/>
    </row>
    <row r="705" spans="4:4" x14ac:dyDescent="0.2">
      <c r="D705" s="55"/>
    </row>
    <row r="706" spans="4:4" x14ac:dyDescent="0.2">
      <c r="D706" s="55"/>
    </row>
    <row r="707" spans="4:4" x14ac:dyDescent="0.2">
      <c r="D707" s="55"/>
    </row>
    <row r="708" spans="4:4" x14ac:dyDescent="0.2">
      <c r="D708" s="55"/>
    </row>
    <row r="709" spans="4:4" x14ac:dyDescent="0.2">
      <c r="D709" s="55"/>
    </row>
    <row r="710" spans="4:4" x14ac:dyDescent="0.2">
      <c r="D710" s="55"/>
    </row>
    <row r="711" spans="4:4" x14ac:dyDescent="0.2">
      <c r="D711" s="55"/>
    </row>
    <row r="712" spans="4:4" x14ac:dyDescent="0.2">
      <c r="D712" s="55"/>
    </row>
    <row r="713" spans="4:4" x14ac:dyDescent="0.2">
      <c r="D713" s="55"/>
    </row>
    <row r="714" spans="4:4" x14ac:dyDescent="0.2">
      <c r="D714" s="55"/>
    </row>
    <row r="715" spans="4:4" x14ac:dyDescent="0.2">
      <c r="D715" s="55"/>
    </row>
    <row r="716" spans="4:4" x14ac:dyDescent="0.2">
      <c r="D716" s="55"/>
    </row>
    <row r="717" spans="4:4" x14ac:dyDescent="0.2">
      <c r="D717" s="55"/>
    </row>
    <row r="718" spans="4:4" x14ac:dyDescent="0.2">
      <c r="D718" s="55"/>
    </row>
    <row r="719" spans="4:4" x14ac:dyDescent="0.2">
      <c r="D719" s="55"/>
    </row>
    <row r="720" spans="4:4" x14ac:dyDescent="0.2">
      <c r="D720" s="55"/>
    </row>
    <row r="721" spans="4:4" x14ac:dyDescent="0.2">
      <c r="D721" s="55"/>
    </row>
    <row r="722" spans="4:4" x14ac:dyDescent="0.2">
      <c r="D722" s="55"/>
    </row>
    <row r="723" spans="4:4" x14ac:dyDescent="0.2">
      <c r="D723" s="55"/>
    </row>
    <row r="724" spans="4:4" x14ac:dyDescent="0.2">
      <c r="D724" s="55"/>
    </row>
    <row r="725" spans="4:4" x14ac:dyDescent="0.2">
      <c r="D725" s="55"/>
    </row>
    <row r="726" spans="4:4" x14ac:dyDescent="0.2">
      <c r="D726" s="55"/>
    </row>
    <row r="727" spans="4:4" x14ac:dyDescent="0.2">
      <c r="D727" s="55"/>
    </row>
    <row r="728" spans="4:4" x14ac:dyDescent="0.2">
      <c r="D728" s="55"/>
    </row>
    <row r="729" spans="4:4" x14ac:dyDescent="0.2">
      <c r="D729" s="55"/>
    </row>
    <row r="730" spans="4:4" x14ac:dyDescent="0.2">
      <c r="D730" s="55"/>
    </row>
    <row r="731" spans="4:4" x14ac:dyDescent="0.2">
      <c r="D731" s="55"/>
    </row>
    <row r="732" spans="4:4" x14ac:dyDescent="0.2">
      <c r="D732" s="55"/>
    </row>
    <row r="733" spans="4:4" x14ac:dyDescent="0.2">
      <c r="D733" s="55"/>
    </row>
    <row r="734" spans="4:4" x14ac:dyDescent="0.2">
      <c r="D734" s="55"/>
    </row>
    <row r="735" spans="4:4" x14ac:dyDescent="0.2">
      <c r="D735" s="55"/>
    </row>
    <row r="736" spans="4:4" x14ac:dyDescent="0.2">
      <c r="D736" s="55"/>
    </row>
    <row r="737" spans="4:4" x14ac:dyDescent="0.2">
      <c r="D737" s="55"/>
    </row>
    <row r="738" spans="4:4" x14ac:dyDescent="0.2">
      <c r="D738" s="55"/>
    </row>
    <row r="739" spans="4:4" x14ac:dyDescent="0.2">
      <c r="D739" s="55"/>
    </row>
    <row r="740" spans="4:4" x14ac:dyDescent="0.2">
      <c r="D740" s="55"/>
    </row>
    <row r="741" spans="4:4" x14ac:dyDescent="0.2">
      <c r="D741" s="55"/>
    </row>
    <row r="742" spans="4:4" x14ac:dyDescent="0.2">
      <c r="D742" s="55"/>
    </row>
    <row r="743" spans="4:4" x14ac:dyDescent="0.2">
      <c r="D743" s="55"/>
    </row>
    <row r="744" spans="4:4" x14ac:dyDescent="0.2">
      <c r="D744" s="55"/>
    </row>
    <row r="745" spans="4:4" x14ac:dyDescent="0.2">
      <c r="D745" s="55"/>
    </row>
    <row r="746" spans="4:4" x14ac:dyDescent="0.2">
      <c r="D746" s="55"/>
    </row>
    <row r="747" spans="4:4" x14ac:dyDescent="0.2">
      <c r="D747" s="55"/>
    </row>
    <row r="748" spans="4:4" x14ac:dyDescent="0.2">
      <c r="D748" s="55"/>
    </row>
    <row r="749" spans="4:4" x14ac:dyDescent="0.2">
      <c r="D749" s="55"/>
    </row>
    <row r="750" spans="4:4" x14ac:dyDescent="0.2">
      <c r="D750" s="55"/>
    </row>
    <row r="751" spans="4:4" x14ac:dyDescent="0.2">
      <c r="D751" s="55"/>
    </row>
    <row r="752" spans="4:4" x14ac:dyDescent="0.2">
      <c r="D752" s="55"/>
    </row>
    <row r="753" spans="4:4" x14ac:dyDescent="0.2">
      <c r="D753" s="55"/>
    </row>
    <row r="754" spans="4:4" x14ac:dyDescent="0.2">
      <c r="D754" s="55"/>
    </row>
    <row r="755" spans="4:4" x14ac:dyDescent="0.2">
      <c r="D755" s="55"/>
    </row>
    <row r="756" spans="4:4" x14ac:dyDescent="0.2">
      <c r="D756" s="55"/>
    </row>
    <row r="757" spans="4:4" x14ac:dyDescent="0.2">
      <c r="D757" s="55"/>
    </row>
    <row r="758" spans="4:4" x14ac:dyDescent="0.2">
      <c r="D758" s="55"/>
    </row>
    <row r="759" spans="4:4" x14ac:dyDescent="0.2">
      <c r="D759" s="55"/>
    </row>
    <row r="760" spans="4:4" x14ac:dyDescent="0.2">
      <c r="D760" s="55"/>
    </row>
    <row r="761" spans="4:4" x14ac:dyDescent="0.2">
      <c r="D761" s="55"/>
    </row>
    <row r="762" spans="4:4" x14ac:dyDescent="0.2">
      <c r="D762" s="55"/>
    </row>
    <row r="763" spans="4:4" x14ac:dyDescent="0.2">
      <c r="D763" s="55"/>
    </row>
    <row r="764" spans="4:4" x14ac:dyDescent="0.2">
      <c r="D764" s="55"/>
    </row>
    <row r="765" spans="4:4" x14ac:dyDescent="0.2">
      <c r="D765" s="55"/>
    </row>
    <row r="766" spans="4:4" x14ac:dyDescent="0.2">
      <c r="D766" s="55"/>
    </row>
    <row r="767" spans="4:4" x14ac:dyDescent="0.2">
      <c r="D767" s="55"/>
    </row>
    <row r="768" spans="4:4" x14ac:dyDescent="0.2">
      <c r="D768" s="55"/>
    </row>
    <row r="769" spans="4:4" x14ac:dyDescent="0.2">
      <c r="D769" s="55"/>
    </row>
    <row r="770" spans="4:4" x14ac:dyDescent="0.2">
      <c r="D770" s="55"/>
    </row>
    <row r="771" spans="4:4" x14ac:dyDescent="0.2">
      <c r="D771" s="55"/>
    </row>
    <row r="772" spans="4:4" x14ac:dyDescent="0.2">
      <c r="D772" s="55"/>
    </row>
    <row r="773" spans="4:4" x14ac:dyDescent="0.2">
      <c r="D773" s="55"/>
    </row>
    <row r="774" spans="4:4" x14ac:dyDescent="0.2">
      <c r="D774" s="55"/>
    </row>
    <row r="775" spans="4:4" x14ac:dyDescent="0.2">
      <c r="D775" s="55"/>
    </row>
    <row r="776" spans="4:4" x14ac:dyDescent="0.2">
      <c r="D776" s="55"/>
    </row>
    <row r="777" spans="4:4" x14ac:dyDescent="0.2">
      <c r="D777" s="55"/>
    </row>
    <row r="778" spans="4:4" x14ac:dyDescent="0.2">
      <c r="D778" s="55"/>
    </row>
    <row r="779" spans="4:4" x14ac:dyDescent="0.2">
      <c r="D779" s="55"/>
    </row>
    <row r="780" spans="4:4" x14ac:dyDescent="0.2">
      <c r="D780" s="55"/>
    </row>
    <row r="781" spans="4:4" x14ac:dyDescent="0.2">
      <c r="D781" s="55"/>
    </row>
    <row r="782" spans="4:4" x14ac:dyDescent="0.2">
      <c r="D782" s="55"/>
    </row>
    <row r="783" spans="4:4" x14ac:dyDescent="0.2">
      <c r="D783" s="55"/>
    </row>
    <row r="784" spans="4:4" x14ac:dyDescent="0.2">
      <c r="D784" s="55"/>
    </row>
    <row r="785" spans="4:4" x14ac:dyDescent="0.2">
      <c r="D785" s="55"/>
    </row>
    <row r="786" spans="4:4" x14ac:dyDescent="0.2">
      <c r="D786" s="55"/>
    </row>
    <row r="787" spans="4:4" x14ac:dyDescent="0.2">
      <c r="D787" s="55"/>
    </row>
    <row r="788" spans="4:4" x14ac:dyDescent="0.2">
      <c r="D788" s="55"/>
    </row>
    <row r="789" spans="4:4" x14ac:dyDescent="0.2">
      <c r="D789" s="55"/>
    </row>
    <row r="790" spans="4:4" x14ac:dyDescent="0.2">
      <c r="D790" s="55"/>
    </row>
    <row r="791" spans="4:4" x14ac:dyDescent="0.2">
      <c r="D791" s="55"/>
    </row>
    <row r="792" spans="4:4" x14ac:dyDescent="0.2">
      <c r="D792" s="55"/>
    </row>
    <row r="793" spans="4:4" x14ac:dyDescent="0.2">
      <c r="D793" s="55"/>
    </row>
    <row r="794" spans="4:4" x14ac:dyDescent="0.2">
      <c r="D794" s="55"/>
    </row>
    <row r="795" spans="4:4" x14ac:dyDescent="0.2">
      <c r="D795" s="55"/>
    </row>
    <row r="796" spans="4:4" x14ac:dyDescent="0.2">
      <c r="D796" s="55"/>
    </row>
    <row r="797" spans="4:4" x14ac:dyDescent="0.2">
      <c r="D797" s="55"/>
    </row>
    <row r="798" spans="4:4" x14ac:dyDescent="0.2">
      <c r="D798" s="55"/>
    </row>
    <row r="799" spans="4:4" x14ac:dyDescent="0.2">
      <c r="D799" s="55"/>
    </row>
    <row r="800" spans="4:4" x14ac:dyDescent="0.2">
      <c r="D800" s="55"/>
    </row>
    <row r="801" spans="4:4" x14ac:dyDescent="0.2">
      <c r="D801" s="55"/>
    </row>
    <row r="802" spans="4:4" x14ac:dyDescent="0.2">
      <c r="D802" s="55"/>
    </row>
    <row r="803" spans="4:4" x14ac:dyDescent="0.2">
      <c r="D803" s="55"/>
    </row>
    <row r="804" spans="4:4" x14ac:dyDescent="0.2">
      <c r="D804" s="55"/>
    </row>
    <row r="805" spans="4:4" x14ac:dyDescent="0.2">
      <c r="D805" s="55"/>
    </row>
    <row r="806" spans="4:4" x14ac:dyDescent="0.2">
      <c r="D806" s="55"/>
    </row>
    <row r="807" spans="4:4" x14ac:dyDescent="0.2">
      <c r="D807" s="55"/>
    </row>
    <row r="808" spans="4:4" x14ac:dyDescent="0.2">
      <c r="D808" s="55"/>
    </row>
    <row r="809" spans="4:4" x14ac:dyDescent="0.2">
      <c r="D809" s="55"/>
    </row>
    <row r="810" spans="4:4" x14ac:dyDescent="0.2">
      <c r="D810" s="55"/>
    </row>
    <row r="811" spans="4:4" x14ac:dyDescent="0.2">
      <c r="D811" s="55"/>
    </row>
    <row r="812" spans="4:4" x14ac:dyDescent="0.2">
      <c r="D812" s="55"/>
    </row>
    <row r="813" spans="4:4" x14ac:dyDescent="0.2">
      <c r="D813" s="55"/>
    </row>
    <row r="814" spans="4:4" x14ac:dyDescent="0.2">
      <c r="D814" s="55"/>
    </row>
    <row r="815" spans="4:4" x14ac:dyDescent="0.2">
      <c r="D815" s="55"/>
    </row>
    <row r="816" spans="4:4" x14ac:dyDescent="0.2">
      <c r="D816" s="55"/>
    </row>
    <row r="817" spans="4:4" x14ac:dyDescent="0.2">
      <c r="D817" s="55"/>
    </row>
    <row r="818" spans="4:4" x14ac:dyDescent="0.2">
      <c r="D818" s="55"/>
    </row>
    <row r="819" spans="4:4" x14ac:dyDescent="0.2">
      <c r="D819" s="55"/>
    </row>
    <row r="820" spans="4:4" x14ac:dyDescent="0.2">
      <c r="D820" s="55"/>
    </row>
    <row r="821" spans="4:4" x14ac:dyDescent="0.2">
      <c r="D821" s="55"/>
    </row>
    <row r="822" spans="4:4" x14ac:dyDescent="0.2">
      <c r="D822" s="55"/>
    </row>
    <row r="823" spans="4:4" x14ac:dyDescent="0.2">
      <c r="D823" s="55"/>
    </row>
    <row r="824" spans="4:4" x14ac:dyDescent="0.2">
      <c r="D824" s="55"/>
    </row>
    <row r="825" spans="4:4" x14ac:dyDescent="0.2">
      <c r="D825" s="55"/>
    </row>
    <row r="826" spans="4:4" x14ac:dyDescent="0.2">
      <c r="D826" s="55"/>
    </row>
    <row r="827" spans="4:4" x14ac:dyDescent="0.2">
      <c r="D827" s="55"/>
    </row>
    <row r="828" spans="4:4" x14ac:dyDescent="0.2">
      <c r="D828" s="55"/>
    </row>
    <row r="829" spans="4:4" x14ac:dyDescent="0.2">
      <c r="D829" s="55"/>
    </row>
    <row r="830" spans="4:4" x14ac:dyDescent="0.2">
      <c r="D830" s="55"/>
    </row>
    <row r="831" spans="4:4" x14ac:dyDescent="0.2">
      <c r="D831" s="55"/>
    </row>
    <row r="832" spans="4:4" x14ac:dyDescent="0.2">
      <c r="D832" s="55"/>
    </row>
    <row r="833" spans="4:4" x14ac:dyDescent="0.2">
      <c r="D833" s="55"/>
    </row>
    <row r="834" spans="4:4" x14ac:dyDescent="0.2">
      <c r="D834" s="55"/>
    </row>
    <row r="835" spans="4:4" x14ac:dyDescent="0.2">
      <c r="D835" s="55"/>
    </row>
    <row r="836" spans="4:4" x14ac:dyDescent="0.2">
      <c r="D836" s="55"/>
    </row>
    <row r="837" spans="4:4" x14ac:dyDescent="0.2">
      <c r="D837" s="55"/>
    </row>
    <row r="838" spans="4:4" x14ac:dyDescent="0.2">
      <c r="D838" s="55"/>
    </row>
    <row r="839" spans="4:4" x14ac:dyDescent="0.2">
      <c r="D839" s="55"/>
    </row>
    <row r="840" spans="4:4" x14ac:dyDescent="0.2">
      <c r="D840" s="55"/>
    </row>
    <row r="841" spans="4:4" x14ac:dyDescent="0.2">
      <c r="D841" s="55"/>
    </row>
    <row r="842" spans="4:4" x14ac:dyDescent="0.2">
      <c r="D842" s="55"/>
    </row>
    <row r="843" spans="4:4" x14ac:dyDescent="0.2">
      <c r="D843" s="55"/>
    </row>
    <row r="844" spans="4:4" x14ac:dyDescent="0.2">
      <c r="D844" s="55"/>
    </row>
    <row r="845" spans="4:4" x14ac:dyDescent="0.2">
      <c r="D845" s="55"/>
    </row>
    <row r="846" spans="4:4" x14ac:dyDescent="0.2">
      <c r="D846" s="55"/>
    </row>
    <row r="847" spans="4:4" x14ac:dyDescent="0.2">
      <c r="D847" s="55"/>
    </row>
    <row r="848" spans="4:4" x14ac:dyDescent="0.2">
      <c r="D848" s="55"/>
    </row>
    <row r="849" spans="4:4" x14ac:dyDescent="0.2">
      <c r="D849" s="55"/>
    </row>
    <row r="850" spans="4:4" x14ac:dyDescent="0.2">
      <c r="D850" s="55"/>
    </row>
    <row r="851" spans="4:4" x14ac:dyDescent="0.2">
      <c r="D851" s="55"/>
    </row>
    <row r="852" spans="4:4" x14ac:dyDescent="0.2">
      <c r="D852" s="55"/>
    </row>
    <row r="853" spans="4:4" x14ac:dyDescent="0.2">
      <c r="D853" s="55"/>
    </row>
    <row r="854" spans="4:4" x14ac:dyDescent="0.2">
      <c r="D854" s="55"/>
    </row>
    <row r="855" spans="4:4" x14ac:dyDescent="0.2">
      <c r="D855" s="55"/>
    </row>
    <row r="856" spans="4:4" x14ac:dyDescent="0.2">
      <c r="D856" s="55"/>
    </row>
    <row r="857" spans="4:4" x14ac:dyDescent="0.2">
      <c r="D857" s="55"/>
    </row>
    <row r="858" spans="4:4" x14ac:dyDescent="0.2">
      <c r="D858" s="55"/>
    </row>
    <row r="859" spans="4:4" x14ac:dyDescent="0.2">
      <c r="D859" s="55"/>
    </row>
    <row r="860" spans="4:4" x14ac:dyDescent="0.2">
      <c r="D860" s="55"/>
    </row>
    <row r="861" spans="4:4" x14ac:dyDescent="0.2">
      <c r="D861" s="55"/>
    </row>
    <row r="862" spans="4:4" x14ac:dyDescent="0.2">
      <c r="D862" s="55"/>
    </row>
    <row r="863" spans="4:4" x14ac:dyDescent="0.2">
      <c r="D863" s="55"/>
    </row>
    <row r="864" spans="4:4" x14ac:dyDescent="0.2">
      <c r="D864" s="55"/>
    </row>
    <row r="865" spans="4:4" x14ac:dyDescent="0.2">
      <c r="D865" s="55"/>
    </row>
    <row r="866" spans="4:4" x14ac:dyDescent="0.2">
      <c r="D866" s="55"/>
    </row>
    <row r="867" spans="4:4" x14ac:dyDescent="0.2">
      <c r="D867" s="55"/>
    </row>
    <row r="868" spans="4:4" x14ac:dyDescent="0.2">
      <c r="D868" s="55"/>
    </row>
    <row r="869" spans="4:4" x14ac:dyDescent="0.2">
      <c r="D869" s="55"/>
    </row>
    <row r="870" spans="4:4" x14ac:dyDescent="0.2">
      <c r="D870" s="55"/>
    </row>
    <row r="871" spans="4:4" x14ac:dyDescent="0.2">
      <c r="D871" s="55"/>
    </row>
    <row r="872" spans="4:4" x14ac:dyDescent="0.2">
      <c r="D872" s="55"/>
    </row>
    <row r="873" spans="4:4" x14ac:dyDescent="0.2">
      <c r="D873" s="55"/>
    </row>
    <row r="874" spans="4:4" x14ac:dyDescent="0.2">
      <c r="D874" s="55"/>
    </row>
    <row r="875" spans="4:4" x14ac:dyDescent="0.2">
      <c r="D875" s="55"/>
    </row>
    <row r="876" spans="4:4" x14ac:dyDescent="0.2">
      <c r="D876" s="55"/>
    </row>
    <row r="877" spans="4:4" x14ac:dyDescent="0.2">
      <c r="D877" s="55"/>
    </row>
    <row r="878" spans="4:4" x14ac:dyDescent="0.2">
      <c r="D878" s="55"/>
    </row>
    <row r="879" spans="4:4" x14ac:dyDescent="0.2">
      <c r="D879" s="55"/>
    </row>
    <row r="880" spans="4:4" x14ac:dyDescent="0.2">
      <c r="D880" s="55"/>
    </row>
    <row r="881" spans="4:4" x14ac:dyDescent="0.2">
      <c r="D881" s="55"/>
    </row>
    <row r="882" spans="4:4" x14ac:dyDescent="0.2">
      <c r="D882" s="55"/>
    </row>
    <row r="883" spans="4:4" x14ac:dyDescent="0.2">
      <c r="D883" s="55"/>
    </row>
    <row r="884" spans="4:4" x14ac:dyDescent="0.2">
      <c r="D884" s="55"/>
    </row>
    <row r="885" spans="4:4" x14ac:dyDescent="0.2">
      <c r="D885" s="55"/>
    </row>
    <row r="886" spans="4:4" x14ac:dyDescent="0.2">
      <c r="D886" s="55"/>
    </row>
    <row r="887" spans="4:4" x14ac:dyDescent="0.2">
      <c r="D887" s="55"/>
    </row>
    <row r="888" spans="4:4" x14ac:dyDescent="0.2">
      <c r="D888" s="55"/>
    </row>
    <row r="889" spans="4:4" x14ac:dyDescent="0.2">
      <c r="D889" s="55"/>
    </row>
    <row r="890" spans="4:4" x14ac:dyDescent="0.2">
      <c r="D890" s="55"/>
    </row>
    <row r="891" spans="4:4" x14ac:dyDescent="0.2">
      <c r="D891" s="55"/>
    </row>
    <row r="892" spans="4:4" x14ac:dyDescent="0.2">
      <c r="D892" s="55"/>
    </row>
    <row r="893" spans="4:4" x14ac:dyDescent="0.2">
      <c r="D893" s="55"/>
    </row>
    <row r="894" spans="4:4" x14ac:dyDescent="0.2">
      <c r="D894" s="55"/>
    </row>
    <row r="895" spans="4:4" x14ac:dyDescent="0.2">
      <c r="D895" s="55"/>
    </row>
    <row r="896" spans="4:4" x14ac:dyDescent="0.2">
      <c r="D896" s="55"/>
    </row>
    <row r="897" spans="4:4" x14ac:dyDescent="0.2">
      <c r="D897" s="55"/>
    </row>
    <row r="898" spans="4:4" x14ac:dyDescent="0.2">
      <c r="D898" s="55"/>
    </row>
    <row r="899" spans="4:4" x14ac:dyDescent="0.2">
      <c r="D899" s="55"/>
    </row>
    <row r="900" spans="4:4" x14ac:dyDescent="0.2">
      <c r="D900" s="55"/>
    </row>
    <row r="901" spans="4:4" x14ac:dyDescent="0.2">
      <c r="D901" s="55"/>
    </row>
    <row r="902" spans="4:4" x14ac:dyDescent="0.2">
      <c r="D902" s="55"/>
    </row>
    <row r="903" spans="4:4" x14ac:dyDescent="0.2">
      <c r="D903" s="55"/>
    </row>
    <row r="904" spans="4:4" x14ac:dyDescent="0.2">
      <c r="D904" s="55"/>
    </row>
    <row r="905" spans="4:4" x14ac:dyDescent="0.2">
      <c r="D905" s="55"/>
    </row>
    <row r="906" spans="4:4" x14ac:dyDescent="0.2">
      <c r="D906" s="55"/>
    </row>
    <row r="907" spans="4:4" x14ac:dyDescent="0.2">
      <c r="D907" s="55"/>
    </row>
    <row r="908" spans="4:4" x14ac:dyDescent="0.2">
      <c r="D908" s="55"/>
    </row>
    <row r="909" spans="4:4" x14ac:dyDescent="0.2">
      <c r="D909" s="55"/>
    </row>
    <row r="910" spans="4:4" x14ac:dyDescent="0.2">
      <c r="D910" s="55"/>
    </row>
    <row r="911" spans="4:4" x14ac:dyDescent="0.2">
      <c r="D911" s="55"/>
    </row>
    <row r="912" spans="4:4" x14ac:dyDescent="0.2">
      <c r="D912" s="55"/>
    </row>
    <row r="913" spans="4:4" x14ac:dyDescent="0.2">
      <c r="D913" s="55"/>
    </row>
    <row r="914" spans="4:4" x14ac:dyDescent="0.2">
      <c r="D914" s="55"/>
    </row>
    <row r="915" spans="4:4" x14ac:dyDescent="0.2">
      <c r="D915" s="55"/>
    </row>
    <row r="916" spans="4:4" x14ac:dyDescent="0.2">
      <c r="D916" s="55"/>
    </row>
    <row r="917" spans="4:4" x14ac:dyDescent="0.2">
      <c r="D917" s="55"/>
    </row>
    <row r="918" spans="4:4" x14ac:dyDescent="0.2">
      <c r="D918" s="55"/>
    </row>
    <row r="919" spans="4:4" x14ac:dyDescent="0.2">
      <c r="D919" s="55"/>
    </row>
    <row r="920" spans="4:4" x14ac:dyDescent="0.2">
      <c r="D920" s="55"/>
    </row>
    <row r="921" spans="4:4" x14ac:dyDescent="0.2">
      <c r="D921" s="55"/>
    </row>
    <row r="922" spans="4:4" x14ac:dyDescent="0.2">
      <c r="D922" s="55"/>
    </row>
    <row r="923" spans="4:4" x14ac:dyDescent="0.2">
      <c r="D923" s="55"/>
    </row>
    <row r="924" spans="4:4" x14ac:dyDescent="0.2">
      <c r="D924" s="55"/>
    </row>
    <row r="925" spans="4:4" x14ac:dyDescent="0.2">
      <c r="D925" s="55"/>
    </row>
    <row r="926" spans="4:4" x14ac:dyDescent="0.2">
      <c r="D926" s="55"/>
    </row>
    <row r="927" spans="4:4" x14ac:dyDescent="0.2">
      <c r="D927" s="55"/>
    </row>
    <row r="928" spans="4:4" x14ac:dyDescent="0.2">
      <c r="D928" s="55"/>
    </row>
    <row r="929" spans="4:4" x14ac:dyDescent="0.2">
      <c r="D929" s="55"/>
    </row>
    <row r="930" spans="4:4" x14ac:dyDescent="0.2">
      <c r="D930" s="55"/>
    </row>
    <row r="931" spans="4:4" x14ac:dyDescent="0.2">
      <c r="D931" s="55"/>
    </row>
    <row r="932" spans="4:4" x14ac:dyDescent="0.2">
      <c r="D932" s="55"/>
    </row>
    <row r="933" spans="4:4" x14ac:dyDescent="0.2">
      <c r="D933" s="55"/>
    </row>
    <row r="934" spans="4:4" x14ac:dyDescent="0.2">
      <c r="D934" s="55"/>
    </row>
    <row r="935" spans="4:4" x14ac:dyDescent="0.2">
      <c r="D935" s="55"/>
    </row>
    <row r="936" spans="4:4" x14ac:dyDescent="0.2">
      <c r="D936" s="55"/>
    </row>
    <row r="937" spans="4:4" x14ac:dyDescent="0.2">
      <c r="D937" s="55"/>
    </row>
    <row r="938" spans="4:4" x14ac:dyDescent="0.2">
      <c r="D938" s="55"/>
    </row>
    <row r="939" spans="4:4" x14ac:dyDescent="0.2">
      <c r="D939" s="55"/>
    </row>
    <row r="940" spans="4:4" x14ac:dyDescent="0.2">
      <c r="D940" s="55"/>
    </row>
    <row r="941" spans="4:4" x14ac:dyDescent="0.2">
      <c r="D941" s="55"/>
    </row>
    <row r="942" spans="4:4" x14ac:dyDescent="0.2">
      <c r="D942" s="55"/>
    </row>
    <row r="943" spans="4:4" x14ac:dyDescent="0.2">
      <c r="D943" s="55"/>
    </row>
    <row r="944" spans="4:4" x14ac:dyDescent="0.2">
      <c r="D944" s="55"/>
    </row>
    <row r="945" spans="4:4" x14ac:dyDescent="0.2">
      <c r="D945" s="55"/>
    </row>
    <row r="946" spans="4:4" x14ac:dyDescent="0.2">
      <c r="D946" s="55"/>
    </row>
    <row r="947" spans="4:4" x14ac:dyDescent="0.2">
      <c r="D947" s="55"/>
    </row>
    <row r="948" spans="4:4" x14ac:dyDescent="0.2">
      <c r="D948" s="55"/>
    </row>
    <row r="949" spans="4:4" x14ac:dyDescent="0.2">
      <c r="D949" s="55"/>
    </row>
    <row r="950" spans="4:4" x14ac:dyDescent="0.2">
      <c r="D950" s="55"/>
    </row>
    <row r="951" spans="4:4" x14ac:dyDescent="0.2">
      <c r="D951" s="55"/>
    </row>
    <row r="952" spans="4:4" x14ac:dyDescent="0.2">
      <c r="D952" s="55"/>
    </row>
    <row r="953" spans="4:4" x14ac:dyDescent="0.2">
      <c r="D953" s="55"/>
    </row>
    <row r="954" spans="4:4" x14ac:dyDescent="0.2">
      <c r="D954" s="55"/>
    </row>
    <row r="955" spans="4:4" x14ac:dyDescent="0.2">
      <c r="D955" s="55"/>
    </row>
    <row r="956" spans="4:4" x14ac:dyDescent="0.2">
      <c r="D956" s="55"/>
    </row>
    <row r="957" spans="4:4" x14ac:dyDescent="0.2">
      <c r="D957" s="55"/>
    </row>
    <row r="958" spans="4:4" x14ac:dyDescent="0.2">
      <c r="D958" s="55"/>
    </row>
    <row r="959" spans="4:4" x14ac:dyDescent="0.2">
      <c r="D959" s="55"/>
    </row>
    <row r="960" spans="4:4" x14ac:dyDescent="0.2">
      <c r="D960" s="55"/>
    </row>
    <row r="961" spans="4:4" x14ac:dyDescent="0.2">
      <c r="D961" s="55"/>
    </row>
    <row r="962" spans="4:4" x14ac:dyDescent="0.2">
      <c r="D962" s="55"/>
    </row>
    <row r="963" spans="4:4" x14ac:dyDescent="0.2">
      <c r="D963" s="55"/>
    </row>
    <row r="964" spans="4:4" x14ac:dyDescent="0.2">
      <c r="D964" s="55"/>
    </row>
    <row r="965" spans="4:4" x14ac:dyDescent="0.2">
      <c r="D965" s="55"/>
    </row>
    <row r="966" spans="4:4" x14ac:dyDescent="0.2">
      <c r="D966" s="55"/>
    </row>
    <row r="967" spans="4:4" x14ac:dyDescent="0.2">
      <c r="D967" s="55"/>
    </row>
    <row r="968" spans="4:4" x14ac:dyDescent="0.2">
      <c r="D968" s="55"/>
    </row>
    <row r="969" spans="4:4" x14ac:dyDescent="0.2">
      <c r="D969" s="55"/>
    </row>
    <row r="970" spans="4:4" x14ac:dyDescent="0.2">
      <c r="D970" s="55"/>
    </row>
    <row r="971" spans="4:4" x14ac:dyDescent="0.2">
      <c r="D971" s="55"/>
    </row>
    <row r="972" spans="4:4" x14ac:dyDescent="0.2">
      <c r="D972" s="55"/>
    </row>
    <row r="973" spans="4:4" x14ac:dyDescent="0.2">
      <c r="D973" s="55"/>
    </row>
    <row r="974" spans="4:4" x14ac:dyDescent="0.2">
      <c r="D974" s="55"/>
    </row>
    <row r="975" spans="4:4" x14ac:dyDescent="0.2">
      <c r="D975" s="55"/>
    </row>
    <row r="976" spans="4:4" x14ac:dyDescent="0.2">
      <c r="D976" s="55"/>
    </row>
    <row r="977" spans="4:4" x14ac:dyDescent="0.2">
      <c r="D977" s="55"/>
    </row>
    <row r="978" spans="4:4" x14ac:dyDescent="0.2">
      <c r="D978" s="55"/>
    </row>
    <row r="979" spans="4:4" x14ac:dyDescent="0.2">
      <c r="D979" s="55"/>
    </row>
    <row r="980" spans="4:4" x14ac:dyDescent="0.2">
      <c r="D980" s="55"/>
    </row>
    <row r="981" spans="4:4" x14ac:dyDescent="0.2">
      <c r="D981" s="55"/>
    </row>
    <row r="982" spans="4:4" x14ac:dyDescent="0.2">
      <c r="D982" s="55"/>
    </row>
    <row r="983" spans="4:4" x14ac:dyDescent="0.2">
      <c r="D983" s="55"/>
    </row>
    <row r="984" spans="4:4" x14ac:dyDescent="0.2">
      <c r="D984" s="55"/>
    </row>
    <row r="985" spans="4:4" x14ac:dyDescent="0.2">
      <c r="D985" s="55"/>
    </row>
    <row r="986" spans="4:4" x14ac:dyDescent="0.2">
      <c r="D986" s="55"/>
    </row>
    <row r="987" spans="4:4" x14ac:dyDescent="0.2">
      <c r="D987" s="55"/>
    </row>
    <row r="988" spans="4:4" x14ac:dyDescent="0.2">
      <c r="D988" s="55"/>
    </row>
    <row r="989" spans="4:4" x14ac:dyDescent="0.2">
      <c r="D989" s="55"/>
    </row>
    <row r="990" spans="4:4" x14ac:dyDescent="0.2">
      <c r="D990" s="55"/>
    </row>
    <row r="991" spans="4:4" x14ac:dyDescent="0.2">
      <c r="D991" s="55"/>
    </row>
    <row r="992" spans="4:4" x14ac:dyDescent="0.2">
      <c r="D992" s="55"/>
    </row>
    <row r="993" spans="4:4" x14ac:dyDescent="0.2">
      <c r="D993" s="55"/>
    </row>
    <row r="994" spans="4:4" x14ac:dyDescent="0.2">
      <c r="D994" s="55"/>
    </row>
    <row r="995" spans="4:4" x14ac:dyDescent="0.2">
      <c r="D995" s="55"/>
    </row>
    <row r="996" spans="4:4" x14ac:dyDescent="0.2">
      <c r="D996" s="55"/>
    </row>
    <row r="997" spans="4:4" x14ac:dyDescent="0.2">
      <c r="D997" s="55"/>
    </row>
    <row r="998" spans="4:4" x14ac:dyDescent="0.2">
      <c r="D998" s="55"/>
    </row>
    <row r="999" spans="4:4" x14ac:dyDescent="0.2">
      <c r="D999" s="55"/>
    </row>
    <row r="1000" spans="4:4" x14ac:dyDescent="0.2">
      <c r="D1000" s="55"/>
    </row>
    <row r="1001" spans="4:4" x14ac:dyDescent="0.2">
      <c r="D1001" s="55"/>
    </row>
    <row r="1002" spans="4:4" x14ac:dyDescent="0.2">
      <c r="D1002" s="55"/>
    </row>
    <row r="1003" spans="4:4" x14ac:dyDescent="0.2">
      <c r="D1003" s="55"/>
    </row>
    <row r="1004" spans="4:4" x14ac:dyDescent="0.2">
      <c r="D1004" s="55"/>
    </row>
    <row r="1005" spans="4:4" x14ac:dyDescent="0.2">
      <c r="D1005" s="55"/>
    </row>
    <row r="1007" spans="4:4" x14ac:dyDescent="0.2">
      <c r="D1007" s="55"/>
    </row>
    <row r="1008" spans="4:4" x14ac:dyDescent="0.2">
      <c r="D1008" s="55"/>
    </row>
    <row r="1009" spans="4:4" x14ac:dyDescent="0.2">
      <c r="D1009" s="55"/>
    </row>
    <row r="1010" spans="4:4" x14ac:dyDescent="0.2">
      <c r="D1010" s="55"/>
    </row>
    <row r="1011" spans="4:4" x14ac:dyDescent="0.2">
      <c r="D1011" s="55"/>
    </row>
    <row r="1012" spans="4:4" x14ac:dyDescent="0.2">
      <c r="D1012" s="55"/>
    </row>
    <row r="1013" spans="4:4" x14ac:dyDescent="0.2">
      <c r="D1013" s="55"/>
    </row>
    <row r="1014" spans="4:4" x14ac:dyDescent="0.2">
      <c r="D1014" s="55"/>
    </row>
    <row r="1015" spans="4:4" x14ac:dyDescent="0.2">
      <c r="D1015" s="55"/>
    </row>
    <row r="1016" spans="4:4" x14ac:dyDescent="0.2">
      <c r="D1016" s="55"/>
    </row>
    <row r="1017" spans="4:4" x14ac:dyDescent="0.2">
      <c r="D1017" s="55"/>
    </row>
    <row r="1018" spans="4:4" x14ac:dyDescent="0.2">
      <c r="D1018" s="55"/>
    </row>
    <row r="1019" spans="4:4" x14ac:dyDescent="0.2">
      <c r="D1019" s="55"/>
    </row>
    <row r="1020" spans="4:4" x14ac:dyDescent="0.2">
      <c r="D1020" s="55"/>
    </row>
    <row r="1021" spans="4:4" x14ac:dyDescent="0.2">
      <c r="D1021" s="55"/>
    </row>
    <row r="1022" spans="4:4" x14ac:dyDescent="0.2">
      <c r="D1022" s="55"/>
    </row>
    <row r="1023" spans="4:4" x14ac:dyDescent="0.2">
      <c r="D1023" s="55"/>
    </row>
    <row r="1024" spans="4:4" x14ac:dyDescent="0.2">
      <c r="D1024" s="55"/>
    </row>
    <row r="1025" spans="4:4" x14ac:dyDescent="0.2">
      <c r="D1025" s="55"/>
    </row>
    <row r="1026" spans="4:4" x14ac:dyDescent="0.2">
      <c r="D1026" s="55"/>
    </row>
    <row r="1027" spans="4:4" x14ac:dyDescent="0.2">
      <c r="D1027" s="55"/>
    </row>
    <row r="1028" spans="4:4" x14ac:dyDescent="0.2">
      <c r="D1028" s="55"/>
    </row>
    <row r="1029" spans="4:4" x14ac:dyDescent="0.2">
      <c r="D1029" s="55"/>
    </row>
    <row r="1030" spans="4:4" x14ac:dyDescent="0.2">
      <c r="D1030" s="55"/>
    </row>
    <row r="1031" spans="4:4" x14ac:dyDescent="0.2">
      <c r="D1031" s="55"/>
    </row>
    <row r="1032" spans="4:4" x14ac:dyDescent="0.2">
      <c r="D1032" s="55"/>
    </row>
    <row r="1033" spans="4:4" x14ac:dyDescent="0.2">
      <c r="D1033" s="55"/>
    </row>
    <row r="1034" spans="4:4" x14ac:dyDescent="0.2">
      <c r="D1034" s="55"/>
    </row>
    <row r="1035" spans="4:4" x14ac:dyDescent="0.2">
      <c r="D1035" s="55"/>
    </row>
    <row r="1036" spans="4:4" x14ac:dyDescent="0.2">
      <c r="D1036" s="55"/>
    </row>
    <row r="1037" spans="4:4" x14ac:dyDescent="0.2">
      <c r="D1037" s="55"/>
    </row>
    <row r="1038" spans="4:4" x14ac:dyDescent="0.2">
      <c r="D1038" s="55"/>
    </row>
    <row r="1039" spans="4:4" x14ac:dyDescent="0.2">
      <c r="D1039" s="55"/>
    </row>
    <row r="1040" spans="4:4" x14ac:dyDescent="0.2">
      <c r="D1040" s="55"/>
    </row>
    <row r="1041" spans="4:4" x14ac:dyDescent="0.2">
      <c r="D1041" s="55"/>
    </row>
    <row r="1042" spans="4:4" x14ac:dyDescent="0.2">
      <c r="D1042" s="55"/>
    </row>
    <row r="1043" spans="4:4" x14ac:dyDescent="0.2">
      <c r="D1043" s="55"/>
    </row>
    <row r="1044" spans="4:4" x14ac:dyDescent="0.2">
      <c r="D1044" s="55"/>
    </row>
    <row r="1045" spans="4:4" x14ac:dyDescent="0.2">
      <c r="D1045" s="55"/>
    </row>
    <row r="1046" spans="4:4" x14ac:dyDescent="0.2">
      <c r="D1046" s="55"/>
    </row>
    <row r="1047" spans="4:4" x14ac:dyDescent="0.2">
      <c r="D1047" s="55"/>
    </row>
    <row r="1048" spans="4:4" x14ac:dyDescent="0.2">
      <c r="D1048" s="55"/>
    </row>
    <row r="1049" spans="4:4" x14ac:dyDescent="0.2">
      <c r="D1049" s="55"/>
    </row>
    <row r="1050" spans="4:4" x14ac:dyDescent="0.2">
      <c r="D1050" s="55"/>
    </row>
    <row r="1051" spans="4:4" x14ac:dyDescent="0.2">
      <c r="D1051" s="55"/>
    </row>
    <row r="1052" spans="4:4" x14ac:dyDescent="0.2">
      <c r="D1052" s="55"/>
    </row>
    <row r="1053" spans="4:4" x14ac:dyDescent="0.2">
      <c r="D1053" s="55"/>
    </row>
    <row r="1054" spans="4:4" x14ac:dyDescent="0.2">
      <c r="D1054" s="55"/>
    </row>
    <row r="1055" spans="4:4" x14ac:dyDescent="0.2">
      <c r="D1055" s="55"/>
    </row>
    <row r="1056" spans="4:4" x14ac:dyDescent="0.2">
      <c r="D1056" s="55"/>
    </row>
    <row r="1057" spans="4:4" x14ac:dyDescent="0.2">
      <c r="D1057" s="55"/>
    </row>
    <row r="1058" spans="4:4" x14ac:dyDescent="0.2">
      <c r="D1058" s="55"/>
    </row>
    <row r="1059" spans="4:4" x14ac:dyDescent="0.2">
      <c r="D1059" s="55"/>
    </row>
    <row r="1060" spans="4:4" x14ac:dyDescent="0.2">
      <c r="D1060" s="55"/>
    </row>
    <row r="1061" spans="4:4" x14ac:dyDescent="0.2">
      <c r="D1061" s="55"/>
    </row>
    <row r="1062" spans="4:4" x14ac:dyDescent="0.2">
      <c r="D1062" s="55"/>
    </row>
    <row r="1063" spans="4:4" x14ac:dyDescent="0.2">
      <c r="D1063" s="55"/>
    </row>
    <row r="1064" spans="4:4" x14ac:dyDescent="0.2">
      <c r="D1064" s="55"/>
    </row>
    <row r="1065" spans="4:4" x14ac:dyDescent="0.2">
      <c r="D1065" s="55"/>
    </row>
    <row r="1066" spans="4:4" x14ac:dyDescent="0.2">
      <c r="D1066" s="55"/>
    </row>
    <row r="1067" spans="4:4" x14ac:dyDescent="0.2">
      <c r="D1067" s="55"/>
    </row>
    <row r="1068" spans="4:4" x14ac:dyDescent="0.2">
      <c r="D1068" s="55"/>
    </row>
    <row r="1069" spans="4:4" x14ac:dyDescent="0.2">
      <c r="D1069" s="55"/>
    </row>
    <row r="1070" spans="4:4" x14ac:dyDescent="0.2">
      <c r="D1070" s="55"/>
    </row>
    <row r="1071" spans="4:4" x14ac:dyDescent="0.2">
      <c r="D1071" s="55"/>
    </row>
    <row r="1072" spans="4:4" x14ac:dyDescent="0.2">
      <c r="D1072" s="55"/>
    </row>
    <row r="1073" spans="4:4" x14ac:dyDescent="0.2">
      <c r="D1073" s="55"/>
    </row>
    <row r="1074" spans="4:4" x14ac:dyDescent="0.2">
      <c r="D1074" s="55"/>
    </row>
    <row r="1075" spans="4:4" x14ac:dyDescent="0.2">
      <c r="D1075" s="55"/>
    </row>
    <row r="1076" spans="4:4" x14ac:dyDescent="0.2">
      <c r="D1076" s="55"/>
    </row>
    <row r="1077" spans="4:4" x14ac:dyDescent="0.2">
      <c r="D1077" s="55"/>
    </row>
    <row r="1078" spans="4:4" x14ac:dyDescent="0.2">
      <c r="D1078" s="55"/>
    </row>
    <row r="1079" spans="4:4" x14ac:dyDescent="0.2">
      <c r="D1079" s="55"/>
    </row>
    <row r="1080" spans="4:4" x14ac:dyDescent="0.2">
      <c r="D1080" s="55"/>
    </row>
    <row r="1081" spans="4:4" x14ac:dyDescent="0.2">
      <c r="D1081" s="55"/>
    </row>
    <row r="1082" spans="4:4" x14ac:dyDescent="0.2">
      <c r="D1082" s="55"/>
    </row>
    <row r="1083" spans="4:4" x14ac:dyDescent="0.2">
      <c r="D1083" s="55"/>
    </row>
    <row r="1084" spans="4:4" x14ac:dyDescent="0.2">
      <c r="D1084" s="55"/>
    </row>
    <row r="1085" spans="4:4" x14ac:dyDescent="0.2">
      <c r="D1085" s="55"/>
    </row>
    <row r="1087" spans="4:4" x14ac:dyDescent="0.2">
      <c r="D1087" s="55"/>
    </row>
    <row r="1088" spans="4:4" x14ac:dyDescent="0.2">
      <c r="D1088" s="55"/>
    </row>
    <row r="1089" spans="4:4" x14ac:dyDescent="0.2">
      <c r="D1089" s="55"/>
    </row>
    <row r="1090" spans="4:4" x14ac:dyDescent="0.2">
      <c r="D1090" s="55"/>
    </row>
    <row r="1091" spans="4:4" x14ac:dyDescent="0.2">
      <c r="D1091" s="55"/>
    </row>
    <row r="1092" spans="4:4" x14ac:dyDescent="0.2">
      <c r="D1092" s="55"/>
    </row>
    <row r="1093" spans="4:4" x14ac:dyDescent="0.2">
      <c r="D1093" s="55"/>
    </row>
    <row r="1094" spans="4:4" x14ac:dyDescent="0.2">
      <c r="D1094" s="55"/>
    </row>
    <row r="1095" spans="4:4" x14ac:dyDescent="0.2">
      <c r="D1095" s="55"/>
    </row>
    <row r="1096" spans="4:4" x14ac:dyDescent="0.2">
      <c r="D1096" s="55"/>
    </row>
    <row r="1097" spans="4:4" x14ac:dyDescent="0.2">
      <c r="D1097" s="55"/>
    </row>
    <row r="1098" spans="4:4" x14ac:dyDescent="0.2">
      <c r="D1098" s="55"/>
    </row>
    <row r="1099" spans="4:4" x14ac:dyDescent="0.2">
      <c r="D1099" s="55"/>
    </row>
    <row r="1100" spans="4:4" x14ac:dyDescent="0.2">
      <c r="D1100" s="55"/>
    </row>
    <row r="1101" spans="4:4" x14ac:dyDescent="0.2">
      <c r="D1101" s="55"/>
    </row>
    <row r="1102" spans="4:4" x14ac:dyDescent="0.2">
      <c r="D1102" s="55"/>
    </row>
    <row r="1103" spans="4:4" x14ac:dyDescent="0.2">
      <c r="D1103" s="55"/>
    </row>
    <row r="1104" spans="4:4" x14ac:dyDescent="0.2">
      <c r="D1104" s="55"/>
    </row>
    <row r="1105" spans="4:4" x14ac:dyDescent="0.2">
      <c r="D1105" s="55"/>
    </row>
    <row r="1106" spans="4:4" x14ac:dyDescent="0.2">
      <c r="D1106" s="55"/>
    </row>
    <row r="1107" spans="4:4" x14ac:dyDescent="0.2">
      <c r="D1107" s="55"/>
    </row>
    <row r="1108" spans="4:4" x14ac:dyDescent="0.2">
      <c r="D1108" s="55"/>
    </row>
    <row r="1109" spans="4:4" x14ac:dyDescent="0.2">
      <c r="D1109" s="55"/>
    </row>
    <row r="1110" spans="4:4" x14ac:dyDescent="0.2">
      <c r="D1110" s="55"/>
    </row>
    <row r="1111" spans="4:4" x14ac:dyDescent="0.2">
      <c r="D1111" s="55"/>
    </row>
    <row r="1112" spans="4:4" x14ac:dyDescent="0.2">
      <c r="D1112" s="55"/>
    </row>
    <row r="1113" spans="4:4" x14ac:dyDescent="0.2">
      <c r="D1113" s="55"/>
    </row>
    <row r="1114" spans="4:4" x14ac:dyDescent="0.2">
      <c r="D1114" s="55"/>
    </row>
    <row r="1115" spans="4:4" x14ac:dyDescent="0.2">
      <c r="D1115" s="55"/>
    </row>
    <row r="1116" spans="4:4" x14ac:dyDescent="0.2">
      <c r="D1116" s="55"/>
    </row>
    <row r="1117" spans="4:4" x14ac:dyDescent="0.2">
      <c r="D1117" s="55"/>
    </row>
    <row r="1118" spans="4:4" x14ac:dyDescent="0.2">
      <c r="D1118" s="55"/>
    </row>
    <row r="1119" spans="4:4" x14ac:dyDescent="0.2">
      <c r="D1119" s="55"/>
    </row>
    <row r="1120" spans="4:4" x14ac:dyDescent="0.2">
      <c r="D1120" s="55"/>
    </row>
    <row r="1121" spans="4:4" x14ac:dyDescent="0.2">
      <c r="D1121" s="55"/>
    </row>
    <row r="1122" spans="4:4" x14ac:dyDescent="0.2">
      <c r="D1122" s="55"/>
    </row>
    <row r="1123" spans="4:4" x14ac:dyDescent="0.2">
      <c r="D1123" s="55"/>
    </row>
    <row r="1124" spans="4:4" x14ac:dyDescent="0.2">
      <c r="D1124" s="55"/>
    </row>
    <row r="1125" spans="4:4" x14ac:dyDescent="0.2">
      <c r="D1125" s="55"/>
    </row>
    <row r="1126" spans="4:4" x14ac:dyDescent="0.2">
      <c r="D1126" s="55"/>
    </row>
    <row r="1127" spans="4:4" x14ac:dyDescent="0.2">
      <c r="D1127" s="55"/>
    </row>
    <row r="1128" spans="4:4" x14ac:dyDescent="0.2">
      <c r="D1128" s="55"/>
    </row>
    <row r="1129" spans="4:4" x14ac:dyDescent="0.2">
      <c r="D1129" s="55"/>
    </row>
    <row r="1130" spans="4:4" x14ac:dyDescent="0.2">
      <c r="D1130" s="55"/>
    </row>
    <row r="1131" spans="4:4" x14ac:dyDescent="0.2">
      <c r="D1131" s="55"/>
    </row>
    <row r="1132" spans="4:4" x14ac:dyDescent="0.2">
      <c r="D1132" s="55"/>
    </row>
    <row r="1133" spans="4:4" x14ac:dyDescent="0.2">
      <c r="D1133" s="55"/>
    </row>
    <row r="1134" spans="4:4" x14ac:dyDescent="0.2">
      <c r="D1134" s="55"/>
    </row>
    <row r="1135" spans="4:4" x14ac:dyDescent="0.2">
      <c r="D1135" s="55"/>
    </row>
    <row r="1136" spans="4:4" x14ac:dyDescent="0.2">
      <c r="D1136" s="55"/>
    </row>
    <row r="1137" spans="4:4" x14ac:dyDescent="0.2">
      <c r="D1137" s="55"/>
    </row>
    <row r="1138" spans="4:4" x14ac:dyDescent="0.2">
      <c r="D1138" s="55"/>
    </row>
    <row r="1139" spans="4:4" x14ac:dyDescent="0.2">
      <c r="D1139" s="55"/>
    </row>
    <row r="1140" spans="4:4" x14ac:dyDescent="0.2">
      <c r="D1140" s="55"/>
    </row>
    <row r="1141" spans="4:4" x14ac:dyDescent="0.2">
      <c r="D1141" s="55"/>
    </row>
    <row r="1142" spans="4:4" x14ac:dyDescent="0.2">
      <c r="D1142" s="55"/>
    </row>
    <row r="1143" spans="4:4" x14ac:dyDescent="0.2">
      <c r="D1143" s="55"/>
    </row>
    <row r="1144" spans="4:4" x14ac:dyDescent="0.2">
      <c r="D1144" s="55"/>
    </row>
    <row r="1145" spans="4:4" x14ac:dyDescent="0.2">
      <c r="D1145" s="55"/>
    </row>
    <row r="1146" spans="4:4" x14ac:dyDescent="0.2">
      <c r="D1146" s="55"/>
    </row>
    <row r="1147" spans="4:4" x14ac:dyDescent="0.2">
      <c r="D1147" s="55"/>
    </row>
    <row r="1148" spans="4:4" x14ac:dyDescent="0.2">
      <c r="D1148" s="55"/>
    </row>
    <row r="1149" spans="4:4" x14ac:dyDescent="0.2">
      <c r="D1149" s="55"/>
    </row>
    <row r="1150" spans="4:4" x14ac:dyDescent="0.2">
      <c r="D1150" s="55"/>
    </row>
    <row r="1151" spans="4:4" x14ac:dyDescent="0.2">
      <c r="D1151" s="55"/>
    </row>
    <row r="1152" spans="4:4" x14ac:dyDescent="0.2">
      <c r="D1152" s="55"/>
    </row>
    <row r="1153" spans="4:4" x14ac:dyDescent="0.2">
      <c r="D1153" s="55"/>
    </row>
    <row r="1154" spans="4:4" x14ac:dyDescent="0.2">
      <c r="D1154" s="55"/>
    </row>
    <row r="1155" spans="4:4" x14ac:dyDescent="0.2">
      <c r="D1155" s="55"/>
    </row>
    <row r="1156" spans="4:4" x14ac:dyDescent="0.2">
      <c r="D1156" s="55"/>
    </row>
    <row r="1157" spans="4:4" x14ac:dyDescent="0.2">
      <c r="D1157" s="55"/>
    </row>
    <row r="1158" spans="4:4" x14ac:dyDescent="0.2">
      <c r="D1158" s="55"/>
    </row>
    <row r="1159" spans="4:4" x14ac:dyDescent="0.2">
      <c r="D1159" s="55"/>
    </row>
    <row r="1160" spans="4:4" x14ac:dyDescent="0.2">
      <c r="D1160" s="55"/>
    </row>
    <row r="1161" spans="4:4" x14ac:dyDescent="0.2">
      <c r="D1161" s="55"/>
    </row>
    <row r="1162" spans="4:4" x14ac:dyDescent="0.2">
      <c r="D1162" s="55"/>
    </row>
    <row r="1163" spans="4:4" x14ac:dyDescent="0.2">
      <c r="D1163" s="55"/>
    </row>
    <row r="1164" spans="4:4" x14ac:dyDescent="0.2">
      <c r="D1164" s="55"/>
    </row>
    <row r="1165" spans="4:4" x14ac:dyDescent="0.2">
      <c r="D1165" s="55"/>
    </row>
    <row r="1167" spans="4:4" x14ac:dyDescent="0.2">
      <c r="D1167" s="55"/>
    </row>
    <row r="1168" spans="4:4" x14ac:dyDescent="0.2">
      <c r="D1168" s="55"/>
    </row>
    <row r="1169" spans="4:4" x14ac:dyDescent="0.2">
      <c r="D1169" s="55"/>
    </row>
    <row r="1170" spans="4:4" x14ac:dyDescent="0.2">
      <c r="D1170" s="55"/>
    </row>
    <row r="1171" spans="4:4" x14ac:dyDescent="0.2">
      <c r="D1171" s="55"/>
    </row>
    <row r="1172" spans="4:4" x14ac:dyDescent="0.2">
      <c r="D1172" s="55"/>
    </row>
    <row r="1173" spans="4:4" x14ac:dyDescent="0.2">
      <c r="D1173" s="55"/>
    </row>
    <row r="1175" spans="4:4" x14ac:dyDescent="0.2">
      <c r="D1175" s="55"/>
    </row>
    <row r="1176" spans="4:4" x14ac:dyDescent="0.2">
      <c r="D1176" s="55"/>
    </row>
    <row r="1177" spans="4:4" x14ac:dyDescent="0.2">
      <c r="D1177" s="55"/>
    </row>
    <row r="1178" spans="4:4" x14ac:dyDescent="0.2">
      <c r="D1178" s="55"/>
    </row>
    <row r="1179" spans="4:4" x14ac:dyDescent="0.2">
      <c r="D1179" s="55"/>
    </row>
    <row r="1180" spans="4:4" x14ac:dyDescent="0.2">
      <c r="D1180" s="55"/>
    </row>
    <row r="1181" spans="4:4" x14ac:dyDescent="0.2">
      <c r="D1181" s="55"/>
    </row>
    <row r="1182" spans="4:4" x14ac:dyDescent="0.2">
      <c r="D1182" s="55"/>
    </row>
    <row r="1183" spans="4:4" x14ac:dyDescent="0.2">
      <c r="D1183" s="55"/>
    </row>
    <row r="1184" spans="4:4" x14ac:dyDescent="0.2">
      <c r="D1184" s="55"/>
    </row>
    <row r="1185" spans="4:4" x14ac:dyDescent="0.2">
      <c r="D1185" s="55"/>
    </row>
    <row r="1186" spans="4:4" x14ac:dyDescent="0.2">
      <c r="D1186" s="55"/>
    </row>
    <row r="1187" spans="4:4" x14ac:dyDescent="0.2">
      <c r="D1187" s="55"/>
    </row>
    <row r="1188" spans="4:4" x14ac:dyDescent="0.2">
      <c r="D1188" s="55"/>
    </row>
    <row r="1189" spans="4:4" x14ac:dyDescent="0.2">
      <c r="D1189" s="55"/>
    </row>
    <row r="1190" spans="4:4" x14ac:dyDescent="0.2">
      <c r="D1190" s="55"/>
    </row>
    <row r="1191" spans="4:4" x14ac:dyDescent="0.2">
      <c r="D1191" s="55"/>
    </row>
    <row r="1192" spans="4:4" x14ac:dyDescent="0.2">
      <c r="D1192" s="55"/>
    </row>
    <row r="1193" spans="4:4" x14ac:dyDescent="0.2">
      <c r="D1193" s="55"/>
    </row>
    <row r="1194" spans="4:4" x14ac:dyDescent="0.2">
      <c r="D1194" s="55"/>
    </row>
    <row r="1195" spans="4:4" x14ac:dyDescent="0.2">
      <c r="D1195" s="55"/>
    </row>
    <row r="1196" spans="4:4" x14ac:dyDescent="0.2">
      <c r="D1196" s="55"/>
    </row>
    <row r="1197" spans="4:4" x14ac:dyDescent="0.2">
      <c r="D1197" s="55"/>
    </row>
    <row r="1198" spans="4:4" x14ac:dyDescent="0.2">
      <c r="D1198" s="55"/>
    </row>
    <row r="1199" spans="4:4" x14ac:dyDescent="0.2">
      <c r="D1199" s="55"/>
    </row>
    <row r="1200" spans="4:4" x14ac:dyDescent="0.2">
      <c r="D1200" s="55"/>
    </row>
    <row r="1201" spans="4:4" x14ac:dyDescent="0.2">
      <c r="D1201" s="55"/>
    </row>
    <row r="1202" spans="4:4" x14ac:dyDescent="0.2">
      <c r="D1202" s="55"/>
    </row>
    <row r="1203" spans="4:4" x14ac:dyDescent="0.2">
      <c r="D1203" s="55"/>
    </row>
    <row r="1204" spans="4:4" x14ac:dyDescent="0.2">
      <c r="D1204" s="55"/>
    </row>
    <row r="1205" spans="4:4" x14ac:dyDescent="0.2">
      <c r="D1205" s="55"/>
    </row>
    <row r="1206" spans="4:4" x14ac:dyDescent="0.2">
      <c r="D1206" s="55"/>
    </row>
    <row r="1207" spans="4:4" x14ac:dyDescent="0.2">
      <c r="D1207" s="55"/>
    </row>
    <row r="1208" spans="4:4" x14ac:dyDescent="0.2">
      <c r="D1208" s="55"/>
    </row>
    <row r="1209" spans="4:4" x14ac:dyDescent="0.2">
      <c r="D1209" s="55"/>
    </row>
    <row r="1210" spans="4:4" x14ac:dyDescent="0.2">
      <c r="D1210" s="55"/>
    </row>
    <row r="1211" spans="4:4" x14ac:dyDescent="0.2">
      <c r="D1211" s="55"/>
    </row>
    <row r="1212" spans="4:4" x14ac:dyDescent="0.2">
      <c r="D1212" s="55"/>
    </row>
    <row r="1213" spans="4:4" x14ac:dyDescent="0.2">
      <c r="D1213" s="55"/>
    </row>
    <row r="1214" spans="4:4" x14ac:dyDescent="0.2">
      <c r="D1214" s="55"/>
    </row>
    <row r="1215" spans="4:4" x14ac:dyDescent="0.2">
      <c r="D1215" s="55"/>
    </row>
    <row r="1216" spans="4:4" x14ac:dyDescent="0.2">
      <c r="D1216" s="55"/>
    </row>
    <row r="1217" spans="4:4" x14ac:dyDescent="0.2">
      <c r="D1217" s="55"/>
    </row>
    <row r="1218" spans="4:4" x14ac:dyDescent="0.2">
      <c r="D1218" s="55"/>
    </row>
    <row r="1219" spans="4:4" x14ac:dyDescent="0.2">
      <c r="D1219" s="55"/>
    </row>
    <row r="1220" spans="4:4" x14ac:dyDescent="0.2">
      <c r="D1220" s="55"/>
    </row>
    <row r="1221" spans="4:4" x14ac:dyDescent="0.2">
      <c r="D1221" s="55"/>
    </row>
    <row r="1222" spans="4:4" x14ac:dyDescent="0.2">
      <c r="D1222" s="55"/>
    </row>
    <row r="1223" spans="4:4" x14ac:dyDescent="0.2">
      <c r="D1223" s="55"/>
    </row>
    <row r="1224" spans="4:4" x14ac:dyDescent="0.2">
      <c r="D1224" s="55"/>
    </row>
    <row r="1225" spans="4:4" x14ac:dyDescent="0.2">
      <c r="D1225" s="55"/>
    </row>
    <row r="1226" spans="4:4" x14ac:dyDescent="0.2">
      <c r="D1226" s="55"/>
    </row>
    <row r="1227" spans="4:4" x14ac:dyDescent="0.2">
      <c r="D1227" s="55"/>
    </row>
    <row r="1228" spans="4:4" x14ac:dyDescent="0.2">
      <c r="D1228" s="55"/>
    </row>
    <row r="1229" spans="4:4" x14ac:dyDescent="0.2">
      <c r="D1229" s="55"/>
    </row>
    <row r="1230" spans="4:4" x14ac:dyDescent="0.2">
      <c r="D1230" s="55"/>
    </row>
    <row r="1231" spans="4:4" x14ac:dyDescent="0.2">
      <c r="D1231" s="55"/>
    </row>
    <row r="1232" spans="4:4" x14ac:dyDescent="0.2">
      <c r="D1232" s="55"/>
    </row>
    <row r="1233" spans="4:4" x14ac:dyDescent="0.2">
      <c r="D1233" s="55"/>
    </row>
    <row r="1234" spans="4:4" x14ac:dyDescent="0.2">
      <c r="D1234" s="55"/>
    </row>
    <row r="1235" spans="4:4" x14ac:dyDescent="0.2">
      <c r="D1235" s="55"/>
    </row>
    <row r="1236" spans="4:4" x14ac:dyDescent="0.2">
      <c r="D1236" s="55"/>
    </row>
    <row r="1237" spans="4:4" x14ac:dyDescent="0.2">
      <c r="D1237" s="55"/>
    </row>
    <row r="1238" spans="4:4" x14ac:dyDescent="0.2">
      <c r="D1238" s="55"/>
    </row>
    <row r="1239" spans="4:4" x14ac:dyDescent="0.2">
      <c r="D1239" s="55"/>
    </row>
    <row r="1240" spans="4:4" x14ac:dyDescent="0.2">
      <c r="D1240" s="55"/>
    </row>
    <row r="1241" spans="4:4" x14ac:dyDescent="0.2">
      <c r="D1241" s="55"/>
    </row>
    <row r="1242" spans="4:4" x14ac:dyDescent="0.2">
      <c r="D1242" s="55"/>
    </row>
    <row r="1243" spans="4:4" x14ac:dyDescent="0.2">
      <c r="D1243" s="55"/>
    </row>
    <row r="1244" spans="4:4" x14ac:dyDescent="0.2">
      <c r="D1244" s="55"/>
    </row>
    <row r="1245" spans="4:4" x14ac:dyDescent="0.2">
      <c r="D1245" s="55"/>
    </row>
    <row r="1246" spans="4:4" x14ac:dyDescent="0.2">
      <c r="D1246" s="55"/>
    </row>
    <row r="1247" spans="4:4" x14ac:dyDescent="0.2">
      <c r="D1247" s="55"/>
    </row>
    <row r="1248" spans="4:4" x14ac:dyDescent="0.2">
      <c r="D1248" s="55"/>
    </row>
    <row r="1249" spans="4:4" x14ac:dyDescent="0.2">
      <c r="D1249" s="55"/>
    </row>
    <row r="1250" spans="4:4" x14ac:dyDescent="0.2">
      <c r="D1250" s="55"/>
    </row>
    <row r="1251" spans="4:4" x14ac:dyDescent="0.2">
      <c r="D1251" s="55"/>
    </row>
    <row r="1252" spans="4:4" x14ac:dyDescent="0.2">
      <c r="D1252" s="55"/>
    </row>
    <row r="1253" spans="4:4" x14ac:dyDescent="0.2">
      <c r="D1253" s="55"/>
    </row>
    <row r="1254" spans="4:4" x14ac:dyDescent="0.2">
      <c r="D1254" s="55"/>
    </row>
    <row r="1255" spans="4:4" x14ac:dyDescent="0.2">
      <c r="D1255" s="55"/>
    </row>
    <row r="1256" spans="4:4" x14ac:dyDescent="0.2">
      <c r="D1256" s="55"/>
    </row>
    <row r="1257" spans="4:4" x14ac:dyDescent="0.2">
      <c r="D1257" s="55"/>
    </row>
    <row r="1258" spans="4:4" x14ac:dyDescent="0.2">
      <c r="D1258" s="55"/>
    </row>
    <row r="1259" spans="4:4" x14ac:dyDescent="0.2">
      <c r="D1259" s="55"/>
    </row>
    <row r="1260" spans="4:4" x14ac:dyDescent="0.2">
      <c r="D1260" s="55"/>
    </row>
    <row r="1261" spans="4:4" x14ac:dyDescent="0.2">
      <c r="D1261" s="55"/>
    </row>
    <row r="1262" spans="4:4" x14ac:dyDescent="0.2">
      <c r="D1262" s="55"/>
    </row>
    <row r="1263" spans="4:4" x14ac:dyDescent="0.2">
      <c r="D1263" s="55"/>
    </row>
    <row r="1264" spans="4:4" x14ac:dyDescent="0.2">
      <c r="D1264" s="55"/>
    </row>
    <row r="1265" spans="4:4" x14ac:dyDescent="0.2">
      <c r="D1265" s="55"/>
    </row>
    <row r="1266" spans="4:4" x14ac:dyDescent="0.2">
      <c r="D1266" s="55"/>
    </row>
    <row r="1267" spans="4:4" x14ac:dyDescent="0.2">
      <c r="D1267" s="55"/>
    </row>
    <row r="1268" spans="4:4" x14ac:dyDescent="0.2">
      <c r="D1268" s="55"/>
    </row>
    <row r="1269" spans="4:4" x14ac:dyDescent="0.2">
      <c r="D1269" s="55"/>
    </row>
    <row r="1270" spans="4:4" x14ac:dyDescent="0.2">
      <c r="D1270" s="55"/>
    </row>
    <row r="1271" spans="4:4" x14ac:dyDescent="0.2">
      <c r="D1271" s="55"/>
    </row>
    <row r="1272" spans="4:4" x14ac:dyDescent="0.2">
      <c r="D1272" s="55"/>
    </row>
    <row r="1273" spans="4:4" x14ac:dyDescent="0.2">
      <c r="D1273" s="55"/>
    </row>
    <row r="1274" spans="4:4" x14ac:dyDescent="0.2">
      <c r="D1274" s="55"/>
    </row>
    <row r="1275" spans="4:4" x14ac:dyDescent="0.2">
      <c r="D1275" s="55"/>
    </row>
    <row r="1276" spans="4:4" x14ac:dyDescent="0.2">
      <c r="D1276" s="55"/>
    </row>
    <row r="1277" spans="4:4" x14ac:dyDescent="0.2">
      <c r="D1277" s="55"/>
    </row>
    <row r="1278" spans="4:4" x14ac:dyDescent="0.2">
      <c r="D1278" s="55"/>
    </row>
    <row r="1279" spans="4:4" x14ac:dyDescent="0.2">
      <c r="D1279" s="55"/>
    </row>
    <row r="1280" spans="4:4" x14ac:dyDescent="0.2">
      <c r="D1280" s="55"/>
    </row>
    <row r="1281" spans="4:4" x14ac:dyDescent="0.2">
      <c r="D1281" s="55"/>
    </row>
    <row r="1282" spans="4:4" x14ac:dyDescent="0.2">
      <c r="D1282" s="55"/>
    </row>
    <row r="1283" spans="4:4" x14ac:dyDescent="0.2">
      <c r="D1283" s="55"/>
    </row>
    <row r="1284" spans="4:4" x14ac:dyDescent="0.2">
      <c r="D1284" s="55"/>
    </row>
    <row r="1285" spans="4:4" x14ac:dyDescent="0.2">
      <c r="D1285" s="55"/>
    </row>
    <row r="1286" spans="4:4" x14ac:dyDescent="0.2">
      <c r="D1286" s="55"/>
    </row>
    <row r="1287" spans="4:4" x14ac:dyDescent="0.2">
      <c r="D1287" s="55"/>
    </row>
    <row r="1288" spans="4:4" x14ac:dyDescent="0.2">
      <c r="D1288" s="55"/>
    </row>
    <row r="1289" spans="4:4" x14ac:dyDescent="0.2">
      <c r="D1289" s="55"/>
    </row>
    <row r="1290" spans="4:4" x14ac:dyDescent="0.2">
      <c r="D1290" s="55"/>
    </row>
    <row r="1291" spans="4:4" x14ac:dyDescent="0.2">
      <c r="D1291" s="55"/>
    </row>
    <row r="1292" spans="4:4" x14ac:dyDescent="0.2">
      <c r="D1292" s="55"/>
    </row>
    <row r="1293" spans="4:4" x14ac:dyDescent="0.2">
      <c r="D1293" s="55"/>
    </row>
    <row r="1294" spans="4:4" x14ac:dyDescent="0.2">
      <c r="D1294" s="55"/>
    </row>
    <row r="1295" spans="4:4" x14ac:dyDescent="0.2">
      <c r="D1295" s="55"/>
    </row>
    <row r="1296" spans="4:4" x14ac:dyDescent="0.2">
      <c r="D1296" s="55"/>
    </row>
    <row r="1297" spans="4:4" x14ac:dyDescent="0.2">
      <c r="D1297" s="55"/>
    </row>
    <row r="1298" spans="4:4" x14ac:dyDescent="0.2">
      <c r="D1298" s="55"/>
    </row>
    <row r="1299" spans="4:4" x14ac:dyDescent="0.2">
      <c r="D1299" s="55"/>
    </row>
    <row r="1300" spans="4:4" x14ac:dyDescent="0.2">
      <c r="D1300" s="55"/>
    </row>
    <row r="1301" spans="4:4" x14ac:dyDescent="0.2">
      <c r="D1301" s="55"/>
    </row>
    <row r="1302" spans="4:4" x14ac:dyDescent="0.2">
      <c r="D1302" s="55"/>
    </row>
    <row r="1303" spans="4:4" x14ac:dyDescent="0.2">
      <c r="D1303" s="55"/>
    </row>
    <row r="1304" spans="4:4" x14ac:dyDescent="0.2">
      <c r="D1304" s="55"/>
    </row>
    <row r="1305" spans="4:4" x14ac:dyDescent="0.2">
      <c r="D1305" s="55"/>
    </row>
    <row r="1306" spans="4:4" x14ac:dyDescent="0.2">
      <c r="D1306" s="55"/>
    </row>
    <row r="1307" spans="4:4" x14ac:dyDescent="0.2">
      <c r="D1307" s="55"/>
    </row>
    <row r="1308" spans="4:4" x14ac:dyDescent="0.2">
      <c r="D1308" s="55"/>
    </row>
    <row r="1309" spans="4:4" x14ac:dyDescent="0.2">
      <c r="D1309" s="55"/>
    </row>
    <row r="1310" spans="4:4" x14ac:dyDescent="0.2">
      <c r="D1310" s="55"/>
    </row>
    <row r="1311" spans="4:4" x14ac:dyDescent="0.2">
      <c r="D1311" s="55"/>
    </row>
    <row r="1312" spans="4:4" x14ac:dyDescent="0.2">
      <c r="D1312" s="55"/>
    </row>
    <row r="1313" spans="4:4" x14ac:dyDescent="0.2">
      <c r="D1313" s="55"/>
    </row>
    <row r="1314" spans="4:4" x14ac:dyDescent="0.2">
      <c r="D1314" s="55"/>
    </row>
    <row r="1315" spans="4:4" x14ac:dyDescent="0.2">
      <c r="D1315" s="55"/>
    </row>
    <row r="1316" spans="4:4" x14ac:dyDescent="0.2">
      <c r="D1316" s="55"/>
    </row>
    <row r="1317" spans="4:4" x14ac:dyDescent="0.2">
      <c r="D1317" s="55"/>
    </row>
    <row r="1318" spans="4:4" x14ac:dyDescent="0.2">
      <c r="D1318" s="55"/>
    </row>
    <row r="1319" spans="4:4" x14ac:dyDescent="0.2">
      <c r="D1319" s="55"/>
    </row>
    <row r="1320" spans="4:4" x14ac:dyDescent="0.2">
      <c r="D1320" s="55"/>
    </row>
    <row r="1321" spans="4:4" x14ac:dyDescent="0.2">
      <c r="D1321" s="55"/>
    </row>
    <row r="1322" spans="4:4" x14ac:dyDescent="0.2">
      <c r="D1322" s="55"/>
    </row>
    <row r="1323" spans="4:4" x14ac:dyDescent="0.2">
      <c r="D1323" s="55"/>
    </row>
    <row r="1324" spans="4:4" x14ac:dyDescent="0.2">
      <c r="D1324" s="55"/>
    </row>
    <row r="1325" spans="4:4" x14ac:dyDescent="0.2">
      <c r="D1325" s="55"/>
    </row>
    <row r="1326" spans="4:4" x14ac:dyDescent="0.2">
      <c r="D1326" s="55"/>
    </row>
    <row r="1327" spans="4:4" x14ac:dyDescent="0.2">
      <c r="D1327" s="55"/>
    </row>
    <row r="1328" spans="4:4" x14ac:dyDescent="0.2">
      <c r="D1328" s="55"/>
    </row>
    <row r="1329" spans="4:4" x14ac:dyDescent="0.2">
      <c r="D1329" s="55"/>
    </row>
    <row r="1330" spans="4:4" x14ac:dyDescent="0.2">
      <c r="D1330" s="55"/>
    </row>
    <row r="1331" spans="4:4" x14ac:dyDescent="0.2">
      <c r="D1331" s="55"/>
    </row>
    <row r="1332" spans="4:4" x14ac:dyDescent="0.2">
      <c r="D1332" s="55"/>
    </row>
    <row r="1333" spans="4:4" x14ac:dyDescent="0.2">
      <c r="D1333" s="55"/>
    </row>
    <row r="1334" spans="4:4" x14ac:dyDescent="0.2">
      <c r="D1334" s="55"/>
    </row>
    <row r="1335" spans="4:4" x14ac:dyDescent="0.2">
      <c r="D1335" s="55"/>
    </row>
    <row r="1336" spans="4:4" x14ac:dyDescent="0.2">
      <c r="D1336" s="55"/>
    </row>
    <row r="1337" spans="4:4" x14ac:dyDescent="0.2">
      <c r="D1337" s="55"/>
    </row>
    <row r="1338" spans="4:4" x14ac:dyDescent="0.2">
      <c r="D1338" s="55"/>
    </row>
    <row r="1339" spans="4:4" x14ac:dyDescent="0.2">
      <c r="D1339" s="55"/>
    </row>
    <row r="1340" spans="4:4" x14ac:dyDescent="0.2">
      <c r="D1340" s="55"/>
    </row>
    <row r="1341" spans="4:4" x14ac:dyDescent="0.2">
      <c r="D1341" s="55"/>
    </row>
    <row r="1342" spans="4:4" x14ac:dyDescent="0.2">
      <c r="D1342" s="55"/>
    </row>
    <row r="1343" spans="4:4" x14ac:dyDescent="0.2">
      <c r="D1343" s="55"/>
    </row>
    <row r="1344" spans="4:4" x14ac:dyDescent="0.2">
      <c r="D1344" s="55"/>
    </row>
    <row r="1345" spans="4:4" x14ac:dyDescent="0.2">
      <c r="D1345" s="55"/>
    </row>
    <row r="1346" spans="4:4" x14ac:dyDescent="0.2">
      <c r="D1346" s="55"/>
    </row>
    <row r="1347" spans="4:4" x14ac:dyDescent="0.2">
      <c r="D1347" s="55"/>
    </row>
    <row r="1348" spans="4:4" x14ac:dyDescent="0.2">
      <c r="D1348" s="55"/>
    </row>
    <row r="1349" spans="4:4" x14ac:dyDescent="0.2">
      <c r="D1349" s="55"/>
    </row>
    <row r="1350" spans="4:4" x14ac:dyDescent="0.2">
      <c r="D1350" s="55"/>
    </row>
    <row r="1351" spans="4:4" x14ac:dyDescent="0.2">
      <c r="D1351" s="55"/>
    </row>
    <row r="1352" spans="4:4" x14ac:dyDescent="0.2">
      <c r="D1352" s="55"/>
    </row>
    <row r="1353" spans="4:4" x14ac:dyDescent="0.2">
      <c r="D1353" s="55"/>
    </row>
    <row r="1354" spans="4:4" x14ac:dyDescent="0.2">
      <c r="D1354" s="55"/>
    </row>
    <row r="1355" spans="4:4" x14ac:dyDescent="0.2">
      <c r="D1355" s="55"/>
    </row>
    <row r="1356" spans="4:4" x14ac:dyDescent="0.2">
      <c r="D1356" s="55"/>
    </row>
    <row r="1357" spans="4:4" x14ac:dyDescent="0.2">
      <c r="D1357" s="55"/>
    </row>
    <row r="1358" spans="4:4" x14ac:dyDescent="0.2">
      <c r="D1358" s="55"/>
    </row>
    <row r="1359" spans="4:4" x14ac:dyDescent="0.2">
      <c r="D1359" s="55"/>
    </row>
    <row r="1360" spans="4:4" x14ac:dyDescent="0.2">
      <c r="D1360" s="55"/>
    </row>
    <row r="1361" spans="4:4" x14ac:dyDescent="0.2">
      <c r="D1361" s="55"/>
    </row>
    <row r="1362" spans="4:4" x14ac:dyDescent="0.2">
      <c r="D1362" s="55"/>
    </row>
    <row r="1363" spans="4:4" x14ac:dyDescent="0.2">
      <c r="D1363" s="55"/>
    </row>
    <row r="1364" spans="4:4" x14ac:dyDescent="0.2">
      <c r="D1364" s="55"/>
    </row>
    <row r="1365" spans="4:4" x14ac:dyDescent="0.2">
      <c r="D1365" s="55"/>
    </row>
    <row r="1366" spans="4:4" x14ac:dyDescent="0.2">
      <c r="D1366" s="55"/>
    </row>
    <row r="1367" spans="4:4" x14ac:dyDescent="0.2">
      <c r="D1367" s="55"/>
    </row>
    <row r="1368" spans="4:4" x14ac:dyDescent="0.2">
      <c r="D1368" s="55"/>
    </row>
    <row r="1369" spans="4:4" x14ac:dyDescent="0.2">
      <c r="D1369" s="55"/>
    </row>
    <row r="1370" spans="4:4" x14ac:dyDescent="0.2">
      <c r="D1370" s="55"/>
    </row>
    <row r="1371" spans="4:4" x14ac:dyDescent="0.2">
      <c r="D1371" s="55"/>
    </row>
    <row r="1372" spans="4:4" x14ac:dyDescent="0.2">
      <c r="D1372" s="55"/>
    </row>
    <row r="1373" spans="4:4" x14ac:dyDescent="0.2">
      <c r="D1373" s="55"/>
    </row>
    <row r="1374" spans="4:4" x14ac:dyDescent="0.2">
      <c r="D1374" s="55"/>
    </row>
    <row r="1375" spans="4:4" x14ac:dyDescent="0.2">
      <c r="D1375" s="55"/>
    </row>
    <row r="1376" spans="4:4" x14ac:dyDescent="0.2">
      <c r="D1376" s="55"/>
    </row>
    <row r="1377" spans="4:4" x14ac:dyDescent="0.2">
      <c r="D1377" s="55"/>
    </row>
    <row r="1378" spans="4:4" x14ac:dyDescent="0.2">
      <c r="D1378" s="55"/>
    </row>
    <row r="1379" spans="4:4" x14ac:dyDescent="0.2">
      <c r="D1379" s="55"/>
    </row>
    <row r="1380" spans="4:4" x14ac:dyDescent="0.2">
      <c r="D1380" s="55"/>
    </row>
    <row r="1381" spans="4:4" x14ac:dyDescent="0.2">
      <c r="D1381" s="55"/>
    </row>
    <row r="1382" spans="4:4" x14ac:dyDescent="0.2">
      <c r="D1382" s="55"/>
    </row>
    <row r="1383" spans="4:4" x14ac:dyDescent="0.2">
      <c r="D1383" s="55"/>
    </row>
    <row r="1384" spans="4:4" x14ac:dyDescent="0.2">
      <c r="D1384" s="55"/>
    </row>
    <row r="1385" spans="4:4" x14ac:dyDescent="0.2">
      <c r="D1385" s="55"/>
    </row>
    <row r="1386" spans="4:4" x14ac:dyDescent="0.2">
      <c r="D1386" s="55"/>
    </row>
    <row r="1387" spans="4:4" x14ac:dyDescent="0.2">
      <c r="D1387" s="55"/>
    </row>
    <row r="1388" spans="4:4" x14ac:dyDescent="0.2">
      <c r="D1388" s="55"/>
    </row>
    <row r="1389" spans="4:4" x14ac:dyDescent="0.2">
      <c r="D1389" s="55"/>
    </row>
    <row r="1390" spans="4:4" x14ac:dyDescent="0.2">
      <c r="D1390" s="55"/>
    </row>
    <row r="1391" spans="4:4" x14ac:dyDescent="0.2">
      <c r="D1391" s="55"/>
    </row>
    <row r="1392" spans="4:4" x14ac:dyDescent="0.2">
      <c r="D1392" s="55"/>
    </row>
    <row r="1393" spans="4:4" x14ac:dyDescent="0.2">
      <c r="D1393" s="55"/>
    </row>
    <row r="1394" spans="4:4" x14ac:dyDescent="0.2">
      <c r="D1394" s="55"/>
    </row>
    <row r="1395" spans="4:4" x14ac:dyDescent="0.2">
      <c r="D1395" s="55"/>
    </row>
    <row r="1396" spans="4:4" x14ac:dyDescent="0.2">
      <c r="D1396" s="55"/>
    </row>
    <row r="1397" spans="4:4" x14ac:dyDescent="0.2">
      <c r="D1397" s="55"/>
    </row>
    <row r="1398" spans="4:4" x14ac:dyDescent="0.2">
      <c r="D1398" s="55"/>
    </row>
    <row r="1399" spans="4:4" x14ac:dyDescent="0.2">
      <c r="D1399" s="55"/>
    </row>
    <row r="1400" spans="4:4" x14ac:dyDescent="0.2">
      <c r="D1400" s="55"/>
    </row>
    <row r="1401" spans="4:4" x14ac:dyDescent="0.2">
      <c r="D1401" s="55"/>
    </row>
    <row r="1402" spans="4:4" x14ac:dyDescent="0.2">
      <c r="D1402" s="55"/>
    </row>
    <row r="1403" spans="4:4" x14ac:dyDescent="0.2">
      <c r="D1403" s="55"/>
    </row>
    <row r="1404" spans="4:4" x14ac:dyDescent="0.2">
      <c r="D1404" s="55"/>
    </row>
    <row r="1405" spans="4:4" x14ac:dyDescent="0.2">
      <c r="D1405" s="55"/>
    </row>
    <row r="1406" spans="4:4" x14ac:dyDescent="0.2">
      <c r="D1406" s="55"/>
    </row>
    <row r="1407" spans="4:4" x14ac:dyDescent="0.2">
      <c r="D1407" s="55"/>
    </row>
    <row r="1408" spans="4:4" x14ac:dyDescent="0.2">
      <c r="D1408" s="55"/>
    </row>
    <row r="1409" spans="4:4" x14ac:dyDescent="0.2">
      <c r="D1409" s="55"/>
    </row>
    <row r="1410" spans="4:4" x14ac:dyDescent="0.2">
      <c r="D1410" s="55"/>
    </row>
    <row r="1411" spans="4:4" x14ac:dyDescent="0.2">
      <c r="D1411" s="55"/>
    </row>
    <row r="1412" spans="4:4" x14ac:dyDescent="0.2">
      <c r="D1412" s="55"/>
    </row>
    <row r="1413" spans="4:4" x14ac:dyDescent="0.2">
      <c r="D1413" s="55"/>
    </row>
    <row r="1414" spans="4:4" x14ac:dyDescent="0.2">
      <c r="D1414" s="55"/>
    </row>
    <row r="1415" spans="4:4" x14ac:dyDescent="0.2">
      <c r="D1415" s="55"/>
    </row>
    <row r="1416" spans="4:4" x14ac:dyDescent="0.2">
      <c r="D1416" s="55"/>
    </row>
    <row r="1417" spans="4:4" x14ac:dyDescent="0.2">
      <c r="D1417" s="55"/>
    </row>
    <row r="1418" spans="4:4" x14ac:dyDescent="0.2">
      <c r="D1418" s="55"/>
    </row>
    <row r="1419" spans="4:4" x14ac:dyDescent="0.2">
      <c r="D1419" s="55"/>
    </row>
    <row r="1420" spans="4:4" x14ac:dyDescent="0.2">
      <c r="D1420" s="55"/>
    </row>
    <row r="1421" spans="4:4" x14ac:dyDescent="0.2">
      <c r="D1421" s="55"/>
    </row>
    <row r="1422" spans="4:4" x14ac:dyDescent="0.2">
      <c r="D1422" s="55"/>
    </row>
    <row r="1423" spans="4:4" x14ac:dyDescent="0.2">
      <c r="D1423" s="55"/>
    </row>
    <row r="1424" spans="4:4" x14ac:dyDescent="0.2">
      <c r="D1424" s="55"/>
    </row>
    <row r="1425" spans="4:4" x14ac:dyDescent="0.2">
      <c r="D1425" s="55"/>
    </row>
    <row r="1426" spans="4:4" x14ac:dyDescent="0.2">
      <c r="D1426" s="55"/>
    </row>
    <row r="1427" spans="4:4" x14ac:dyDescent="0.2">
      <c r="D1427" s="55"/>
    </row>
    <row r="1428" spans="4:4" x14ac:dyDescent="0.2">
      <c r="D1428" s="55"/>
    </row>
    <row r="1429" spans="4:4" x14ac:dyDescent="0.2">
      <c r="D1429" s="55"/>
    </row>
    <row r="1430" spans="4:4" x14ac:dyDescent="0.2">
      <c r="D1430" s="55"/>
    </row>
    <row r="1431" spans="4:4" x14ac:dyDescent="0.2">
      <c r="D1431" s="55"/>
    </row>
    <row r="1432" spans="4:4" x14ac:dyDescent="0.2">
      <c r="D1432" s="55"/>
    </row>
    <row r="1433" spans="4:4" x14ac:dyDescent="0.2">
      <c r="D1433" s="55"/>
    </row>
    <row r="1434" spans="4:4" x14ac:dyDescent="0.2">
      <c r="D1434" s="55"/>
    </row>
    <row r="1435" spans="4:4" x14ac:dyDescent="0.2">
      <c r="D1435" s="55"/>
    </row>
    <row r="1436" spans="4:4" x14ac:dyDescent="0.2">
      <c r="D1436" s="55"/>
    </row>
    <row r="1437" spans="4:4" x14ac:dyDescent="0.2">
      <c r="D1437" s="55"/>
    </row>
    <row r="1438" spans="4:4" x14ac:dyDescent="0.2">
      <c r="D1438" s="55"/>
    </row>
    <row r="1439" spans="4:4" x14ac:dyDescent="0.2">
      <c r="D1439" s="55"/>
    </row>
    <row r="1440" spans="4:4" x14ac:dyDescent="0.2">
      <c r="D1440" s="55"/>
    </row>
    <row r="1441" spans="4:4" x14ac:dyDescent="0.2">
      <c r="D1441" s="55"/>
    </row>
    <row r="1442" spans="4:4" x14ac:dyDescent="0.2">
      <c r="D1442" s="55"/>
    </row>
    <row r="1443" spans="4:4" x14ac:dyDescent="0.2">
      <c r="D1443" s="55"/>
    </row>
    <row r="1444" spans="4:4" x14ac:dyDescent="0.2">
      <c r="D1444" s="55"/>
    </row>
    <row r="1445" spans="4:4" x14ac:dyDescent="0.2">
      <c r="D1445" s="55"/>
    </row>
    <row r="1446" spans="4:4" x14ac:dyDescent="0.2">
      <c r="D1446" s="55"/>
    </row>
    <row r="1447" spans="4:4" x14ac:dyDescent="0.2">
      <c r="D1447" s="55"/>
    </row>
    <row r="1448" spans="4:4" x14ac:dyDescent="0.2">
      <c r="D1448" s="55"/>
    </row>
    <row r="1449" spans="4:4" x14ac:dyDescent="0.2">
      <c r="D1449" s="55"/>
    </row>
    <row r="1450" spans="4:4" x14ac:dyDescent="0.2">
      <c r="D1450" s="55"/>
    </row>
    <row r="1451" spans="4:4" x14ac:dyDescent="0.2">
      <c r="D1451" s="55"/>
    </row>
    <row r="1452" spans="4:4" x14ac:dyDescent="0.2">
      <c r="D1452" s="55"/>
    </row>
    <row r="1453" spans="4:4" x14ac:dyDescent="0.2">
      <c r="D1453" s="55"/>
    </row>
    <row r="1454" spans="4:4" x14ac:dyDescent="0.2">
      <c r="D1454" s="55"/>
    </row>
    <row r="1455" spans="4:4" x14ac:dyDescent="0.2">
      <c r="D1455" s="55"/>
    </row>
    <row r="1456" spans="4:4" x14ac:dyDescent="0.2">
      <c r="D1456" s="55"/>
    </row>
    <row r="1457" spans="4:4" x14ac:dyDescent="0.2">
      <c r="D1457" s="55"/>
    </row>
    <row r="1458" spans="4:4" x14ac:dyDescent="0.2">
      <c r="D1458" s="55"/>
    </row>
    <row r="1459" spans="4:4" x14ac:dyDescent="0.2">
      <c r="D1459" s="55"/>
    </row>
    <row r="1460" spans="4:4" x14ac:dyDescent="0.2">
      <c r="D1460" s="55"/>
    </row>
    <row r="1461" spans="4:4" x14ac:dyDescent="0.2">
      <c r="D1461" s="55"/>
    </row>
    <row r="1462" spans="4:4" x14ac:dyDescent="0.2">
      <c r="D1462" s="55"/>
    </row>
    <row r="1463" spans="4:4" x14ac:dyDescent="0.2">
      <c r="D1463" s="55"/>
    </row>
    <row r="1464" spans="4:4" x14ac:dyDescent="0.2">
      <c r="D1464" s="55"/>
    </row>
    <row r="1465" spans="4:4" x14ac:dyDescent="0.2">
      <c r="D1465" s="55"/>
    </row>
    <row r="1466" spans="4:4" x14ac:dyDescent="0.2">
      <c r="D1466" s="55"/>
    </row>
    <row r="1467" spans="4:4" x14ac:dyDescent="0.2">
      <c r="D1467" s="55"/>
    </row>
    <row r="1468" spans="4:4" x14ac:dyDescent="0.2">
      <c r="D1468" s="55"/>
    </row>
    <row r="1469" spans="4:4" x14ac:dyDescent="0.2">
      <c r="D1469" s="55"/>
    </row>
    <row r="1470" spans="4:4" x14ac:dyDescent="0.2">
      <c r="D1470" s="55"/>
    </row>
    <row r="1471" spans="4:4" x14ac:dyDescent="0.2">
      <c r="D1471" s="55"/>
    </row>
    <row r="1472" spans="4:4" x14ac:dyDescent="0.2">
      <c r="D1472" s="55"/>
    </row>
    <row r="1473" spans="4:4" x14ac:dyDescent="0.2">
      <c r="D1473" s="55"/>
    </row>
    <row r="1474" spans="4:4" x14ac:dyDescent="0.2">
      <c r="D1474" s="55"/>
    </row>
    <row r="1475" spans="4:4" x14ac:dyDescent="0.2">
      <c r="D1475" s="55"/>
    </row>
    <row r="1476" spans="4:4" x14ac:dyDescent="0.2">
      <c r="D1476" s="55"/>
    </row>
    <row r="1477" spans="4:4" x14ac:dyDescent="0.2">
      <c r="D1477" s="55"/>
    </row>
    <row r="1478" spans="4:4" x14ac:dyDescent="0.2">
      <c r="D1478" s="55"/>
    </row>
    <row r="1479" spans="4:4" x14ac:dyDescent="0.2">
      <c r="D1479" s="55"/>
    </row>
    <row r="1480" spans="4:4" x14ac:dyDescent="0.2">
      <c r="D1480" s="55"/>
    </row>
    <row r="1481" spans="4:4" x14ac:dyDescent="0.2">
      <c r="D1481" s="55"/>
    </row>
    <row r="1482" spans="4:4" x14ac:dyDescent="0.2">
      <c r="D1482" s="55"/>
    </row>
    <row r="1483" spans="4:4" x14ac:dyDescent="0.2">
      <c r="D1483" s="55"/>
    </row>
    <row r="1484" spans="4:4" x14ac:dyDescent="0.2">
      <c r="D1484" s="55"/>
    </row>
    <row r="1485" spans="4:4" x14ac:dyDescent="0.2">
      <c r="D1485" s="55"/>
    </row>
    <row r="1486" spans="4:4" x14ac:dyDescent="0.2">
      <c r="D1486" s="55"/>
    </row>
    <row r="1487" spans="4:4" x14ac:dyDescent="0.2">
      <c r="D1487" s="55"/>
    </row>
    <row r="1488" spans="4:4" x14ac:dyDescent="0.2">
      <c r="D1488" s="55"/>
    </row>
    <row r="1489" spans="4:4" x14ac:dyDescent="0.2">
      <c r="D1489" s="55"/>
    </row>
    <row r="1490" spans="4:4" x14ac:dyDescent="0.2">
      <c r="D1490" s="55"/>
    </row>
    <row r="1491" spans="4:4" x14ac:dyDescent="0.2">
      <c r="D1491" s="55"/>
    </row>
    <row r="1492" spans="4:4" x14ac:dyDescent="0.2">
      <c r="D1492" s="55"/>
    </row>
    <row r="1493" spans="4:4" x14ac:dyDescent="0.2">
      <c r="D1493" s="55"/>
    </row>
    <row r="1494" spans="4:4" x14ac:dyDescent="0.2">
      <c r="D1494" s="55"/>
    </row>
    <row r="1495" spans="4:4" x14ac:dyDescent="0.2">
      <c r="D1495" s="55"/>
    </row>
    <row r="1496" spans="4:4" x14ac:dyDescent="0.2">
      <c r="D1496" s="55"/>
    </row>
    <row r="1497" spans="4:4" x14ac:dyDescent="0.2">
      <c r="D1497" s="55"/>
    </row>
    <row r="1498" spans="4:4" x14ac:dyDescent="0.2">
      <c r="D1498" s="55"/>
    </row>
    <row r="1499" spans="4:4" x14ac:dyDescent="0.2">
      <c r="D1499" s="55"/>
    </row>
    <row r="1500" spans="4:4" x14ac:dyDescent="0.2">
      <c r="D1500" s="55"/>
    </row>
    <row r="1501" spans="4:4" x14ac:dyDescent="0.2">
      <c r="D1501" s="55"/>
    </row>
    <row r="1502" spans="4:4" x14ac:dyDescent="0.2">
      <c r="D1502" s="55"/>
    </row>
    <row r="1503" spans="4:4" x14ac:dyDescent="0.2">
      <c r="D1503" s="55"/>
    </row>
    <row r="1504" spans="4:4" x14ac:dyDescent="0.2">
      <c r="D1504" s="55"/>
    </row>
    <row r="1505" spans="4:4" x14ac:dyDescent="0.2">
      <c r="D1505" s="55"/>
    </row>
    <row r="1506" spans="4:4" x14ac:dyDescent="0.2">
      <c r="D1506" s="55"/>
    </row>
    <row r="1507" spans="4:4" x14ac:dyDescent="0.2">
      <c r="D1507" s="55"/>
    </row>
    <row r="1508" spans="4:4" x14ac:dyDescent="0.2">
      <c r="D1508" s="55"/>
    </row>
    <row r="1509" spans="4:4" x14ac:dyDescent="0.2">
      <c r="D1509" s="55"/>
    </row>
    <row r="1510" spans="4:4" x14ac:dyDescent="0.2">
      <c r="D1510" s="55"/>
    </row>
    <row r="1511" spans="4:4" x14ac:dyDescent="0.2">
      <c r="D1511" s="55"/>
    </row>
    <row r="1512" spans="4:4" x14ac:dyDescent="0.2">
      <c r="D1512" s="55"/>
    </row>
    <row r="1513" spans="4:4" x14ac:dyDescent="0.2">
      <c r="D1513" s="55"/>
    </row>
    <row r="1514" spans="4:4" x14ac:dyDescent="0.2">
      <c r="D1514" s="55"/>
    </row>
    <row r="1515" spans="4:4" x14ac:dyDescent="0.2">
      <c r="D1515" s="55"/>
    </row>
    <row r="1516" spans="4:4" x14ac:dyDescent="0.2">
      <c r="D1516" s="55"/>
    </row>
    <row r="1517" spans="4:4" x14ac:dyDescent="0.2">
      <c r="D1517" s="55"/>
    </row>
    <row r="1518" spans="4:4" x14ac:dyDescent="0.2">
      <c r="D1518" s="55"/>
    </row>
    <row r="1519" spans="4:4" x14ac:dyDescent="0.2">
      <c r="D1519" s="55"/>
    </row>
    <row r="1520" spans="4:4" x14ac:dyDescent="0.2">
      <c r="D1520" s="55"/>
    </row>
    <row r="1521" spans="4:4" x14ac:dyDescent="0.2">
      <c r="D1521" s="55"/>
    </row>
    <row r="1522" spans="4:4" x14ac:dyDescent="0.2">
      <c r="D1522" s="55"/>
    </row>
    <row r="1523" spans="4:4" x14ac:dyDescent="0.2">
      <c r="D1523" s="55"/>
    </row>
    <row r="1524" spans="4:4" x14ac:dyDescent="0.2">
      <c r="D1524" s="55"/>
    </row>
    <row r="1525" spans="4:4" x14ac:dyDescent="0.2">
      <c r="D1525" s="55"/>
    </row>
    <row r="1526" spans="4:4" x14ac:dyDescent="0.2">
      <c r="D1526" s="55"/>
    </row>
    <row r="1527" spans="4:4" x14ac:dyDescent="0.2">
      <c r="D1527" s="55"/>
    </row>
    <row r="1528" spans="4:4" x14ac:dyDescent="0.2">
      <c r="D1528" s="55"/>
    </row>
    <row r="1529" spans="4:4" x14ac:dyDescent="0.2">
      <c r="D1529" s="55"/>
    </row>
    <row r="1530" spans="4:4" x14ac:dyDescent="0.2">
      <c r="D1530" s="55"/>
    </row>
    <row r="1531" spans="4:4" x14ac:dyDescent="0.2">
      <c r="D1531" s="55"/>
    </row>
    <row r="1532" spans="4:4" x14ac:dyDescent="0.2">
      <c r="D1532" s="55"/>
    </row>
    <row r="1533" spans="4:4" x14ac:dyDescent="0.2">
      <c r="D1533" s="55"/>
    </row>
    <row r="1534" spans="4:4" x14ac:dyDescent="0.2">
      <c r="D1534" s="55"/>
    </row>
    <row r="1535" spans="4:4" x14ac:dyDescent="0.2">
      <c r="D1535" s="55"/>
    </row>
    <row r="1536" spans="4:4" x14ac:dyDescent="0.2">
      <c r="D1536" s="55"/>
    </row>
    <row r="1537" spans="4:4" x14ac:dyDescent="0.2">
      <c r="D1537" s="55"/>
    </row>
    <row r="1538" spans="4:4" x14ac:dyDescent="0.2">
      <c r="D1538" s="55"/>
    </row>
    <row r="1539" spans="4:4" x14ac:dyDescent="0.2">
      <c r="D1539" s="55"/>
    </row>
    <row r="1540" spans="4:4" x14ac:dyDescent="0.2">
      <c r="D1540" s="55"/>
    </row>
    <row r="1541" spans="4:4" x14ac:dyDescent="0.2">
      <c r="D1541" s="55"/>
    </row>
    <row r="1542" spans="4:4" x14ac:dyDescent="0.2">
      <c r="D1542" s="55"/>
    </row>
    <row r="1543" spans="4:4" x14ac:dyDescent="0.2">
      <c r="D1543" s="55"/>
    </row>
    <row r="1544" spans="4:4" x14ac:dyDescent="0.2">
      <c r="D1544" s="55"/>
    </row>
    <row r="1545" spans="4:4" x14ac:dyDescent="0.2">
      <c r="D1545" s="55"/>
    </row>
    <row r="1546" spans="4:4" x14ac:dyDescent="0.2">
      <c r="D1546" s="55"/>
    </row>
    <row r="1547" spans="4:4" x14ac:dyDescent="0.2">
      <c r="D1547" s="55"/>
    </row>
    <row r="1548" spans="4:4" x14ac:dyDescent="0.2">
      <c r="D1548" s="55"/>
    </row>
    <row r="1549" spans="4:4" x14ac:dyDescent="0.2">
      <c r="D1549" s="55"/>
    </row>
    <row r="1550" spans="4:4" x14ac:dyDescent="0.2">
      <c r="D1550" s="55"/>
    </row>
    <row r="1551" spans="4:4" x14ac:dyDescent="0.2">
      <c r="D1551" s="55"/>
    </row>
    <row r="1552" spans="4:4" x14ac:dyDescent="0.2">
      <c r="D1552" s="55"/>
    </row>
    <row r="1553" spans="4:4" x14ac:dyDescent="0.2">
      <c r="D1553" s="55"/>
    </row>
    <row r="1554" spans="4:4" x14ac:dyDescent="0.2">
      <c r="D1554" s="55"/>
    </row>
    <row r="1555" spans="4:4" x14ac:dyDescent="0.2">
      <c r="D1555" s="55"/>
    </row>
    <row r="1556" spans="4:4" x14ac:dyDescent="0.2">
      <c r="D1556" s="55"/>
    </row>
    <row r="1557" spans="4:4" x14ac:dyDescent="0.2">
      <c r="D1557" s="55"/>
    </row>
    <row r="1558" spans="4:4" x14ac:dyDescent="0.2">
      <c r="D1558" s="55"/>
    </row>
    <row r="1559" spans="4:4" x14ac:dyDescent="0.2">
      <c r="D1559" s="55"/>
    </row>
    <row r="1560" spans="4:4" x14ac:dyDescent="0.2">
      <c r="D1560" s="55"/>
    </row>
    <row r="1561" spans="4:4" x14ac:dyDescent="0.2">
      <c r="D1561" s="55"/>
    </row>
    <row r="1562" spans="4:4" x14ac:dyDescent="0.2">
      <c r="D1562" s="55"/>
    </row>
    <row r="1563" spans="4:4" x14ac:dyDescent="0.2">
      <c r="D1563" s="55"/>
    </row>
    <row r="1564" spans="4:4" x14ac:dyDescent="0.2">
      <c r="D1564" s="55"/>
    </row>
    <row r="1565" spans="4:4" x14ac:dyDescent="0.2">
      <c r="D1565" s="55"/>
    </row>
    <row r="1566" spans="4:4" x14ac:dyDescent="0.2">
      <c r="D1566" s="55"/>
    </row>
    <row r="1567" spans="4:4" x14ac:dyDescent="0.2">
      <c r="D1567" s="55"/>
    </row>
    <row r="1568" spans="4:4" x14ac:dyDescent="0.2">
      <c r="D1568" s="55"/>
    </row>
    <row r="1569" spans="4:4" x14ac:dyDescent="0.2">
      <c r="D1569" s="55"/>
    </row>
    <row r="1570" spans="4:4" x14ac:dyDescent="0.2">
      <c r="D1570" s="55"/>
    </row>
    <row r="1571" spans="4:4" x14ac:dyDescent="0.2">
      <c r="D1571" s="55"/>
    </row>
    <row r="1572" spans="4:4" x14ac:dyDescent="0.2">
      <c r="D1572" s="55"/>
    </row>
    <row r="1573" spans="4:4" x14ac:dyDescent="0.2">
      <c r="D1573" s="55"/>
    </row>
    <row r="1574" spans="4:4" x14ac:dyDescent="0.2">
      <c r="D1574" s="55"/>
    </row>
    <row r="1575" spans="4:4" x14ac:dyDescent="0.2">
      <c r="D1575" s="55"/>
    </row>
    <row r="1576" spans="4:4" x14ac:dyDescent="0.2">
      <c r="D1576" s="55"/>
    </row>
    <row r="1577" spans="4:4" x14ac:dyDescent="0.2">
      <c r="D1577" s="55"/>
    </row>
    <row r="1578" spans="4:4" x14ac:dyDescent="0.2">
      <c r="D1578" s="55"/>
    </row>
    <row r="1579" spans="4:4" x14ac:dyDescent="0.2">
      <c r="D1579" s="55"/>
    </row>
    <row r="1580" spans="4:4" x14ac:dyDescent="0.2">
      <c r="D1580" s="55"/>
    </row>
    <row r="1581" spans="4:4" x14ac:dyDescent="0.2">
      <c r="D1581" s="55"/>
    </row>
    <row r="1582" spans="4:4" x14ac:dyDescent="0.2">
      <c r="D1582" s="55"/>
    </row>
    <row r="1583" spans="4:4" x14ac:dyDescent="0.2">
      <c r="D1583" s="55"/>
    </row>
    <row r="1584" spans="4:4" x14ac:dyDescent="0.2">
      <c r="D1584" s="55"/>
    </row>
    <row r="1585" spans="4:4" x14ac:dyDescent="0.2">
      <c r="D1585" s="55"/>
    </row>
    <row r="1586" spans="4:4" x14ac:dyDescent="0.2">
      <c r="D1586" s="55"/>
    </row>
    <row r="1587" spans="4:4" x14ac:dyDescent="0.2">
      <c r="D1587" s="55"/>
    </row>
    <row r="1588" spans="4:4" x14ac:dyDescent="0.2">
      <c r="D1588" s="55"/>
    </row>
    <row r="1589" spans="4:4" x14ac:dyDescent="0.2">
      <c r="D1589" s="55"/>
    </row>
    <row r="1590" spans="4:4" x14ac:dyDescent="0.2">
      <c r="D1590" s="55"/>
    </row>
    <row r="1591" spans="4:4" x14ac:dyDescent="0.2">
      <c r="D1591" s="55"/>
    </row>
    <row r="1592" spans="4:4" x14ac:dyDescent="0.2">
      <c r="D1592" s="55"/>
    </row>
    <row r="1593" spans="4:4" x14ac:dyDescent="0.2">
      <c r="D1593" s="55"/>
    </row>
    <row r="1594" spans="4:4" x14ac:dyDescent="0.2">
      <c r="D1594" s="55"/>
    </row>
    <row r="1595" spans="4:4" x14ac:dyDescent="0.2">
      <c r="D1595" s="55"/>
    </row>
    <row r="1596" spans="4:4" x14ac:dyDescent="0.2">
      <c r="D1596" s="55"/>
    </row>
    <row r="1597" spans="4:4" x14ac:dyDescent="0.2">
      <c r="D1597" s="55"/>
    </row>
    <row r="1598" spans="4:4" x14ac:dyDescent="0.2">
      <c r="D1598" s="55"/>
    </row>
    <row r="1599" spans="4:4" x14ac:dyDescent="0.2">
      <c r="D1599" s="55"/>
    </row>
    <row r="1600" spans="4:4" x14ac:dyDescent="0.2">
      <c r="D1600" s="55"/>
    </row>
    <row r="1601" spans="4:4" x14ac:dyDescent="0.2">
      <c r="D1601" s="55"/>
    </row>
  </sheetData>
  <autoFilter ref="A1:P65">
    <filterColumn colId="0">
      <filters>
        <filter val="ZigZagOverNSN"/>
      </filters>
    </filterColumn>
    <filterColumn colId="1">
      <filters>
        <filter val="16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1"/>
  <sheetViews>
    <sheetView workbookViewId="0">
      <selection activeCell="Q4" sqref="Q4:Q5"/>
    </sheetView>
  </sheetViews>
  <sheetFormatPr defaultRowHeight="12.75" x14ac:dyDescent="0.2"/>
  <cols>
    <col min="1" max="1" width="14.140625" customWidth="1"/>
    <col min="2" max="2" width="6.140625" bestFit="1" customWidth="1"/>
    <col min="3" max="3" width="5.85546875" bestFit="1" customWidth="1"/>
    <col min="4" max="4" width="10.28515625" bestFit="1" customWidth="1"/>
    <col min="5" max="5" width="10.140625" bestFit="1" customWidth="1"/>
    <col min="6" max="6" width="8.28515625" bestFit="1" customWidth="1"/>
    <col min="7" max="7" width="6" bestFit="1" customWidth="1"/>
    <col min="8" max="8" width="17.7109375" bestFit="1" customWidth="1"/>
    <col min="9" max="9" width="11.7109375" bestFit="1" customWidth="1"/>
    <col min="10" max="10" width="8.42578125" bestFit="1" customWidth="1"/>
    <col min="11" max="11" width="7.85546875" bestFit="1" customWidth="1"/>
    <col min="12" max="12" width="13.7109375" bestFit="1" customWidth="1"/>
    <col min="13" max="13" width="6.5703125" customWidth="1"/>
    <col min="14" max="14" width="7.85546875" bestFit="1" customWidth="1"/>
    <col min="16" max="16" width="17.5703125" bestFit="1" customWidth="1"/>
  </cols>
  <sheetData>
    <row r="1" spans="1:17" x14ac:dyDescent="0.2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</row>
    <row r="2" spans="1:17" x14ac:dyDescent="0.2">
      <c r="A2" t="s">
        <v>137</v>
      </c>
      <c r="B2">
        <v>20</v>
      </c>
      <c r="C2">
        <v>2</v>
      </c>
      <c r="D2" s="55">
        <v>145347</v>
      </c>
      <c r="E2">
        <v>71</v>
      </c>
      <c r="F2">
        <v>36000</v>
      </c>
      <c r="G2">
        <v>30000</v>
      </c>
      <c r="H2">
        <v>1042</v>
      </c>
      <c r="I2">
        <v>4</v>
      </c>
      <c r="J2">
        <v>35735</v>
      </c>
      <c r="K2">
        <v>35150</v>
      </c>
      <c r="L2">
        <v>5556</v>
      </c>
      <c r="M2">
        <v>1809</v>
      </c>
      <c r="N2">
        <v>106790</v>
      </c>
    </row>
    <row r="3" spans="1:17" x14ac:dyDescent="0.2">
      <c r="A3" t="s">
        <v>137</v>
      </c>
      <c r="B3">
        <v>20</v>
      </c>
      <c r="C3">
        <v>4</v>
      </c>
      <c r="D3" s="55">
        <v>179236</v>
      </c>
      <c r="E3">
        <v>71</v>
      </c>
      <c r="F3">
        <v>36000</v>
      </c>
      <c r="G3">
        <v>30000</v>
      </c>
      <c r="H3">
        <v>1179</v>
      </c>
      <c r="I3">
        <v>4</v>
      </c>
      <c r="J3">
        <v>35680</v>
      </c>
      <c r="K3">
        <v>35085</v>
      </c>
      <c r="L3">
        <v>5171</v>
      </c>
      <c r="M3">
        <v>2233</v>
      </c>
      <c r="N3">
        <v>106790</v>
      </c>
    </row>
    <row r="4" spans="1:17" x14ac:dyDescent="0.2">
      <c r="A4" t="s">
        <v>137</v>
      </c>
      <c r="B4">
        <v>20</v>
      </c>
      <c r="C4">
        <v>8</v>
      </c>
      <c r="D4" s="55">
        <v>282986</v>
      </c>
      <c r="E4">
        <v>71</v>
      </c>
      <c r="F4">
        <v>36000</v>
      </c>
      <c r="G4">
        <v>30000</v>
      </c>
      <c r="H4">
        <v>1912</v>
      </c>
      <c r="I4">
        <v>4</v>
      </c>
      <c r="J4">
        <v>35665</v>
      </c>
      <c r="K4">
        <v>34795</v>
      </c>
      <c r="L4">
        <v>5328</v>
      </c>
      <c r="M4">
        <v>3268</v>
      </c>
      <c r="N4">
        <v>106790</v>
      </c>
      <c r="P4" t="s">
        <v>153</v>
      </c>
      <c r="Q4">
        <f>SUM(H402:H801)</f>
        <v>55131009</v>
      </c>
    </row>
    <row r="5" spans="1:17" x14ac:dyDescent="0.2">
      <c r="A5" t="s">
        <v>137</v>
      </c>
      <c r="B5">
        <v>20</v>
      </c>
      <c r="C5">
        <v>16</v>
      </c>
      <c r="D5" s="55">
        <v>463333</v>
      </c>
      <c r="E5">
        <v>71</v>
      </c>
      <c r="F5">
        <v>36000</v>
      </c>
      <c r="G5">
        <v>30000</v>
      </c>
      <c r="H5">
        <v>4396</v>
      </c>
      <c r="I5">
        <v>4</v>
      </c>
      <c r="J5">
        <v>35225</v>
      </c>
      <c r="K5">
        <v>34010</v>
      </c>
      <c r="L5">
        <v>3941</v>
      </c>
      <c r="M5">
        <v>5024</v>
      </c>
      <c r="N5">
        <v>106790</v>
      </c>
      <c r="P5" t="s">
        <v>154</v>
      </c>
      <c r="Q5">
        <f>SUM(H2:H401)</f>
        <v>873163</v>
      </c>
    </row>
    <row r="6" spans="1:17" x14ac:dyDescent="0.2">
      <c r="A6" t="s">
        <v>137</v>
      </c>
      <c r="B6">
        <v>20</v>
      </c>
      <c r="C6">
        <v>2</v>
      </c>
      <c r="D6" s="55">
        <v>160486</v>
      </c>
      <c r="E6">
        <v>71</v>
      </c>
      <c r="F6">
        <v>36000</v>
      </c>
      <c r="G6">
        <v>30000</v>
      </c>
      <c r="H6">
        <v>925</v>
      </c>
      <c r="I6">
        <v>4</v>
      </c>
      <c r="J6">
        <v>35760</v>
      </c>
      <c r="K6">
        <v>35295</v>
      </c>
      <c r="L6">
        <v>5342</v>
      </c>
      <c r="M6">
        <v>1901</v>
      </c>
      <c r="N6">
        <v>102044</v>
      </c>
    </row>
    <row r="7" spans="1:17" x14ac:dyDescent="0.2">
      <c r="A7" t="s">
        <v>137</v>
      </c>
      <c r="B7">
        <v>20</v>
      </c>
      <c r="C7">
        <v>4</v>
      </c>
      <c r="D7" s="55">
        <v>204514</v>
      </c>
      <c r="E7">
        <v>71</v>
      </c>
      <c r="F7">
        <v>36000</v>
      </c>
      <c r="G7">
        <v>30000</v>
      </c>
      <c r="H7">
        <v>1180</v>
      </c>
      <c r="I7">
        <v>4</v>
      </c>
      <c r="J7">
        <v>35665</v>
      </c>
      <c r="K7">
        <v>34965</v>
      </c>
      <c r="L7">
        <v>4663</v>
      </c>
      <c r="M7">
        <v>2220</v>
      </c>
      <c r="N7">
        <v>102044</v>
      </c>
    </row>
    <row r="8" spans="1:17" x14ac:dyDescent="0.2">
      <c r="A8" t="s">
        <v>137</v>
      </c>
      <c r="B8">
        <v>20</v>
      </c>
      <c r="C8">
        <v>8</v>
      </c>
      <c r="D8" s="55">
        <v>315347</v>
      </c>
      <c r="E8">
        <v>71</v>
      </c>
      <c r="F8">
        <v>36000</v>
      </c>
      <c r="G8">
        <v>30000</v>
      </c>
      <c r="H8">
        <v>1867</v>
      </c>
      <c r="I8">
        <v>4</v>
      </c>
      <c r="J8">
        <v>35595</v>
      </c>
      <c r="K8">
        <v>34610</v>
      </c>
      <c r="L8">
        <v>4952</v>
      </c>
      <c r="M8">
        <v>3316</v>
      </c>
      <c r="N8">
        <v>102044</v>
      </c>
    </row>
    <row r="9" spans="1:17" x14ac:dyDescent="0.2">
      <c r="A9" t="s">
        <v>137</v>
      </c>
      <c r="B9">
        <v>20</v>
      </c>
      <c r="C9">
        <v>16</v>
      </c>
      <c r="D9" s="55">
        <v>499375</v>
      </c>
      <c r="E9">
        <v>71</v>
      </c>
      <c r="F9">
        <v>36000</v>
      </c>
      <c r="G9">
        <v>30000</v>
      </c>
      <c r="H9">
        <v>4348</v>
      </c>
      <c r="I9">
        <v>4</v>
      </c>
      <c r="J9">
        <v>34925</v>
      </c>
      <c r="K9">
        <v>33745</v>
      </c>
      <c r="L9">
        <v>3288</v>
      </c>
      <c r="M9">
        <v>6014</v>
      </c>
      <c r="N9">
        <v>102044</v>
      </c>
    </row>
    <row r="10" spans="1:17" x14ac:dyDescent="0.2">
      <c r="A10" t="s">
        <v>137</v>
      </c>
      <c r="B10">
        <v>20</v>
      </c>
      <c r="C10">
        <v>2</v>
      </c>
      <c r="D10" s="55">
        <v>132083</v>
      </c>
      <c r="E10">
        <v>71</v>
      </c>
      <c r="F10">
        <v>36000</v>
      </c>
      <c r="G10">
        <v>30000</v>
      </c>
      <c r="H10">
        <v>1140</v>
      </c>
      <c r="I10">
        <v>4</v>
      </c>
      <c r="J10">
        <v>35735</v>
      </c>
      <c r="K10">
        <v>35345</v>
      </c>
      <c r="L10">
        <v>6233</v>
      </c>
      <c r="M10">
        <v>1237</v>
      </c>
      <c r="N10">
        <v>122163</v>
      </c>
    </row>
    <row r="11" spans="1:17" x14ac:dyDescent="0.2">
      <c r="A11" t="s">
        <v>137</v>
      </c>
      <c r="B11">
        <v>20</v>
      </c>
      <c r="C11">
        <v>4</v>
      </c>
      <c r="D11" s="55">
        <v>144444</v>
      </c>
      <c r="E11">
        <v>71</v>
      </c>
      <c r="F11">
        <v>36000</v>
      </c>
      <c r="G11">
        <v>30000</v>
      </c>
      <c r="H11">
        <v>1324</v>
      </c>
      <c r="I11">
        <v>4</v>
      </c>
      <c r="J11">
        <v>35645</v>
      </c>
      <c r="K11">
        <v>35240</v>
      </c>
      <c r="L11">
        <v>6441</v>
      </c>
      <c r="M11">
        <v>1243</v>
      </c>
      <c r="N11">
        <v>122163</v>
      </c>
    </row>
    <row r="12" spans="1:17" x14ac:dyDescent="0.2">
      <c r="A12" t="s">
        <v>137</v>
      </c>
      <c r="B12">
        <v>20</v>
      </c>
      <c r="C12">
        <v>8</v>
      </c>
      <c r="D12" s="55">
        <v>238125</v>
      </c>
      <c r="E12">
        <v>71</v>
      </c>
      <c r="F12">
        <v>36000</v>
      </c>
      <c r="G12">
        <v>30000</v>
      </c>
      <c r="H12">
        <v>1805</v>
      </c>
      <c r="I12">
        <v>4</v>
      </c>
      <c r="J12">
        <v>35670</v>
      </c>
      <c r="K12">
        <v>34935</v>
      </c>
      <c r="L12">
        <v>5767</v>
      </c>
      <c r="M12">
        <v>1873</v>
      </c>
      <c r="N12">
        <v>122163</v>
      </c>
    </row>
    <row r="13" spans="1:17" x14ac:dyDescent="0.2">
      <c r="A13" t="s">
        <v>137</v>
      </c>
      <c r="B13">
        <v>20</v>
      </c>
      <c r="C13">
        <v>16</v>
      </c>
      <c r="D13" s="55">
        <v>374306</v>
      </c>
      <c r="E13">
        <v>71</v>
      </c>
      <c r="F13">
        <v>36000</v>
      </c>
      <c r="G13">
        <v>30000</v>
      </c>
      <c r="H13">
        <v>4596</v>
      </c>
      <c r="I13">
        <v>4</v>
      </c>
      <c r="J13">
        <v>35415</v>
      </c>
      <c r="K13">
        <v>34145</v>
      </c>
      <c r="L13">
        <v>4429</v>
      </c>
      <c r="M13">
        <v>4538</v>
      </c>
      <c r="N13">
        <v>122163</v>
      </c>
    </row>
    <row r="14" spans="1:17" x14ac:dyDescent="0.2">
      <c r="A14" t="s">
        <v>137</v>
      </c>
      <c r="B14">
        <v>20</v>
      </c>
      <c r="C14">
        <v>2</v>
      </c>
      <c r="D14" s="55">
        <v>158958</v>
      </c>
      <c r="E14">
        <v>71</v>
      </c>
      <c r="F14">
        <v>36000</v>
      </c>
      <c r="G14">
        <v>30000</v>
      </c>
      <c r="H14">
        <v>1156</v>
      </c>
      <c r="I14">
        <v>4</v>
      </c>
      <c r="J14">
        <v>35750</v>
      </c>
      <c r="K14">
        <v>35235</v>
      </c>
      <c r="L14">
        <v>5457</v>
      </c>
      <c r="M14">
        <v>1916</v>
      </c>
      <c r="N14">
        <v>103753</v>
      </c>
    </row>
    <row r="15" spans="1:17" x14ac:dyDescent="0.2">
      <c r="A15" t="s">
        <v>137</v>
      </c>
      <c r="B15">
        <v>20</v>
      </c>
      <c r="C15">
        <v>4</v>
      </c>
      <c r="D15" s="55">
        <v>196944</v>
      </c>
      <c r="E15">
        <v>71</v>
      </c>
      <c r="F15">
        <v>36000</v>
      </c>
      <c r="G15">
        <v>30000</v>
      </c>
      <c r="H15">
        <v>1321</v>
      </c>
      <c r="I15">
        <v>4</v>
      </c>
      <c r="J15">
        <v>35660</v>
      </c>
      <c r="K15">
        <v>35110</v>
      </c>
      <c r="L15">
        <v>5461</v>
      </c>
      <c r="M15">
        <v>1924</v>
      </c>
      <c r="N15">
        <v>103753</v>
      </c>
    </row>
    <row r="16" spans="1:17" x14ac:dyDescent="0.2">
      <c r="A16" t="s">
        <v>137</v>
      </c>
      <c r="B16">
        <v>20</v>
      </c>
      <c r="C16">
        <v>8</v>
      </c>
      <c r="D16" s="55">
        <v>296111</v>
      </c>
      <c r="E16">
        <v>71</v>
      </c>
      <c r="F16">
        <v>36000</v>
      </c>
      <c r="G16">
        <v>30000</v>
      </c>
      <c r="H16">
        <v>2007</v>
      </c>
      <c r="I16">
        <v>4</v>
      </c>
      <c r="J16">
        <v>35605</v>
      </c>
      <c r="K16">
        <v>34655</v>
      </c>
      <c r="L16">
        <v>5037</v>
      </c>
      <c r="M16">
        <v>3235</v>
      </c>
      <c r="N16">
        <v>103753</v>
      </c>
    </row>
    <row r="17" spans="1:14" x14ac:dyDescent="0.2">
      <c r="A17" t="s">
        <v>137</v>
      </c>
      <c r="B17">
        <v>20</v>
      </c>
      <c r="C17">
        <v>16</v>
      </c>
      <c r="D17" s="55">
        <v>500694</v>
      </c>
      <c r="E17">
        <v>71</v>
      </c>
      <c r="F17">
        <v>36000</v>
      </c>
      <c r="G17">
        <v>30000</v>
      </c>
      <c r="H17">
        <v>4484</v>
      </c>
      <c r="I17">
        <v>4</v>
      </c>
      <c r="J17">
        <v>35020</v>
      </c>
      <c r="K17">
        <v>33560</v>
      </c>
      <c r="L17">
        <v>3875</v>
      </c>
      <c r="M17">
        <v>5124</v>
      </c>
      <c r="N17">
        <v>103753</v>
      </c>
    </row>
    <row r="18" spans="1:14" x14ac:dyDescent="0.2">
      <c r="A18" t="s">
        <v>137</v>
      </c>
      <c r="B18">
        <v>20</v>
      </c>
      <c r="C18">
        <v>2</v>
      </c>
      <c r="D18" s="55">
        <v>146250</v>
      </c>
      <c r="E18">
        <v>71</v>
      </c>
      <c r="F18">
        <v>36000</v>
      </c>
      <c r="G18">
        <v>30000</v>
      </c>
      <c r="H18">
        <v>1055</v>
      </c>
      <c r="I18">
        <v>4</v>
      </c>
      <c r="J18">
        <v>35765</v>
      </c>
      <c r="K18">
        <v>35265</v>
      </c>
      <c r="L18">
        <v>5618</v>
      </c>
      <c r="M18">
        <v>1815</v>
      </c>
      <c r="N18">
        <v>108557</v>
      </c>
    </row>
    <row r="19" spans="1:14" x14ac:dyDescent="0.2">
      <c r="A19" t="s">
        <v>137</v>
      </c>
      <c r="B19">
        <v>20</v>
      </c>
      <c r="C19">
        <v>4</v>
      </c>
      <c r="D19" s="55">
        <v>187222</v>
      </c>
      <c r="E19">
        <v>71</v>
      </c>
      <c r="F19">
        <v>36000</v>
      </c>
      <c r="G19">
        <v>30000</v>
      </c>
      <c r="H19">
        <v>1254</v>
      </c>
      <c r="I19">
        <v>4</v>
      </c>
      <c r="J19">
        <v>35665</v>
      </c>
      <c r="K19">
        <v>35145</v>
      </c>
      <c r="L19">
        <v>5050</v>
      </c>
      <c r="M19">
        <v>2167</v>
      </c>
      <c r="N19">
        <v>108557</v>
      </c>
    </row>
    <row r="20" spans="1:14" x14ac:dyDescent="0.2">
      <c r="A20" t="s">
        <v>137</v>
      </c>
      <c r="B20">
        <v>20</v>
      </c>
      <c r="C20">
        <v>8</v>
      </c>
      <c r="D20" s="55">
        <v>281528</v>
      </c>
      <c r="E20">
        <v>71</v>
      </c>
      <c r="F20">
        <v>36000</v>
      </c>
      <c r="G20">
        <v>30000</v>
      </c>
      <c r="H20">
        <v>1908</v>
      </c>
      <c r="I20">
        <v>4</v>
      </c>
      <c r="J20">
        <v>35530</v>
      </c>
      <c r="K20">
        <v>34770</v>
      </c>
      <c r="L20">
        <v>5353</v>
      </c>
      <c r="M20">
        <v>3247</v>
      </c>
      <c r="N20">
        <v>108557</v>
      </c>
    </row>
    <row r="21" spans="1:14" x14ac:dyDescent="0.2">
      <c r="A21" t="s">
        <v>137</v>
      </c>
      <c r="B21">
        <v>20</v>
      </c>
      <c r="C21">
        <v>16</v>
      </c>
      <c r="D21" s="55">
        <v>451806</v>
      </c>
      <c r="E21">
        <v>71</v>
      </c>
      <c r="F21">
        <v>36000</v>
      </c>
      <c r="G21">
        <v>30000</v>
      </c>
      <c r="H21">
        <v>4560</v>
      </c>
      <c r="I21">
        <v>4</v>
      </c>
      <c r="J21">
        <v>35030</v>
      </c>
      <c r="K21">
        <v>33905</v>
      </c>
      <c r="L21">
        <v>3397</v>
      </c>
      <c r="M21">
        <v>5110</v>
      </c>
      <c r="N21">
        <v>108557</v>
      </c>
    </row>
    <row r="22" spans="1:14" x14ac:dyDescent="0.2">
      <c r="A22" t="s">
        <v>137</v>
      </c>
      <c r="B22">
        <v>20</v>
      </c>
      <c r="C22">
        <v>2</v>
      </c>
      <c r="D22" s="55">
        <v>133194</v>
      </c>
      <c r="E22">
        <v>71</v>
      </c>
      <c r="F22">
        <v>36000</v>
      </c>
      <c r="G22">
        <v>30000</v>
      </c>
      <c r="H22">
        <v>1192</v>
      </c>
      <c r="I22">
        <v>4</v>
      </c>
      <c r="J22">
        <v>35785</v>
      </c>
      <c r="K22">
        <v>35370</v>
      </c>
      <c r="L22">
        <v>6276</v>
      </c>
      <c r="M22">
        <v>1252</v>
      </c>
      <c r="N22">
        <v>119273</v>
      </c>
    </row>
    <row r="23" spans="1:14" x14ac:dyDescent="0.2">
      <c r="A23" t="s">
        <v>137</v>
      </c>
      <c r="B23">
        <v>20</v>
      </c>
      <c r="C23">
        <v>4</v>
      </c>
      <c r="D23" s="55">
        <v>157778</v>
      </c>
      <c r="E23">
        <v>71</v>
      </c>
      <c r="F23">
        <v>36000</v>
      </c>
      <c r="G23">
        <v>30000</v>
      </c>
      <c r="H23">
        <v>1371</v>
      </c>
      <c r="I23">
        <v>4</v>
      </c>
      <c r="J23">
        <v>35760</v>
      </c>
      <c r="K23">
        <v>35245</v>
      </c>
      <c r="L23">
        <v>6378</v>
      </c>
      <c r="M23">
        <v>1268</v>
      </c>
      <c r="N23">
        <v>119273</v>
      </c>
    </row>
    <row r="24" spans="1:14" x14ac:dyDescent="0.2">
      <c r="A24" t="s">
        <v>137</v>
      </c>
      <c r="B24">
        <v>20</v>
      </c>
      <c r="C24">
        <v>8</v>
      </c>
      <c r="D24" s="55">
        <v>232847</v>
      </c>
      <c r="E24">
        <v>71</v>
      </c>
      <c r="F24">
        <v>36000</v>
      </c>
      <c r="G24">
        <v>30000</v>
      </c>
      <c r="H24">
        <v>1960</v>
      </c>
      <c r="I24">
        <v>4</v>
      </c>
      <c r="J24">
        <v>35700</v>
      </c>
      <c r="K24">
        <v>34930</v>
      </c>
      <c r="L24">
        <v>5868</v>
      </c>
      <c r="M24">
        <v>1877</v>
      </c>
      <c r="N24">
        <v>119273</v>
      </c>
    </row>
    <row r="25" spans="1:14" x14ac:dyDescent="0.2">
      <c r="A25" t="s">
        <v>137</v>
      </c>
      <c r="B25">
        <v>20</v>
      </c>
      <c r="C25">
        <v>16</v>
      </c>
      <c r="D25" s="55">
        <v>382500</v>
      </c>
      <c r="E25">
        <v>71</v>
      </c>
      <c r="F25">
        <v>36000</v>
      </c>
      <c r="G25">
        <v>30000</v>
      </c>
      <c r="H25">
        <v>4539</v>
      </c>
      <c r="I25">
        <v>4</v>
      </c>
      <c r="J25">
        <v>35205</v>
      </c>
      <c r="K25">
        <v>34160</v>
      </c>
      <c r="L25">
        <v>3958</v>
      </c>
      <c r="M25">
        <v>4203</v>
      </c>
      <c r="N25">
        <v>119273</v>
      </c>
    </row>
    <row r="26" spans="1:14" x14ac:dyDescent="0.2">
      <c r="A26" t="s">
        <v>137</v>
      </c>
      <c r="B26">
        <v>20</v>
      </c>
      <c r="C26">
        <v>2</v>
      </c>
      <c r="D26" s="55">
        <v>137708</v>
      </c>
      <c r="E26">
        <v>71</v>
      </c>
      <c r="F26">
        <v>36000</v>
      </c>
      <c r="G26">
        <v>30000</v>
      </c>
      <c r="H26">
        <v>1075</v>
      </c>
      <c r="I26">
        <v>4</v>
      </c>
      <c r="J26">
        <v>35775</v>
      </c>
      <c r="K26">
        <v>35325</v>
      </c>
      <c r="L26">
        <v>6032</v>
      </c>
      <c r="M26">
        <v>1273</v>
      </c>
      <c r="N26">
        <v>118742</v>
      </c>
    </row>
    <row r="27" spans="1:14" x14ac:dyDescent="0.2">
      <c r="A27" t="s">
        <v>137</v>
      </c>
      <c r="B27">
        <v>20</v>
      </c>
      <c r="C27">
        <v>4</v>
      </c>
      <c r="D27" s="55">
        <v>152431</v>
      </c>
      <c r="E27">
        <v>71</v>
      </c>
      <c r="F27">
        <v>36000</v>
      </c>
      <c r="G27">
        <v>30000</v>
      </c>
      <c r="H27">
        <v>1307</v>
      </c>
      <c r="I27">
        <v>4</v>
      </c>
      <c r="J27">
        <v>35690</v>
      </c>
      <c r="K27">
        <v>35210</v>
      </c>
      <c r="L27">
        <v>6199</v>
      </c>
      <c r="M27">
        <v>1240</v>
      </c>
      <c r="N27">
        <v>118742</v>
      </c>
    </row>
    <row r="28" spans="1:14" x14ac:dyDescent="0.2">
      <c r="A28" t="s">
        <v>137</v>
      </c>
      <c r="B28">
        <v>20</v>
      </c>
      <c r="C28">
        <v>8</v>
      </c>
      <c r="D28" s="55">
        <v>248681</v>
      </c>
      <c r="E28">
        <v>71</v>
      </c>
      <c r="F28">
        <v>36000</v>
      </c>
      <c r="G28">
        <v>30000</v>
      </c>
      <c r="H28">
        <v>2021</v>
      </c>
      <c r="I28">
        <v>4</v>
      </c>
      <c r="J28">
        <v>35585</v>
      </c>
      <c r="K28">
        <v>34925</v>
      </c>
      <c r="L28">
        <v>5693</v>
      </c>
      <c r="M28">
        <v>1873</v>
      </c>
      <c r="N28">
        <v>118742</v>
      </c>
    </row>
    <row r="29" spans="1:14" x14ac:dyDescent="0.2">
      <c r="A29" t="s">
        <v>137</v>
      </c>
      <c r="B29">
        <v>20</v>
      </c>
      <c r="C29">
        <v>16</v>
      </c>
      <c r="D29" s="55">
        <v>392500</v>
      </c>
      <c r="E29">
        <v>71</v>
      </c>
      <c r="F29">
        <v>36000</v>
      </c>
      <c r="G29">
        <v>30000</v>
      </c>
      <c r="H29">
        <v>4476</v>
      </c>
      <c r="I29">
        <v>4</v>
      </c>
      <c r="J29">
        <v>35190</v>
      </c>
      <c r="K29">
        <v>34085</v>
      </c>
      <c r="L29">
        <v>3735</v>
      </c>
      <c r="M29">
        <v>4509</v>
      </c>
      <c r="N29">
        <v>118742</v>
      </c>
    </row>
    <row r="30" spans="1:14" x14ac:dyDescent="0.2">
      <c r="A30" t="s">
        <v>137</v>
      </c>
      <c r="B30">
        <v>20</v>
      </c>
      <c r="C30">
        <v>2</v>
      </c>
      <c r="D30" s="55">
        <v>155486</v>
      </c>
      <c r="E30">
        <v>71</v>
      </c>
      <c r="F30">
        <v>36000</v>
      </c>
      <c r="G30">
        <v>30000</v>
      </c>
      <c r="H30">
        <v>1080</v>
      </c>
      <c r="I30">
        <v>4</v>
      </c>
      <c r="J30">
        <v>35770</v>
      </c>
      <c r="K30">
        <v>35205</v>
      </c>
      <c r="L30">
        <v>5473</v>
      </c>
      <c r="M30">
        <v>1857</v>
      </c>
      <c r="N30">
        <v>103456</v>
      </c>
    </row>
    <row r="31" spans="1:14" x14ac:dyDescent="0.2">
      <c r="A31" t="s">
        <v>137</v>
      </c>
      <c r="B31">
        <v>20</v>
      </c>
      <c r="C31">
        <v>4</v>
      </c>
      <c r="D31" s="55">
        <v>199653</v>
      </c>
      <c r="E31">
        <v>71</v>
      </c>
      <c r="F31">
        <v>36000</v>
      </c>
      <c r="G31">
        <v>30000</v>
      </c>
      <c r="H31">
        <v>1236</v>
      </c>
      <c r="I31">
        <v>4</v>
      </c>
      <c r="J31">
        <v>35680</v>
      </c>
      <c r="K31">
        <v>35015</v>
      </c>
      <c r="L31">
        <v>4957</v>
      </c>
      <c r="M31">
        <v>2192</v>
      </c>
      <c r="N31">
        <v>103456</v>
      </c>
    </row>
    <row r="32" spans="1:14" x14ac:dyDescent="0.2">
      <c r="A32" t="s">
        <v>137</v>
      </c>
      <c r="B32">
        <v>20</v>
      </c>
      <c r="C32">
        <v>8</v>
      </c>
      <c r="D32" s="55">
        <v>302361</v>
      </c>
      <c r="E32">
        <v>71</v>
      </c>
      <c r="F32">
        <v>36000</v>
      </c>
      <c r="G32">
        <v>30000</v>
      </c>
      <c r="H32">
        <v>1927</v>
      </c>
      <c r="I32">
        <v>4</v>
      </c>
      <c r="J32">
        <v>35665</v>
      </c>
      <c r="K32">
        <v>34555</v>
      </c>
      <c r="L32">
        <v>4987</v>
      </c>
      <c r="M32">
        <v>3411</v>
      </c>
      <c r="N32">
        <v>103456</v>
      </c>
    </row>
    <row r="33" spans="1:14" x14ac:dyDescent="0.2">
      <c r="A33" t="s">
        <v>137</v>
      </c>
      <c r="B33">
        <v>20</v>
      </c>
      <c r="C33">
        <v>16</v>
      </c>
      <c r="D33" s="55">
        <v>489653</v>
      </c>
      <c r="E33">
        <v>71</v>
      </c>
      <c r="F33">
        <v>36000</v>
      </c>
      <c r="G33">
        <v>30000</v>
      </c>
      <c r="H33">
        <v>4371</v>
      </c>
      <c r="I33">
        <v>4</v>
      </c>
      <c r="J33">
        <v>34990</v>
      </c>
      <c r="K33">
        <v>33735</v>
      </c>
      <c r="L33">
        <v>3320</v>
      </c>
      <c r="M33">
        <v>5167</v>
      </c>
      <c r="N33">
        <v>103456</v>
      </c>
    </row>
    <row r="34" spans="1:14" x14ac:dyDescent="0.2">
      <c r="A34" t="s">
        <v>137</v>
      </c>
      <c r="B34">
        <v>20</v>
      </c>
      <c r="C34">
        <v>2</v>
      </c>
      <c r="D34" s="55">
        <v>158194</v>
      </c>
      <c r="E34">
        <v>71</v>
      </c>
      <c r="F34">
        <v>36000</v>
      </c>
      <c r="G34">
        <v>30000</v>
      </c>
      <c r="H34">
        <v>1152</v>
      </c>
      <c r="I34">
        <v>4</v>
      </c>
      <c r="J34">
        <v>35765</v>
      </c>
      <c r="K34">
        <v>35205</v>
      </c>
      <c r="L34">
        <v>5380</v>
      </c>
      <c r="M34">
        <v>1915</v>
      </c>
      <c r="N34">
        <v>102246</v>
      </c>
    </row>
    <row r="35" spans="1:14" x14ac:dyDescent="0.2">
      <c r="A35" t="s">
        <v>137</v>
      </c>
      <c r="B35">
        <v>20</v>
      </c>
      <c r="C35">
        <v>4</v>
      </c>
      <c r="D35" s="55">
        <v>203819</v>
      </c>
      <c r="E35">
        <v>71</v>
      </c>
      <c r="F35">
        <v>36000</v>
      </c>
      <c r="G35">
        <v>30000</v>
      </c>
      <c r="H35">
        <v>1324</v>
      </c>
      <c r="I35">
        <v>4</v>
      </c>
      <c r="J35">
        <v>35660</v>
      </c>
      <c r="K35">
        <v>35015</v>
      </c>
      <c r="L35">
        <v>5391</v>
      </c>
      <c r="M35">
        <v>1907</v>
      </c>
      <c r="N35">
        <v>102246</v>
      </c>
    </row>
    <row r="36" spans="1:14" x14ac:dyDescent="0.2">
      <c r="A36" t="s">
        <v>137</v>
      </c>
      <c r="B36">
        <v>20</v>
      </c>
      <c r="C36">
        <v>8</v>
      </c>
      <c r="D36" s="55">
        <v>300486</v>
      </c>
      <c r="E36">
        <v>71</v>
      </c>
      <c r="F36">
        <v>36000</v>
      </c>
      <c r="G36">
        <v>30000</v>
      </c>
      <c r="H36">
        <v>1960</v>
      </c>
      <c r="I36">
        <v>4</v>
      </c>
      <c r="J36">
        <v>35630</v>
      </c>
      <c r="K36">
        <v>34505</v>
      </c>
      <c r="L36">
        <v>5035</v>
      </c>
      <c r="M36">
        <v>3240</v>
      </c>
      <c r="N36">
        <v>102246</v>
      </c>
    </row>
    <row r="37" spans="1:14" x14ac:dyDescent="0.2">
      <c r="A37" t="s">
        <v>137</v>
      </c>
      <c r="B37">
        <v>20</v>
      </c>
      <c r="C37">
        <v>16</v>
      </c>
      <c r="D37" s="55">
        <v>512708</v>
      </c>
      <c r="E37">
        <v>71</v>
      </c>
      <c r="F37">
        <v>36000</v>
      </c>
      <c r="G37">
        <v>30000</v>
      </c>
      <c r="H37">
        <v>4335</v>
      </c>
      <c r="I37">
        <v>4</v>
      </c>
      <c r="J37">
        <v>34845</v>
      </c>
      <c r="K37">
        <v>33505</v>
      </c>
      <c r="L37">
        <v>3750</v>
      </c>
      <c r="M37">
        <v>5254</v>
      </c>
      <c r="N37">
        <v>102246</v>
      </c>
    </row>
    <row r="38" spans="1:14" x14ac:dyDescent="0.2">
      <c r="A38" t="s">
        <v>137</v>
      </c>
      <c r="B38">
        <v>20</v>
      </c>
      <c r="C38">
        <v>2</v>
      </c>
      <c r="D38" s="55">
        <v>160417</v>
      </c>
      <c r="E38">
        <v>71</v>
      </c>
      <c r="F38">
        <v>36000</v>
      </c>
      <c r="G38">
        <v>30000</v>
      </c>
      <c r="H38">
        <v>934</v>
      </c>
      <c r="I38">
        <v>4</v>
      </c>
      <c r="J38">
        <v>35675</v>
      </c>
      <c r="K38">
        <v>35145</v>
      </c>
      <c r="L38">
        <v>5036</v>
      </c>
      <c r="M38">
        <v>1846</v>
      </c>
      <c r="N38">
        <v>97263</v>
      </c>
    </row>
    <row r="39" spans="1:14" x14ac:dyDescent="0.2">
      <c r="A39" t="s">
        <v>137</v>
      </c>
      <c r="B39">
        <v>20</v>
      </c>
      <c r="C39">
        <v>4</v>
      </c>
      <c r="D39" s="55">
        <v>203403</v>
      </c>
      <c r="E39">
        <v>71</v>
      </c>
      <c r="F39">
        <v>36000</v>
      </c>
      <c r="G39">
        <v>30000</v>
      </c>
      <c r="H39">
        <v>1273</v>
      </c>
      <c r="I39">
        <v>4</v>
      </c>
      <c r="J39">
        <v>35640</v>
      </c>
      <c r="K39">
        <v>34950</v>
      </c>
      <c r="L39">
        <v>4649</v>
      </c>
      <c r="M39">
        <v>2138</v>
      </c>
      <c r="N39">
        <v>97263</v>
      </c>
    </row>
    <row r="40" spans="1:14" x14ac:dyDescent="0.2">
      <c r="A40" t="s">
        <v>137</v>
      </c>
      <c r="B40">
        <v>20</v>
      </c>
      <c r="C40">
        <v>8</v>
      </c>
      <c r="D40" s="55">
        <v>322778</v>
      </c>
      <c r="E40">
        <v>71</v>
      </c>
      <c r="F40">
        <v>36000</v>
      </c>
      <c r="G40">
        <v>30000</v>
      </c>
      <c r="H40">
        <v>1883</v>
      </c>
      <c r="I40">
        <v>4</v>
      </c>
      <c r="J40">
        <v>35530</v>
      </c>
      <c r="K40">
        <v>34470</v>
      </c>
      <c r="L40">
        <v>4276</v>
      </c>
      <c r="M40">
        <v>3885</v>
      </c>
      <c r="N40">
        <v>97263</v>
      </c>
    </row>
    <row r="41" spans="1:14" x14ac:dyDescent="0.2">
      <c r="A41" t="s">
        <v>137</v>
      </c>
      <c r="B41">
        <v>20</v>
      </c>
      <c r="C41">
        <v>16</v>
      </c>
      <c r="D41" s="55">
        <v>540903</v>
      </c>
      <c r="E41">
        <v>71</v>
      </c>
      <c r="F41">
        <v>36000</v>
      </c>
      <c r="G41">
        <v>30000</v>
      </c>
      <c r="H41">
        <v>4269</v>
      </c>
      <c r="I41">
        <v>4</v>
      </c>
      <c r="J41">
        <v>34840</v>
      </c>
      <c r="K41">
        <v>33305</v>
      </c>
      <c r="L41">
        <v>3641</v>
      </c>
      <c r="M41">
        <v>6013</v>
      </c>
      <c r="N41">
        <v>97263</v>
      </c>
    </row>
    <row r="42" spans="1:14" x14ac:dyDescent="0.2">
      <c r="A42" t="s">
        <v>137</v>
      </c>
      <c r="B42">
        <v>20</v>
      </c>
      <c r="C42">
        <v>2</v>
      </c>
      <c r="D42" s="55">
        <v>147569</v>
      </c>
      <c r="E42">
        <v>71</v>
      </c>
      <c r="F42">
        <v>36000</v>
      </c>
      <c r="G42">
        <v>30000</v>
      </c>
      <c r="H42">
        <v>1238</v>
      </c>
      <c r="I42">
        <v>4</v>
      </c>
      <c r="J42">
        <v>35755</v>
      </c>
      <c r="K42">
        <v>35255</v>
      </c>
      <c r="L42">
        <v>5745</v>
      </c>
      <c r="M42">
        <v>1882</v>
      </c>
      <c r="N42">
        <v>108453</v>
      </c>
    </row>
    <row r="43" spans="1:14" x14ac:dyDescent="0.2">
      <c r="A43" t="s">
        <v>137</v>
      </c>
      <c r="B43">
        <v>20</v>
      </c>
      <c r="C43">
        <v>4</v>
      </c>
      <c r="D43" s="55">
        <v>182153</v>
      </c>
      <c r="E43">
        <v>71</v>
      </c>
      <c r="F43">
        <v>36000</v>
      </c>
      <c r="G43">
        <v>30000</v>
      </c>
      <c r="H43">
        <v>1327</v>
      </c>
      <c r="I43">
        <v>4</v>
      </c>
      <c r="J43">
        <v>35710</v>
      </c>
      <c r="K43">
        <v>35130</v>
      </c>
      <c r="L43">
        <v>5139</v>
      </c>
      <c r="M43">
        <v>2156</v>
      </c>
      <c r="N43">
        <v>108453</v>
      </c>
    </row>
    <row r="44" spans="1:14" x14ac:dyDescent="0.2">
      <c r="A44" t="s">
        <v>137</v>
      </c>
      <c r="B44">
        <v>20</v>
      </c>
      <c r="C44">
        <v>8</v>
      </c>
      <c r="D44" s="55">
        <v>269375</v>
      </c>
      <c r="E44">
        <v>71</v>
      </c>
      <c r="F44">
        <v>36000</v>
      </c>
      <c r="G44">
        <v>30000</v>
      </c>
      <c r="H44">
        <v>1860</v>
      </c>
      <c r="I44">
        <v>4</v>
      </c>
      <c r="J44">
        <v>35480</v>
      </c>
      <c r="K44">
        <v>34610</v>
      </c>
      <c r="L44">
        <v>5302</v>
      </c>
      <c r="M44">
        <v>2820</v>
      </c>
      <c r="N44">
        <v>108453</v>
      </c>
    </row>
    <row r="45" spans="1:14" x14ac:dyDescent="0.2">
      <c r="A45" t="s">
        <v>137</v>
      </c>
      <c r="B45">
        <v>20</v>
      </c>
      <c r="C45">
        <v>16</v>
      </c>
      <c r="D45" s="55">
        <v>459306</v>
      </c>
      <c r="E45">
        <v>71</v>
      </c>
      <c r="F45">
        <v>36000</v>
      </c>
      <c r="G45">
        <v>30000</v>
      </c>
      <c r="H45">
        <v>4611</v>
      </c>
      <c r="I45">
        <v>4</v>
      </c>
      <c r="J45">
        <v>34970</v>
      </c>
      <c r="K45">
        <v>33860</v>
      </c>
      <c r="L45">
        <v>3630</v>
      </c>
      <c r="M45">
        <v>5120</v>
      </c>
      <c r="N45">
        <v>108453</v>
      </c>
    </row>
    <row r="46" spans="1:14" x14ac:dyDescent="0.2">
      <c r="A46" t="s">
        <v>137</v>
      </c>
      <c r="B46">
        <v>20</v>
      </c>
      <c r="C46">
        <v>2</v>
      </c>
      <c r="D46" s="55">
        <v>147500</v>
      </c>
      <c r="E46">
        <v>71</v>
      </c>
      <c r="F46">
        <v>36000</v>
      </c>
      <c r="G46">
        <v>30000</v>
      </c>
      <c r="H46">
        <v>1129</v>
      </c>
      <c r="I46">
        <v>4</v>
      </c>
      <c r="J46">
        <v>35745</v>
      </c>
      <c r="K46">
        <v>35220</v>
      </c>
      <c r="L46">
        <v>5630</v>
      </c>
      <c r="M46">
        <v>1827</v>
      </c>
      <c r="N46">
        <v>107311</v>
      </c>
    </row>
    <row r="47" spans="1:14" x14ac:dyDescent="0.2">
      <c r="A47" t="s">
        <v>137</v>
      </c>
      <c r="B47">
        <v>20</v>
      </c>
      <c r="C47">
        <v>4</v>
      </c>
      <c r="D47" s="55">
        <v>180139</v>
      </c>
      <c r="E47">
        <v>71</v>
      </c>
      <c r="F47">
        <v>36000</v>
      </c>
      <c r="G47">
        <v>30000</v>
      </c>
      <c r="H47">
        <v>1306</v>
      </c>
      <c r="I47">
        <v>4</v>
      </c>
      <c r="J47">
        <v>35720</v>
      </c>
      <c r="K47">
        <v>35135</v>
      </c>
      <c r="L47">
        <v>5155</v>
      </c>
      <c r="M47">
        <v>2134</v>
      </c>
      <c r="N47">
        <v>107311</v>
      </c>
    </row>
    <row r="48" spans="1:14" x14ac:dyDescent="0.2">
      <c r="A48" t="s">
        <v>137</v>
      </c>
      <c r="B48">
        <v>20</v>
      </c>
      <c r="C48">
        <v>8</v>
      </c>
      <c r="D48" s="55">
        <v>274097</v>
      </c>
      <c r="E48">
        <v>71</v>
      </c>
      <c r="F48">
        <v>36000</v>
      </c>
      <c r="G48">
        <v>30000</v>
      </c>
      <c r="H48">
        <v>1917</v>
      </c>
      <c r="I48">
        <v>4</v>
      </c>
      <c r="J48">
        <v>35440</v>
      </c>
      <c r="K48">
        <v>34665</v>
      </c>
      <c r="L48">
        <v>4964</v>
      </c>
      <c r="M48">
        <v>3404</v>
      </c>
      <c r="N48">
        <v>107311</v>
      </c>
    </row>
    <row r="49" spans="1:14" x14ac:dyDescent="0.2">
      <c r="A49" t="s">
        <v>137</v>
      </c>
      <c r="B49">
        <v>20</v>
      </c>
      <c r="C49">
        <v>16</v>
      </c>
      <c r="D49" s="55">
        <v>469792</v>
      </c>
      <c r="E49">
        <v>71</v>
      </c>
      <c r="F49">
        <v>36000</v>
      </c>
      <c r="G49">
        <v>30000</v>
      </c>
      <c r="H49">
        <v>4468</v>
      </c>
      <c r="I49">
        <v>4</v>
      </c>
      <c r="J49">
        <v>34935</v>
      </c>
      <c r="K49">
        <v>34030</v>
      </c>
      <c r="L49">
        <v>3676</v>
      </c>
      <c r="M49">
        <v>5093</v>
      </c>
      <c r="N49">
        <v>107311</v>
      </c>
    </row>
    <row r="50" spans="1:14" x14ac:dyDescent="0.2">
      <c r="A50" t="s">
        <v>137</v>
      </c>
      <c r="B50">
        <v>20</v>
      </c>
      <c r="C50">
        <v>2</v>
      </c>
      <c r="D50" s="55">
        <v>162153</v>
      </c>
      <c r="E50">
        <v>71</v>
      </c>
      <c r="F50">
        <v>36000</v>
      </c>
      <c r="G50">
        <v>30000</v>
      </c>
      <c r="H50">
        <v>989</v>
      </c>
      <c r="I50">
        <v>4</v>
      </c>
      <c r="J50">
        <v>35780</v>
      </c>
      <c r="K50">
        <v>35295</v>
      </c>
      <c r="L50">
        <v>5650</v>
      </c>
      <c r="M50">
        <v>1956</v>
      </c>
      <c r="N50">
        <v>105066</v>
      </c>
    </row>
    <row r="51" spans="1:14" x14ac:dyDescent="0.2">
      <c r="A51" t="s">
        <v>137</v>
      </c>
      <c r="B51">
        <v>20</v>
      </c>
      <c r="C51">
        <v>4</v>
      </c>
      <c r="D51" s="55">
        <v>203056</v>
      </c>
      <c r="E51">
        <v>71</v>
      </c>
      <c r="F51">
        <v>36000</v>
      </c>
      <c r="G51">
        <v>30000</v>
      </c>
      <c r="H51">
        <v>1204</v>
      </c>
      <c r="I51">
        <v>4</v>
      </c>
      <c r="J51">
        <v>35670</v>
      </c>
      <c r="K51">
        <v>35035</v>
      </c>
      <c r="L51">
        <v>4913</v>
      </c>
      <c r="M51">
        <v>2260</v>
      </c>
      <c r="N51">
        <v>105066</v>
      </c>
    </row>
    <row r="52" spans="1:14" x14ac:dyDescent="0.2">
      <c r="A52" t="s">
        <v>137</v>
      </c>
      <c r="B52">
        <v>20</v>
      </c>
      <c r="C52">
        <v>8</v>
      </c>
      <c r="D52" s="55">
        <v>310139</v>
      </c>
      <c r="E52">
        <v>71</v>
      </c>
      <c r="F52">
        <v>36000</v>
      </c>
      <c r="G52">
        <v>30000</v>
      </c>
      <c r="H52">
        <v>1766</v>
      </c>
      <c r="I52">
        <v>4</v>
      </c>
      <c r="J52">
        <v>35565</v>
      </c>
      <c r="K52">
        <v>34675</v>
      </c>
      <c r="L52">
        <v>4868</v>
      </c>
      <c r="M52">
        <v>3407</v>
      </c>
      <c r="N52">
        <v>105066</v>
      </c>
    </row>
    <row r="53" spans="1:14" x14ac:dyDescent="0.2">
      <c r="A53" t="s">
        <v>137</v>
      </c>
      <c r="B53">
        <v>20</v>
      </c>
      <c r="C53">
        <v>16</v>
      </c>
      <c r="D53" s="55">
        <v>482431</v>
      </c>
      <c r="E53">
        <v>71</v>
      </c>
      <c r="F53">
        <v>36000</v>
      </c>
      <c r="G53">
        <v>30000</v>
      </c>
      <c r="H53">
        <v>4447</v>
      </c>
      <c r="I53">
        <v>4</v>
      </c>
      <c r="J53">
        <v>35025</v>
      </c>
      <c r="K53">
        <v>33945</v>
      </c>
      <c r="L53">
        <v>3261</v>
      </c>
      <c r="M53">
        <v>5064</v>
      </c>
      <c r="N53">
        <v>105066</v>
      </c>
    </row>
    <row r="54" spans="1:14" x14ac:dyDescent="0.2">
      <c r="A54" t="s">
        <v>137</v>
      </c>
      <c r="B54">
        <v>20</v>
      </c>
      <c r="C54">
        <v>2</v>
      </c>
      <c r="D54" s="55">
        <v>159792</v>
      </c>
      <c r="E54">
        <v>71</v>
      </c>
      <c r="F54">
        <v>36000</v>
      </c>
      <c r="G54">
        <v>30000</v>
      </c>
      <c r="H54">
        <v>1243</v>
      </c>
      <c r="I54">
        <v>4</v>
      </c>
      <c r="J54">
        <v>35725</v>
      </c>
      <c r="K54">
        <v>35160</v>
      </c>
      <c r="L54">
        <v>5302</v>
      </c>
      <c r="M54">
        <v>1917</v>
      </c>
      <c r="N54">
        <v>100968</v>
      </c>
    </row>
    <row r="55" spans="1:14" x14ac:dyDescent="0.2">
      <c r="A55" t="s">
        <v>137</v>
      </c>
      <c r="B55">
        <v>20</v>
      </c>
      <c r="C55">
        <v>4</v>
      </c>
      <c r="D55" s="55">
        <v>205069</v>
      </c>
      <c r="E55">
        <v>71</v>
      </c>
      <c r="F55">
        <v>36000</v>
      </c>
      <c r="G55">
        <v>30000</v>
      </c>
      <c r="H55">
        <v>1399</v>
      </c>
      <c r="I55">
        <v>4</v>
      </c>
      <c r="J55">
        <v>35710</v>
      </c>
      <c r="K55">
        <v>34950</v>
      </c>
      <c r="L55">
        <v>5285</v>
      </c>
      <c r="M55">
        <v>1915</v>
      </c>
      <c r="N55">
        <v>100968</v>
      </c>
    </row>
    <row r="56" spans="1:14" x14ac:dyDescent="0.2">
      <c r="A56" t="s">
        <v>137</v>
      </c>
      <c r="B56">
        <v>20</v>
      </c>
      <c r="C56">
        <v>8</v>
      </c>
      <c r="D56" s="55">
        <v>314722</v>
      </c>
      <c r="E56">
        <v>71</v>
      </c>
      <c r="F56">
        <v>36000</v>
      </c>
      <c r="G56">
        <v>30000</v>
      </c>
      <c r="H56">
        <v>2036</v>
      </c>
      <c r="I56">
        <v>4</v>
      </c>
      <c r="J56">
        <v>35515</v>
      </c>
      <c r="K56">
        <v>34430</v>
      </c>
      <c r="L56">
        <v>4465</v>
      </c>
      <c r="M56">
        <v>4033</v>
      </c>
      <c r="N56">
        <v>100968</v>
      </c>
    </row>
    <row r="57" spans="1:14" x14ac:dyDescent="0.2">
      <c r="A57" t="s">
        <v>137</v>
      </c>
      <c r="B57">
        <v>20</v>
      </c>
      <c r="C57">
        <v>16</v>
      </c>
      <c r="D57" s="55">
        <v>517014</v>
      </c>
      <c r="E57">
        <v>71</v>
      </c>
      <c r="F57">
        <v>36000</v>
      </c>
      <c r="G57">
        <v>30000</v>
      </c>
      <c r="H57">
        <v>4598</v>
      </c>
      <c r="I57">
        <v>4</v>
      </c>
      <c r="J57">
        <v>34995</v>
      </c>
      <c r="K57">
        <v>33465</v>
      </c>
      <c r="L57">
        <v>3662</v>
      </c>
      <c r="M57">
        <v>6211</v>
      </c>
      <c r="N57">
        <v>100968</v>
      </c>
    </row>
    <row r="58" spans="1:14" x14ac:dyDescent="0.2">
      <c r="A58" t="s">
        <v>137</v>
      </c>
      <c r="B58">
        <v>20</v>
      </c>
      <c r="C58">
        <v>2</v>
      </c>
      <c r="D58" s="55">
        <v>186875</v>
      </c>
      <c r="E58">
        <v>71</v>
      </c>
      <c r="F58">
        <v>36000</v>
      </c>
      <c r="G58">
        <v>30000</v>
      </c>
      <c r="H58">
        <v>1120</v>
      </c>
      <c r="I58">
        <v>4</v>
      </c>
      <c r="J58">
        <v>35625</v>
      </c>
      <c r="K58">
        <v>35130</v>
      </c>
      <c r="L58">
        <v>4573</v>
      </c>
      <c r="M58">
        <v>1914</v>
      </c>
      <c r="N58">
        <v>86285</v>
      </c>
    </row>
    <row r="59" spans="1:14" x14ac:dyDescent="0.2">
      <c r="A59" t="s">
        <v>137</v>
      </c>
      <c r="B59">
        <v>20</v>
      </c>
      <c r="C59">
        <v>4</v>
      </c>
      <c r="D59" s="55">
        <v>252639</v>
      </c>
      <c r="E59">
        <v>71</v>
      </c>
      <c r="F59">
        <v>36000</v>
      </c>
      <c r="G59">
        <v>30000</v>
      </c>
      <c r="H59">
        <v>1317</v>
      </c>
      <c r="I59">
        <v>4</v>
      </c>
      <c r="J59">
        <v>35535</v>
      </c>
      <c r="K59">
        <v>34705</v>
      </c>
      <c r="L59">
        <v>4284</v>
      </c>
      <c r="M59">
        <v>2228</v>
      </c>
      <c r="N59">
        <v>86285</v>
      </c>
    </row>
    <row r="60" spans="1:14" x14ac:dyDescent="0.2">
      <c r="A60" t="s">
        <v>137</v>
      </c>
      <c r="B60">
        <v>20</v>
      </c>
      <c r="C60">
        <v>8</v>
      </c>
      <c r="D60" s="55">
        <v>400764</v>
      </c>
      <c r="E60">
        <v>71</v>
      </c>
      <c r="F60">
        <v>36000</v>
      </c>
      <c r="G60">
        <v>30000</v>
      </c>
      <c r="H60">
        <v>1806</v>
      </c>
      <c r="I60">
        <v>4</v>
      </c>
      <c r="J60">
        <v>35215</v>
      </c>
      <c r="K60">
        <v>33975</v>
      </c>
      <c r="L60">
        <v>3922</v>
      </c>
      <c r="M60">
        <v>3929</v>
      </c>
      <c r="N60">
        <v>86285</v>
      </c>
    </row>
    <row r="61" spans="1:14" x14ac:dyDescent="0.2">
      <c r="A61" t="s">
        <v>137</v>
      </c>
      <c r="B61">
        <v>20</v>
      </c>
      <c r="C61">
        <v>16</v>
      </c>
      <c r="D61" s="55">
        <v>700486</v>
      </c>
      <c r="E61">
        <v>71</v>
      </c>
      <c r="F61">
        <v>36000</v>
      </c>
      <c r="G61">
        <v>30000</v>
      </c>
      <c r="H61">
        <v>4199</v>
      </c>
      <c r="I61">
        <v>4</v>
      </c>
      <c r="J61">
        <v>34705</v>
      </c>
      <c r="K61">
        <v>33015</v>
      </c>
      <c r="L61">
        <v>3210</v>
      </c>
      <c r="M61">
        <v>8080</v>
      </c>
      <c r="N61">
        <v>86285</v>
      </c>
    </row>
    <row r="62" spans="1:14" x14ac:dyDescent="0.2">
      <c r="A62" t="s">
        <v>137</v>
      </c>
      <c r="B62">
        <v>20</v>
      </c>
      <c r="C62">
        <v>2</v>
      </c>
      <c r="D62" s="55">
        <v>164375</v>
      </c>
      <c r="E62">
        <v>71</v>
      </c>
      <c r="F62">
        <v>36000</v>
      </c>
      <c r="G62">
        <v>30000</v>
      </c>
      <c r="H62">
        <v>1196</v>
      </c>
      <c r="I62">
        <v>4</v>
      </c>
      <c r="J62">
        <v>35685</v>
      </c>
      <c r="K62">
        <v>35095</v>
      </c>
      <c r="L62">
        <v>5025</v>
      </c>
      <c r="M62">
        <v>1873</v>
      </c>
      <c r="N62">
        <v>94218</v>
      </c>
    </row>
    <row r="63" spans="1:14" x14ac:dyDescent="0.2">
      <c r="A63" t="s">
        <v>137</v>
      </c>
      <c r="B63">
        <v>20</v>
      </c>
      <c r="C63">
        <v>4</v>
      </c>
      <c r="D63" s="55">
        <v>218681</v>
      </c>
      <c r="E63">
        <v>71</v>
      </c>
      <c r="F63">
        <v>36000</v>
      </c>
      <c r="G63">
        <v>30000</v>
      </c>
      <c r="H63">
        <v>1358</v>
      </c>
      <c r="I63">
        <v>4</v>
      </c>
      <c r="J63">
        <v>35520</v>
      </c>
      <c r="K63">
        <v>34850</v>
      </c>
      <c r="L63">
        <v>4460</v>
      </c>
      <c r="M63">
        <v>2226</v>
      </c>
      <c r="N63">
        <v>94218</v>
      </c>
    </row>
    <row r="64" spans="1:14" x14ac:dyDescent="0.2">
      <c r="A64" t="s">
        <v>137</v>
      </c>
      <c r="B64">
        <v>20</v>
      </c>
      <c r="C64">
        <v>8</v>
      </c>
      <c r="D64" s="55">
        <v>341528</v>
      </c>
      <c r="E64">
        <v>71</v>
      </c>
      <c r="F64">
        <v>36000</v>
      </c>
      <c r="G64">
        <v>30000</v>
      </c>
      <c r="H64">
        <v>2090</v>
      </c>
      <c r="I64">
        <v>4</v>
      </c>
      <c r="J64">
        <v>35415</v>
      </c>
      <c r="K64">
        <v>34290</v>
      </c>
      <c r="L64">
        <v>4156</v>
      </c>
      <c r="M64">
        <v>3990</v>
      </c>
      <c r="N64">
        <v>94218</v>
      </c>
    </row>
    <row r="65" spans="1:14" x14ac:dyDescent="0.2">
      <c r="A65" t="s">
        <v>137</v>
      </c>
      <c r="B65">
        <v>20</v>
      </c>
      <c r="C65">
        <v>16</v>
      </c>
      <c r="D65" s="55">
        <v>589931</v>
      </c>
      <c r="E65">
        <v>71</v>
      </c>
      <c r="F65">
        <v>36000</v>
      </c>
      <c r="G65">
        <v>30000</v>
      </c>
      <c r="H65">
        <v>4308</v>
      </c>
      <c r="I65">
        <v>4</v>
      </c>
      <c r="J65">
        <v>34675</v>
      </c>
      <c r="K65">
        <v>33020</v>
      </c>
      <c r="L65">
        <v>2968</v>
      </c>
      <c r="M65">
        <v>6993</v>
      </c>
      <c r="N65">
        <v>94218</v>
      </c>
    </row>
    <row r="66" spans="1:14" x14ac:dyDescent="0.2">
      <c r="A66" t="s">
        <v>137</v>
      </c>
      <c r="B66">
        <v>20</v>
      </c>
      <c r="C66">
        <v>2</v>
      </c>
      <c r="D66" s="55">
        <v>151944</v>
      </c>
      <c r="E66">
        <v>71</v>
      </c>
      <c r="F66">
        <v>36000</v>
      </c>
      <c r="G66">
        <v>30000</v>
      </c>
      <c r="H66">
        <v>1406</v>
      </c>
      <c r="I66">
        <v>4</v>
      </c>
      <c r="J66">
        <v>35755</v>
      </c>
      <c r="K66">
        <v>35255</v>
      </c>
      <c r="L66">
        <v>5774</v>
      </c>
      <c r="M66">
        <v>1889</v>
      </c>
      <c r="N66">
        <v>108521</v>
      </c>
    </row>
    <row r="67" spans="1:14" x14ac:dyDescent="0.2">
      <c r="A67" t="s">
        <v>137</v>
      </c>
      <c r="B67">
        <v>20</v>
      </c>
      <c r="C67">
        <v>4</v>
      </c>
      <c r="D67" s="55">
        <v>191389</v>
      </c>
      <c r="E67">
        <v>71</v>
      </c>
      <c r="F67">
        <v>36000</v>
      </c>
      <c r="G67">
        <v>30000</v>
      </c>
      <c r="H67">
        <v>1609</v>
      </c>
      <c r="I67">
        <v>4</v>
      </c>
      <c r="J67">
        <v>35665</v>
      </c>
      <c r="K67">
        <v>35015</v>
      </c>
      <c r="L67">
        <v>5238</v>
      </c>
      <c r="M67">
        <v>2231</v>
      </c>
      <c r="N67">
        <v>108521</v>
      </c>
    </row>
    <row r="68" spans="1:14" x14ac:dyDescent="0.2">
      <c r="A68" t="s">
        <v>137</v>
      </c>
      <c r="B68">
        <v>20</v>
      </c>
      <c r="C68">
        <v>8</v>
      </c>
      <c r="D68" s="55">
        <v>287153</v>
      </c>
      <c r="E68">
        <v>71</v>
      </c>
      <c r="F68">
        <v>36000</v>
      </c>
      <c r="G68">
        <v>30000</v>
      </c>
      <c r="H68">
        <v>2323</v>
      </c>
      <c r="I68">
        <v>4</v>
      </c>
      <c r="J68">
        <v>35575</v>
      </c>
      <c r="K68">
        <v>34715</v>
      </c>
      <c r="L68">
        <v>5261</v>
      </c>
      <c r="M68">
        <v>3333</v>
      </c>
      <c r="N68">
        <v>108521</v>
      </c>
    </row>
    <row r="69" spans="1:14" x14ac:dyDescent="0.2">
      <c r="A69" t="s">
        <v>137</v>
      </c>
      <c r="B69">
        <v>20</v>
      </c>
      <c r="C69">
        <v>16</v>
      </c>
      <c r="D69" s="55">
        <v>449097</v>
      </c>
      <c r="E69">
        <v>71</v>
      </c>
      <c r="F69">
        <v>36000</v>
      </c>
      <c r="G69">
        <v>30000</v>
      </c>
      <c r="H69">
        <v>4564</v>
      </c>
      <c r="I69">
        <v>4</v>
      </c>
      <c r="J69">
        <v>34995</v>
      </c>
      <c r="K69">
        <v>33795</v>
      </c>
      <c r="L69">
        <v>3250</v>
      </c>
      <c r="M69">
        <v>5297</v>
      </c>
      <c r="N69">
        <v>108521</v>
      </c>
    </row>
    <row r="70" spans="1:14" x14ac:dyDescent="0.2">
      <c r="A70" t="s">
        <v>137</v>
      </c>
      <c r="B70">
        <v>20</v>
      </c>
      <c r="C70">
        <v>2</v>
      </c>
      <c r="D70" s="55">
        <v>144792</v>
      </c>
      <c r="E70">
        <v>71</v>
      </c>
      <c r="F70">
        <v>36000</v>
      </c>
      <c r="G70">
        <v>30000</v>
      </c>
      <c r="H70">
        <v>1162</v>
      </c>
      <c r="I70">
        <v>4</v>
      </c>
      <c r="J70">
        <v>35750</v>
      </c>
      <c r="K70">
        <v>35265</v>
      </c>
      <c r="L70">
        <v>5855</v>
      </c>
      <c r="M70">
        <v>1914</v>
      </c>
      <c r="N70">
        <v>112184</v>
      </c>
    </row>
    <row r="71" spans="1:14" x14ac:dyDescent="0.2">
      <c r="A71" t="s">
        <v>137</v>
      </c>
      <c r="B71">
        <v>20</v>
      </c>
      <c r="C71">
        <v>4</v>
      </c>
      <c r="D71" s="55">
        <v>167986</v>
      </c>
      <c r="E71">
        <v>71</v>
      </c>
      <c r="F71">
        <v>36000</v>
      </c>
      <c r="G71">
        <v>30000</v>
      </c>
      <c r="H71">
        <v>1355</v>
      </c>
      <c r="I71">
        <v>4</v>
      </c>
      <c r="J71">
        <v>35680</v>
      </c>
      <c r="K71">
        <v>35115</v>
      </c>
      <c r="L71">
        <v>5866</v>
      </c>
      <c r="M71">
        <v>1810</v>
      </c>
      <c r="N71">
        <v>112184</v>
      </c>
    </row>
    <row r="72" spans="1:14" x14ac:dyDescent="0.2">
      <c r="A72" t="s">
        <v>137</v>
      </c>
      <c r="B72">
        <v>20</v>
      </c>
      <c r="C72">
        <v>8</v>
      </c>
      <c r="D72" s="55">
        <v>261042</v>
      </c>
      <c r="E72">
        <v>71</v>
      </c>
      <c r="F72">
        <v>36000</v>
      </c>
      <c r="G72">
        <v>30000</v>
      </c>
      <c r="H72">
        <v>1931</v>
      </c>
      <c r="I72">
        <v>4</v>
      </c>
      <c r="J72">
        <v>35625</v>
      </c>
      <c r="K72">
        <v>34730</v>
      </c>
      <c r="L72">
        <v>5505</v>
      </c>
      <c r="M72">
        <v>3219</v>
      </c>
      <c r="N72">
        <v>112184</v>
      </c>
    </row>
    <row r="73" spans="1:14" x14ac:dyDescent="0.2">
      <c r="A73" t="s">
        <v>137</v>
      </c>
      <c r="B73">
        <v>20</v>
      </c>
      <c r="C73">
        <v>16</v>
      </c>
      <c r="D73" s="55">
        <v>432500</v>
      </c>
      <c r="E73">
        <v>71</v>
      </c>
      <c r="F73">
        <v>36000</v>
      </c>
      <c r="G73">
        <v>30000</v>
      </c>
      <c r="H73">
        <v>4453</v>
      </c>
      <c r="I73">
        <v>4</v>
      </c>
      <c r="J73">
        <v>35250</v>
      </c>
      <c r="K73">
        <v>33765</v>
      </c>
      <c r="L73">
        <v>3856</v>
      </c>
      <c r="M73">
        <v>5100</v>
      </c>
      <c r="N73">
        <v>112184</v>
      </c>
    </row>
    <row r="74" spans="1:14" x14ac:dyDescent="0.2">
      <c r="A74" t="s">
        <v>137</v>
      </c>
      <c r="B74">
        <v>20</v>
      </c>
      <c r="C74">
        <v>2</v>
      </c>
      <c r="D74" s="55">
        <v>177708</v>
      </c>
      <c r="E74">
        <v>71</v>
      </c>
      <c r="F74">
        <v>36000</v>
      </c>
      <c r="G74">
        <v>30000</v>
      </c>
      <c r="H74">
        <v>1108</v>
      </c>
      <c r="I74">
        <v>4</v>
      </c>
      <c r="J74">
        <v>35635</v>
      </c>
      <c r="K74">
        <v>35075</v>
      </c>
      <c r="L74">
        <v>4693</v>
      </c>
      <c r="M74">
        <v>1898</v>
      </c>
      <c r="N74">
        <v>89245</v>
      </c>
    </row>
    <row r="75" spans="1:14" x14ac:dyDescent="0.2">
      <c r="A75" t="s">
        <v>137</v>
      </c>
      <c r="B75">
        <v>20</v>
      </c>
      <c r="C75">
        <v>4</v>
      </c>
      <c r="D75" s="55">
        <v>232708</v>
      </c>
      <c r="E75">
        <v>71</v>
      </c>
      <c r="F75">
        <v>36000</v>
      </c>
      <c r="G75">
        <v>30000</v>
      </c>
      <c r="H75">
        <v>1223</v>
      </c>
      <c r="I75">
        <v>4</v>
      </c>
      <c r="J75">
        <v>35535</v>
      </c>
      <c r="K75">
        <v>34880</v>
      </c>
      <c r="L75">
        <v>4448</v>
      </c>
      <c r="M75">
        <v>2156</v>
      </c>
      <c r="N75">
        <v>89245</v>
      </c>
    </row>
    <row r="76" spans="1:14" x14ac:dyDescent="0.2">
      <c r="A76" t="s">
        <v>137</v>
      </c>
      <c r="B76">
        <v>20</v>
      </c>
      <c r="C76">
        <v>8</v>
      </c>
      <c r="D76" s="55">
        <v>379583</v>
      </c>
      <c r="E76">
        <v>71</v>
      </c>
      <c r="F76">
        <v>36000</v>
      </c>
      <c r="G76">
        <v>30000</v>
      </c>
      <c r="H76">
        <v>1854</v>
      </c>
      <c r="I76">
        <v>4</v>
      </c>
      <c r="J76">
        <v>35215</v>
      </c>
      <c r="K76">
        <v>34130</v>
      </c>
      <c r="L76">
        <v>3952</v>
      </c>
      <c r="M76">
        <v>3943</v>
      </c>
      <c r="N76">
        <v>89245</v>
      </c>
    </row>
    <row r="77" spans="1:14" x14ac:dyDescent="0.2">
      <c r="A77" t="s">
        <v>137</v>
      </c>
      <c r="B77">
        <v>20</v>
      </c>
      <c r="C77">
        <v>16</v>
      </c>
      <c r="D77" s="55">
        <v>636806</v>
      </c>
      <c r="E77">
        <v>71</v>
      </c>
      <c r="F77">
        <v>36000</v>
      </c>
      <c r="G77">
        <v>30000</v>
      </c>
      <c r="H77">
        <v>4276</v>
      </c>
      <c r="I77">
        <v>4</v>
      </c>
      <c r="J77">
        <v>34755</v>
      </c>
      <c r="K77">
        <v>32960</v>
      </c>
      <c r="L77">
        <v>3229</v>
      </c>
      <c r="M77">
        <v>7200</v>
      </c>
      <c r="N77">
        <v>89245</v>
      </c>
    </row>
    <row r="78" spans="1:14" x14ac:dyDescent="0.2">
      <c r="A78" t="s">
        <v>137</v>
      </c>
      <c r="B78">
        <v>20</v>
      </c>
      <c r="C78">
        <v>2</v>
      </c>
      <c r="D78" s="55">
        <v>149375</v>
      </c>
      <c r="E78">
        <v>71</v>
      </c>
      <c r="F78">
        <v>36000</v>
      </c>
      <c r="G78">
        <v>30000</v>
      </c>
      <c r="H78">
        <v>1070</v>
      </c>
      <c r="I78">
        <v>4</v>
      </c>
      <c r="J78">
        <v>35735</v>
      </c>
      <c r="K78">
        <v>35360</v>
      </c>
      <c r="L78">
        <v>5370</v>
      </c>
      <c r="M78">
        <v>1820</v>
      </c>
      <c r="N78">
        <v>103664</v>
      </c>
    </row>
    <row r="79" spans="1:14" x14ac:dyDescent="0.2">
      <c r="A79" t="s">
        <v>137</v>
      </c>
      <c r="B79">
        <v>20</v>
      </c>
      <c r="C79">
        <v>4</v>
      </c>
      <c r="D79" s="55">
        <v>193125</v>
      </c>
      <c r="E79">
        <v>71</v>
      </c>
      <c r="F79">
        <v>36000</v>
      </c>
      <c r="G79">
        <v>30000</v>
      </c>
      <c r="H79">
        <v>1288</v>
      </c>
      <c r="I79">
        <v>4</v>
      </c>
      <c r="J79">
        <v>35735</v>
      </c>
      <c r="K79">
        <v>34920</v>
      </c>
      <c r="L79">
        <v>4841</v>
      </c>
      <c r="M79">
        <v>2173</v>
      </c>
      <c r="N79">
        <v>103664</v>
      </c>
    </row>
    <row r="80" spans="1:14" x14ac:dyDescent="0.2">
      <c r="A80" t="s">
        <v>137</v>
      </c>
      <c r="B80">
        <v>20</v>
      </c>
      <c r="C80">
        <v>8</v>
      </c>
      <c r="D80" s="55">
        <v>298611</v>
      </c>
      <c r="E80">
        <v>71</v>
      </c>
      <c r="F80">
        <v>36000</v>
      </c>
      <c r="G80">
        <v>30000</v>
      </c>
      <c r="H80">
        <v>1897</v>
      </c>
      <c r="I80">
        <v>4</v>
      </c>
      <c r="J80">
        <v>35515</v>
      </c>
      <c r="K80">
        <v>34650</v>
      </c>
      <c r="L80">
        <v>4823</v>
      </c>
      <c r="M80">
        <v>3479</v>
      </c>
      <c r="N80">
        <v>103664</v>
      </c>
    </row>
    <row r="81" spans="1:14" x14ac:dyDescent="0.2">
      <c r="A81" t="s">
        <v>137</v>
      </c>
      <c r="B81">
        <v>20</v>
      </c>
      <c r="C81">
        <v>16</v>
      </c>
      <c r="D81" s="55">
        <v>484167</v>
      </c>
      <c r="E81">
        <v>71</v>
      </c>
      <c r="F81">
        <v>36000</v>
      </c>
      <c r="G81">
        <v>30000</v>
      </c>
      <c r="H81">
        <v>4456</v>
      </c>
      <c r="I81">
        <v>4</v>
      </c>
      <c r="J81">
        <v>34940</v>
      </c>
      <c r="K81">
        <v>33920</v>
      </c>
      <c r="L81">
        <v>3439</v>
      </c>
      <c r="M81">
        <v>5002</v>
      </c>
      <c r="N81">
        <v>103664</v>
      </c>
    </row>
    <row r="82" spans="1:14" x14ac:dyDescent="0.2">
      <c r="A82" t="s">
        <v>137</v>
      </c>
      <c r="B82">
        <v>20</v>
      </c>
      <c r="C82">
        <v>2</v>
      </c>
      <c r="D82" s="55">
        <v>158889</v>
      </c>
      <c r="E82">
        <v>71</v>
      </c>
      <c r="F82">
        <v>36000</v>
      </c>
      <c r="G82">
        <v>30000</v>
      </c>
      <c r="H82">
        <v>1004</v>
      </c>
      <c r="I82">
        <v>4</v>
      </c>
      <c r="J82">
        <v>35800</v>
      </c>
      <c r="K82">
        <v>35260</v>
      </c>
      <c r="L82">
        <v>5405</v>
      </c>
      <c r="M82">
        <v>1881</v>
      </c>
      <c r="N82">
        <v>102838</v>
      </c>
    </row>
    <row r="83" spans="1:14" x14ac:dyDescent="0.2">
      <c r="A83" t="s">
        <v>137</v>
      </c>
      <c r="B83">
        <v>20</v>
      </c>
      <c r="C83">
        <v>4</v>
      </c>
      <c r="D83" s="55">
        <v>202014</v>
      </c>
      <c r="E83">
        <v>71</v>
      </c>
      <c r="F83">
        <v>36000</v>
      </c>
      <c r="G83">
        <v>30000</v>
      </c>
      <c r="H83">
        <v>1271</v>
      </c>
      <c r="I83">
        <v>4</v>
      </c>
      <c r="J83">
        <v>35715</v>
      </c>
      <c r="K83">
        <v>35170</v>
      </c>
      <c r="L83">
        <v>4839</v>
      </c>
      <c r="M83">
        <v>2153</v>
      </c>
      <c r="N83">
        <v>102838</v>
      </c>
    </row>
    <row r="84" spans="1:14" x14ac:dyDescent="0.2">
      <c r="A84" t="s">
        <v>137</v>
      </c>
      <c r="B84">
        <v>20</v>
      </c>
      <c r="C84">
        <v>8</v>
      </c>
      <c r="D84" s="55">
        <v>304097</v>
      </c>
      <c r="E84">
        <v>71</v>
      </c>
      <c r="F84">
        <v>36000</v>
      </c>
      <c r="G84">
        <v>30000</v>
      </c>
      <c r="H84">
        <v>1823</v>
      </c>
      <c r="I84">
        <v>4</v>
      </c>
      <c r="J84">
        <v>35580</v>
      </c>
      <c r="K84">
        <v>34575</v>
      </c>
      <c r="L84">
        <v>5008</v>
      </c>
      <c r="M84">
        <v>3232</v>
      </c>
      <c r="N84">
        <v>102838</v>
      </c>
    </row>
    <row r="85" spans="1:14" x14ac:dyDescent="0.2">
      <c r="A85" t="s">
        <v>137</v>
      </c>
      <c r="B85">
        <v>20</v>
      </c>
      <c r="C85">
        <v>16</v>
      </c>
      <c r="D85" s="55">
        <v>494792</v>
      </c>
      <c r="E85">
        <v>71</v>
      </c>
      <c r="F85">
        <v>36000</v>
      </c>
      <c r="G85">
        <v>30000</v>
      </c>
      <c r="H85">
        <v>4412</v>
      </c>
      <c r="I85">
        <v>4</v>
      </c>
      <c r="J85">
        <v>34965</v>
      </c>
      <c r="K85">
        <v>33945</v>
      </c>
      <c r="L85">
        <v>3199</v>
      </c>
      <c r="M85">
        <v>5064</v>
      </c>
      <c r="N85">
        <v>102838</v>
      </c>
    </row>
    <row r="86" spans="1:14" x14ac:dyDescent="0.2">
      <c r="A86" t="s">
        <v>137</v>
      </c>
      <c r="B86">
        <v>20</v>
      </c>
      <c r="C86">
        <v>2</v>
      </c>
      <c r="D86" s="55">
        <v>169306</v>
      </c>
      <c r="E86">
        <v>71</v>
      </c>
      <c r="F86">
        <v>36000</v>
      </c>
      <c r="G86">
        <v>30000</v>
      </c>
      <c r="H86">
        <v>1160</v>
      </c>
      <c r="I86">
        <v>4</v>
      </c>
      <c r="J86">
        <v>35710</v>
      </c>
      <c r="K86">
        <v>35155</v>
      </c>
      <c r="L86">
        <v>4770</v>
      </c>
      <c r="M86">
        <v>1823</v>
      </c>
      <c r="N86">
        <v>89454</v>
      </c>
    </row>
    <row r="87" spans="1:14" x14ac:dyDescent="0.2">
      <c r="A87" t="s">
        <v>137</v>
      </c>
      <c r="B87">
        <v>20</v>
      </c>
      <c r="C87">
        <v>4</v>
      </c>
      <c r="D87" s="55">
        <v>232778</v>
      </c>
      <c r="E87">
        <v>71</v>
      </c>
      <c r="F87">
        <v>36000</v>
      </c>
      <c r="G87">
        <v>30000</v>
      </c>
      <c r="H87">
        <v>1330</v>
      </c>
      <c r="I87">
        <v>4</v>
      </c>
      <c r="J87">
        <v>35575</v>
      </c>
      <c r="K87">
        <v>34885</v>
      </c>
      <c r="L87">
        <v>3942</v>
      </c>
      <c r="M87">
        <v>2754</v>
      </c>
      <c r="N87">
        <v>89454</v>
      </c>
    </row>
    <row r="88" spans="1:14" x14ac:dyDescent="0.2">
      <c r="A88" t="s">
        <v>137</v>
      </c>
      <c r="B88">
        <v>20</v>
      </c>
      <c r="C88">
        <v>8</v>
      </c>
      <c r="D88" s="55">
        <v>366528</v>
      </c>
      <c r="E88">
        <v>71</v>
      </c>
      <c r="F88">
        <v>36000</v>
      </c>
      <c r="G88">
        <v>30000</v>
      </c>
      <c r="H88">
        <v>1910</v>
      </c>
      <c r="I88">
        <v>4</v>
      </c>
      <c r="J88">
        <v>35295</v>
      </c>
      <c r="K88">
        <v>34290</v>
      </c>
      <c r="L88">
        <v>4030</v>
      </c>
      <c r="M88">
        <v>3936</v>
      </c>
      <c r="N88">
        <v>89454</v>
      </c>
    </row>
    <row r="89" spans="1:14" x14ac:dyDescent="0.2">
      <c r="A89" t="s">
        <v>137</v>
      </c>
      <c r="B89">
        <v>20</v>
      </c>
      <c r="C89">
        <v>16</v>
      </c>
      <c r="D89" s="55">
        <v>641667</v>
      </c>
      <c r="E89">
        <v>71</v>
      </c>
      <c r="F89">
        <v>36000</v>
      </c>
      <c r="G89">
        <v>30000</v>
      </c>
      <c r="H89">
        <v>4358</v>
      </c>
      <c r="I89">
        <v>4</v>
      </c>
      <c r="J89">
        <v>34760</v>
      </c>
      <c r="K89">
        <v>32995</v>
      </c>
      <c r="L89">
        <v>2992</v>
      </c>
      <c r="M89">
        <v>8025</v>
      </c>
      <c r="N89">
        <v>89454</v>
      </c>
    </row>
    <row r="90" spans="1:14" x14ac:dyDescent="0.2">
      <c r="A90" t="s">
        <v>137</v>
      </c>
      <c r="B90">
        <v>20</v>
      </c>
      <c r="C90">
        <v>4</v>
      </c>
      <c r="D90" s="55">
        <v>205000</v>
      </c>
      <c r="E90">
        <v>71</v>
      </c>
      <c r="F90">
        <v>36000</v>
      </c>
      <c r="G90">
        <v>30000</v>
      </c>
      <c r="H90">
        <v>1195</v>
      </c>
      <c r="I90">
        <v>4</v>
      </c>
      <c r="J90">
        <v>35650</v>
      </c>
      <c r="K90">
        <v>35035</v>
      </c>
      <c r="L90">
        <v>4873</v>
      </c>
      <c r="M90">
        <v>2178</v>
      </c>
      <c r="N90">
        <v>99254</v>
      </c>
    </row>
    <row r="91" spans="1:14" x14ac:dyDescent="0.2">
      <c r="A91" t="s">
        <v>137</v>
      </c>
      <c r="B91">
        <v>20</v>
      </c>
      <c r="C91">
        <v>2</v>
      </c>
      <c r="D91" s="55">
        <v>159375</v>
      </c>
      <c r="E91">
        <v>71</v>
      </c>
      <c r="F91">
        <v>36000</v>
      </c>
      <c r="G91">
        <v>30000</v>
      </c>
      <c r="H91">
        <v>1207</v>
      </c>
      <c r="I91">
        <v>4</v>
      </c>
      <c r="J91">
        <v>35765</v>
      </c>
      <c r="K91">
        <v>35325</v>
      </c>
      <c r="L91">
        <v>5236</v>
      </c>
      <c r="M91">
        <v>1861</v>
      </c>
      <c r="N91">
        <v>99254</v>
      </c>
    </row>
    <row r="92" spans="1:14" x14ac:dyDescent="0.2">
      <c r="A92" t="s">
        <v>137</v>
      </c>
      <c r="B92">
        <v>20</v>
      </c>
      <c r="C92">
        <v>8</v>
      </c>
      <c r="D92" s="55">
        <v>311111</v>
      </c>
      <c r="E92">
        <v>71</v>
      </c>
      <c r="F92">
        <v>36000</v>
      </c>
      <c r="G92">
        <v>30000</v>
      </c>
      <c r="H92">
        <v>1971</v>
      </c>
      <c r="I92">
        <v>4</v>
      </c>
      <c r="J92">
        <v>35510</v>
      </c>
      <c r="K92">
        <v>34370</v>
      </c>
      <c r="L92">
        <v>4448</v>
      </c>
      <c r="M92">
        <v>3928</v>
      </c>
      <c r="N92">
        <v>99254</v>
      </c>
    </row>
    <row r="93" spans="1:14" x14ac:dyDescent="0.2">
      <c r="A93" t="s">
        <v>137</v>
      </c>
      <c r="B93">
        <v>20</v>
      </c>
      <c r="C93">
        <v>16</v>
      </c>
      <c r="D93" s="55">
        <v>539722</v>
      </c>
      <c r="E93">
        <v>71</v>
      </c>
      <c r="F93">
        <v>36000</v>
      </c>
      <c r="G93">
        <v>30000</v>
      </c>
      <c r="H93">
        <v>4522</v>
      </c>
      <c r="I93">
        <v>4</v>
      </c>
      <c r="J93">
        <v>34975</v>
      </c>
      <c r="K93">
        <v>33545</v>
      </c>
      <c r="L93">
        <v>3793</v>
      </c>
      <c r="M93">
        <v>5968</v>
      </c>
      <c r="N93">
        <v>99254</v>
      </c>
    </row>
    <row r="94" spans="1:14" x14ac:dyDescent="0.2">
      <c r="A94" t="s">
        <v>137</v>
      </c>
      <c r="B94">
        <v>20</v>
      </c>
      <c r="C94">
        <v>2</v>
      </c>
      <c r="D94" s="55">
        <v>171597</v>
      </c>
      <c r="E94">
        <v>71</v>
      </c>
      <c r="F94">
        <v>36000</v>
      </c>
      <c r="G94">
        <v>30000</v>
      </c>
      <c r="H94">
        <v>1074</v>
      </c>
      <c r="I94">
        <v>4</v>
      </c>
      <c r="J94">
        <v>35650</v>
      </c>
      <c r="K94">
        <v>34950</v>
      </c>
      <c r="L94">
        <v>4901</v>
      </c>
      <c r="M94">
        <v>1916</v>
      </c>
      <c r="N94">
        <v>93189</v>
      </c>
    </row>
    <row r="95" spans="1:14" x14ac:dyDescent="0.2">
      <c r="A95" t="s">
        <v>137</v>
      </c>
      <c r="B95">
        <v>20</v>
      </c>
      <c r="C95">
        <v>4</v>
      </c>
      <c r="D95" s="55">
        <v>221944</v>
      </c>
      <c r="E95">
        <v>71</v>
      </c>
      <c r="F95">
        <v>36000</v>
      </c>
      <c r="G95">
        <v>30000</v>
      </c>
      <c r="H95">
        <v>1241</v>
      </c>
      <c r="I95">
        <v>4</v>
      </c>
      <c r="J95">
        <v>35500</v>
      </c>
      <c r="K95">
        <v>34805</v>
      </c>
      <c r="L95">
        <v>4453</v>
      </c>
      <c r="M95">
        <v>2195</v>
      </c>
      <c r="N95">
        <v>93189</v>
      </c>
    </row>
    <row r="96" spans="1:14" x14ac:dyDescent="0.2">
      <c r="A96" t="s">
        <v>137</v>
      </c>
      <c r="B96">
        <v>20</v>
      </c>
      <c r="C96">
        <v>8</v>
      </c>
      <c r="D96" s="55">
        <v>354097</v>
      </c>
      <c r="E96">
        <v>71</v>
      </c>
      <c r="F96">
        <v>36000</v>
      </c>
      <c r="G96">
        <v>30000</v>
      </c>
      <c r="H96">
        <v>1754</v>
      </c>
      <c r="I96">
        <v>4</v>
      </c>
      <c r="J96">
        <v>35250</v>
      </c>
      <c r="K96">
        <v>34355</v>
      </c>
      <c r="L96">
        <v>4172</v>
      </c>
      <c r="M96">
        <v>4086</v>
      </c>
      <c r="N96">
        <v>93189</v>
      </c>
    </row>
    <row r="97" spans="1:14" x14ac:dyDescent="0.2">
      <c r="A97" t="s">
        <v>137</v>
      </c>
      <c r="B97">
        <v>20</v>
      </c>
      <c r="C97">
        <v>16</v>
      </c>
      <c r="D97" s="55">
        <v>601319</v>
      </c>
      <c r="E97">
        <v>71</v>
      </c>
      <c r="F97">
        <v>36000</v>
      </c>
      <c r="G97">
        <v>30000</v>
      </c>
      <c r="H97">
        <v>4308</v>
      </c>
      <c r="I97">
        <v>4</v>
      </c>
      <c r="J97">
        <v>34725</v>
      </c>
      <c r="K97">
        <v>33040</v>
      </c>
      <c r="L97">
        <v>2831</v>
      </c>
      <c r="M97">
        <v>7151</v>
      </c>
      <c r="N97">
        <v>93189</v>
      </c>
    </row>
    <row r="98" spans="1:14" x14ac:dyDescent="0.2">
      <c r="A98" t="s">
        <v>137</v>
      </c>
      <c r="B98">
        <v>20</v>
      </c>
      <c r="C98">
        <v>2</v>
      </c>
      <c r="D98" s="55">
        <v>189306</v>
      </c>
      <c r="E98">
        <v>71</v>
      </c>
      <c r="F98">
        <v>36000</v>
      </c>
      <c r="G98">
        <v>30000</v>
      </c>
      <c r="H98">
        <v>1022</v>
      </c>
      <c r="I98">
        <v>4</v>
      </c>
      <c r="J98">
        <v>35675</v>
      </c>
      <c r="K98">
        <v>35080</v>
      </c>
      <c r="L98">
        <v>4487</v>
      </c>
      <c r="M98">
        <v>2570</v>
      </c>
      <c r="N98">
        <v>84521</v>
      </c>
    </row>
    <row r="99" spans="1:14" x14ac:dyDescent="0.2">
      <c r="A99" t="s">
        <v>137</v>
      </c>
      <c r="B99">
        <v>20</v>
      </c>
      <c r="C99">
        <v>4</v>
      </c>
      <c r="D99" s="55">
        <v>245903</v>
      </c>
      <c r="E99">
        <v>71</v>
      </c>
      <c r="F99">
        <v>36000</v>
      </c>
      <c r="G99">
        <v>30000</v>
      </c>
      <c r="H99">
        <v>1393</v>
      </c>
      <c r="I99">
        <v>4</v>
      </c>
      <c r="J99">
        <v>35485</v>
      </c>
      <c r="K99">
        <v>34770</v>
      </c>
      <c r="L99">
        <v>4622</v>
      </c>
      <c r="M99">
        <v>3095</v>
      </c>
      <c r="N99">
        <v>84521</v>
      </c>
    </row>
    <row r="100" spans="1:14" x14ac:dyDescent="0.2">
      <c r="A100" t="s">
        <v>137</v>
      </c>
      <c r="B100">
        <v>20</v>
      </c>
      <c r="C100">
        <v>8</v>
      </c>
      <c r="D100" s="55">
        <v>418750</v>
      </c>
      <c r="E100">
        <v>71</v>
      </c>
      <c r="F100">
        <v>36000</v>
      </c>
      <c r="G100">
        <v>30000</v>
      </c>
      <c r="H100">
        <v>1956</v>
      </c>
      <c r="I100">
        <v>4</v>
      </c>
      <c r="J100">
        <v>35115</v>
      </c>
      <c r="K100">
        <v>33870</v>
      </c>
      <c r="L100">
        <v>3920</v>
      </c>
      <c r="M100">
        <v>4855</v>
      </c>
      <c r="N100">
        <v>84521</v>
      </c>
    </row>
    <row r="101" spans="1:14" x14ac:dyDescent="0.2">
      <c r="A101" t="s">
        <v>137</v>
      </c>
      <c r="B101">
        <v>20</v>
      </c>
      <c r="C101">
        <v>16</v>
      </c>
      <c r="D101" s="55">
        <v>705278</v>
      </c>
      <c r="E101">
        <v>71</v>
      </c>
      <c r="F101">
        <v>36000</v>
      </c>
      <c r="G101">
        <v>30000</v>
      </c>
      <c r="H101">
        <v>4169</v>
      </c>
      <c r="I101">
        <v>4</v>
      </c>
      <c r="J101">
        <v>34645</v>
      </c>
      <c r="K101">
        <v>32835</v>
      </c>
      <c r="L101">
        <v>3161</v>
      </c>
      <c r="M101">
        <v>8482</v>
      </c>
      <c r="N101">
        <v>84521</v>
      </c>
    </row>
    <row r="102" spans="1:14" x14ac:dyDescent="0.2">
      <c r="A102" t="s">
        <v>137</v>
      </c>
      <c r="B102">
        <v>20</v>
      </c>
      <c r="C102">
        <v>2</v>
      </c>
      <c r="D102" s="55">
        <v>156319</v>
      </c>
      <c r="E102">
        <v>71</v>
      </c>
      <c r="F102">
        <v>36000</v>
      </c>
      <c r="G102">
        <v>30000</v>
      </c>
      <c r="H102">
        <v>1122</v>
      </c>
      <c r="I102">
        <v>4</v>
      </c>
      <c r="J102">
        <v>35720</v>
      </c>
      <c r="K102">
        <v>35325</v>
      </c>
      <c r="L102">
        <v>5480</v>
      </c>
      <c r="M102">
        <v>1834</v>
      </c>
      <c r="N102">
        <v>103371</v>
      </c>
    </row>
    <row r="103" spans="1:14" x14ac:dyDescent="0.2">
      <c r="A103" t="s">
        <v>137</v>
      </c>
      <c r="B103">
        <v>20</v>
      </c>
      <c r="C103">
        <v>4</v>
      </c>
      <c r="D103" s="55">
        <v>199444</v>
      </c>
      <c r="E103">
        <v>71</v>
      </c>
      <c r="F103">
        <v>36000</v>
      </c>
      <c r="G103">
        <v>30000</v>
      </c>
      <c r="H103">
        <v>1335</v>
      </c>
      <c r="I103">
        <v>4</v>
      </c>
      <c r="J103">
        <v>35680</v>
      </c>
      <c r="K103">
        <v>35075</v>
      </c>
      <c r="L103">
        <v>5327</v>
      </c>
      <c r="M103">
        <v>1826</v>
      </c>
      <c r="N103">
        <v>103371</v>
      </c>
    </row>
    <row r="104" spans="1:14" x14ac:dyDescent="0.2">
      <c r="A104" t="s">
        <v>137</v>
      </c>
      <c r="B104">
        <v>20</v>
      </c>
      <c r="C104">
        <v>8</v>
      </c>
      <c r="D104" s="55">
        <v>304583</v>
      </c>
      <c r="E104">
        <v>71</v>
      </c>
      <c r="F104">
        <v>36000</v>
      </c>
      <c r="G104">
        <v>30000</v>
      </c>
      <c r="H104">
        <v>1953</v>
      </c>
      <c r="I104">
        <v>4</v>
      </c>
      <c r="J104">
        <v>35525</v>
      </c>
      <c r="K104">
        <v>34740</v>
      </c>
      <c r="L104">
        <v>4322</v>
      </c>
      <c r="M104">
        <v>2629</v>
      </c>
      <c r="N104">
        <v>103371</v>
      </c>
    </row>
    <row r="105" spans="1:14" x14ac:dyDescent="0.2">
      <c r="A105" t="s">
        <v>137</v>
      </c>
      <c r="B105">
        <v>20</v>
      </c>
      <c r="C105">
        <v>16</v>
      </c>
      <c r="D105" s="55">
        <v>474931</v>
      </c>
      <c r="E105">
        <v>71</v>
      </c>
      <c r="F105">
        <v>36000</v>
      </c>
      <c r="G105">
        <v>30000</v>
      </c>
      <c r="H105">
        <v>4498</v>
      </c>
      <c r="I105">
        <v>4</v>
      </c>
      <c r="J105">
        <v>34910</v>
      </c>
      <c r="K105">
        <v>33645</v>
      </c>
      <c r="L105">
        <v>3004</v>
      </c>
      <c r="M105">
        <v>4434</v>
      </c>
      <c r="N105">
        <v>103371</v>
      </c>
    </row>
    <row r="106" spans="1:14" x14ac:dyDescent="0.2">
      <c r="A106" t="s">
        <v>137</v>
      </c>
      <c r="B106">
        <v>20</v>
      </c>
      <c r="C106">
        <v>2</v>
      </c>
      <c r="D106" s="55">
        <v>152083</v>
      </c>
      <c r="E106">
        <v>71</v>
      </c>
      <c r="F106">
        <v>36000</v>
      </c>
      <c r="G106">
        <v>30000</v>
      </c>
      <c r="H106">
        <v>994</v>
      </c>
      <c r="I106">
        <v>4</v>
      </c>
      <c r="J106">
        <v>35775</v>
      </c>
      <c r="K106">
        <v>35300</v>
      </c>
      <c r="L106">
        <v>5499</v>
      </c>
      <c r="M106">
        <v>1874</v>
      </c>
      <c r="N106">
        <v>105011</v>
      </c>
    </row>
    <row r="107" spans="1:14" x14ac:dyDescent="0.2">
      <c r="A107" t="s">
        <v>137</v>
      </c>
      <c r="B107">
        <v>20</v>
      </c>
      <c r="C107">
        <v>4</v>
      </c>
      <c r="D107" s="55">
        <v>187569</v>
      </c>
      <c r="E107">
        <v>71</v>
      </c>
      <c r="F107">
        <v>36000</v>
      </c>
      <c r="G107">
        <v>30000</v>
      </c>
      <c r="H107">
        <v>1244</v>
      </c>
      <c r="I107">
        <v>4</v>
      </c>
      <c r="J107">
        <v>35685</v>
      </c>
      <c r="K107">
        <v>34985</v>
      </c>
      <c r="L107">
        <v>5555</v>
      </c>
      <c r="M107">
        <v>1865</v>
      </c>
      <c r="N107">
        <v>105011</v>
      </c>
    </row>
    <row r="108" spans="1:14" x14ac:dyDescent="0.2">
      <c r="A108" t="s">
        <v>137</v>
      </c>
      <c r="B108">
        <v>20</v>
      </c>
      <c r="C108">
        <v>8</v>
      </c>
      <c r="D108" s="55">
        <v>291319</v>
      </c>
      <c r="E108">
        <v>71</v>
      </c>
      <c r="F108">
        <v>36000</v>
      </c>
      <c r="G108">
        <v>30000</v>
      </c>
      <c r="H108">
        <v>1942</v>
      </c>
      <c r="I108">
        <v>4</v>
      </c>
      <c r="J108">
        <v>35605</v>
      </c>
      <c r="K108">
        <v>34705</v>
      </c>
      <c r="L108">
        <v>4587</v>
      </c>
      <c r="M108">
        <v>2607</v>
      </c>
      <c r="N108">
        <v>105011</v>
      </c>
    </row>
    <row r="109" spans="1:14" x14ac:dyDescent="0.2">
      <c r="A109" t="s">
        <v>137</v>
      </c>
      <c r="B109">
        <v>20</v>
      </c>
      <c r="C109">
        <v>16</v>
      </c>
      <c r="D109" s="55">
        <v>474514</v>
      </c>
      <c r="E109">
        <v>71</v>
      </c>
      <c r="F109">
        <v>36000</v>
      </c>
      <c r="G109">
        <v>30000</v>
      </c>
      <c r="H109">
        <v>4630</v>
      </c>
      <c r="I109">
        <v>4</v>
      </c>
      <c r="J109">
        <v>35180</v>
      </c>
      <c r="K109">
        <v>33780</v>
      </c>
      <c r="L109">
        <v>3716</v>
      </c>
      <c r="M109">
        <v>5162</v>
      </c>
      <c r="N109">
        <v>105011</v>
      </c>
    </row>
    <row r="110" spans="1:14" x14ac:dyDescent="0.2">
      <c r="A110" t="s">
        <v>137</v>
      </c>
      <c r="B110">
        <v>20</v>
      </c>
      <c r="C110">
        <v>2</v>
      </c>
      <c r="D110" s="55">
        <v>165972</v>
      </c>
      <c r="E110">
        <v>71</v>
      </c>
      <c r="F110">
        <v>36000</v>
      </c>
      <c r="G110">
        <v>30000</v>
      </c>
      <c r="H110">
        <v>1180</v>
      </c>
      <c r="I110">
        <v>4</v>
      </c>
      <c r="J110">
        <v>35700</v>
      </c>
      <c r="K110">
        <v>35105</v>
      </c>
      <c r="L110">
        <v>4824</v>
      </c>
      <c r="M110">
        <v>1809</v>
      </c>
      <c r="N110">
        <v>91661</v>
      </c>
    </row>
    <row r="111" spans="1:14" x14ac:dyDescent="0.2">
      <c r="A111" t="s">
        <v>137</v>
      </c>
      <c r="B111">
        <v>20</v>
      </c>
      <c r="C111">
        <v>4</v>
      </c>
      <c r="D111" s="55">
        <v>221875</v>
      </c>
      <c r="E111">
        <v>71</v>
      </c>
      <c r="F111">
        <v>36000</v>
      </c>
      <c r="G111">
        <v>30000</v>
      </c>
      <c r="H111">
        <v>1161</v>
      </c>
      <c r="I111">
        <v>4</v>
      </c>
      <c r="J111">
        <v>35575</v>
      </c>
      <c r="K111">
        <v>34905</v>
      </c>
      <c r="L111">
        <v>4371</v>
      </c>
      <c r="M111">
        <v>2177</v>
      </c>
      <c r="N111">
        <v>91661</v>
      </c>
    </row>
    <row r="112" spans="1:14" x14ac:dyDescent="0.2">
      <c r="A112" t="s">
        <v>137</v>
      </c>
      <c r="B112">
        <v>20</v>
      </c>
      <c r="C112">
        <v>8</v>
      </c>
      <c r="D112" s="55">
        <v>352986</v>
      </c>
      <c r="E112">
        <v>71</v>
      </c>
      <c r="F112">
        <v>36000</v>
      </c>
      <c r="G112">
        <v>30000</v>
      </c>
      <c r="H112">
        <v>1824</v>
      </c>
      <c r="I112">
        <v>4</v>
      </c>
      <c r="J112">
        <v>35350</v>
      </c>
      <c r="K112">
        <v>34095</v>
      </c>
      <c r="L112">
        <v>4129</v>
      </c>
      <c r="M112">
        <v>3947</v>
      </c>
      <c r="N112">
        <v>91661</v>
      </c>
    </row>
    <row r="113" spans="1:14" x14ac:dyDescent="0.2">
      <c r="A113" t="s">
        <v>137</v>
      </c>
      <c r="B113">
        <v>20</v>
      </c>
      <c r="C113">
        <v>16</v>
      </c>
      <c r="D113" s="55">
        <v>600278</v>
      </c>
      <c r="E113">
        <v>71</v>
      </c>
      <c r="F113">
        <v>36000</v>
      </c>
      <c r="G113">
        <v>30000</v>
      </c>
      <c r="H113">
        <v>4226</v>
      </c>
      <c r="I113">
        <v>4</v>
      </c>
      <c r="J113">
        <v>34835</v>
      </c>
      <c r="K113">
        <v>33200</v>
      </c>
      <c r="L113">
        <v>2930</v>
      </c>
      <c r="M113">
        <v>6825</v>
      </c>
      <c r="N113">
        <v>91661</v>
      </c>
    </row>
    <row r="114" spans="1:14" x14ac:dyDescent="0.2">
      <c r="A114" t="s">
        <v>137</v>
      </c>
      <c r="B114">
        <v>20</v>
      </c>
      <c r="C114">
        <v>2</v>
      </c>
      <c r="D114" s="55">
        <v>159444</v>
      </c>
      <c r="E114">
        <v>71</v>
      </c>
      <c r="F114">
        <v>36000</v>
      </c>
      <c r="G114">
        <v>30000</v>
      </c>
      <c r="H114">
        <v>1004</v>
      </c>
      <c r="I114">
        <v>4</v>
      </c>
      <c r="J114">
        <v>35715</v>
      </c>
      <c r="K114">
        <v>35195</v>
      </c>
      <c r="L114">
        <v>5369</v>
      </c>
      <c r="M114">
        <v>1901</v>
      </c>
      <c r="N114">
        <v>103327</v>
      </c>
    </row>
    <row r="115" spans="1:14" x14ac:dyDescent="0.2">
      <c r="A115" t="s">
        <v>137</v>
      </c>
      <c r="B115">
        <v>20</v>
      </c>
      <c r="C115">
        <v>4</v>
      </c>
      <c r="D115" s="55">
        <v>198125</v>
      </c>
      <c r="E115">
        <v>71</v>
      </c>
      <c r="F115">
        <v>36000</v>
      </c>
      <c r="G115">
        <v>30000</v>
      </c>
      <c r="H115">
        <v>1325</v>
      </c>
      <c r="I115">
        <v>4</v>
      </c>
      <c r="J115">
        <v>35665</v>
      </c>
      <c r="K115">
        <v>35040</v>
      </c>
      <c r="L115">
        <v>4935</v>
      </c>
      <c r="M115">
        <v>2227</v>
      </c>
      <c r="N115">
        <v>103327</v>
      </c>
    </row>
    <row r="116" spans="1:14" x14ac:dyDescent="0.2">
      <c r="A116" t="s">
        <v>137</v>
      </c>
      <c r="B116">
        <v>20</v>
      </c>
      <c r="C116">
        <v>8</v>
      </c>
      <c r="D116" s="55">
        <v>299097</v>
      </c>
      <c r="E116">
        <v>71</v>
      </c>
      <c r="F116">
        <v>36000</v>
      </c>
      <c r="G116">
        <v>30000</v>
      </c>
      <c r="H116">
        <v>1849</v>
      </c>
      <c r="I116">
        <v>4</v>
      </c>
      <c r="J116">
        <v>35625</v>
      </c>
      <c r="K116">
        <v>34745</v>
      </c>
      <c r="L116">
        <v>5112</v>
      </c>
      <c r="M116">
        <v>3194</v>
      </c>
      <c r="N116">
        <v>103327</v>
      </c>
    </row>
    <row r="117" spans="1:14" x14ac:dyDescent="0.2">
      <c r="A117" t="s">
        <v>137</v>
      </c>
      <c r="B117">
        <v>20</v>
      </c>
      <c r="C117">
        <v>16</v>
      </c>
      <c r="D117" s="55">
        <v>504861</v>
      </c>
      <c r="E117">
        <v>71</v>
      </c>
      <c r="F117">
        <v>36000</v>
      </c>
      <c r="G117">
        <v>30000</v>
      </c>
      <c r="H117">
        <v>4407</v>
      </c>
      <c r="I117">
        <v>4</v>
      </c>
      <c r="J117">
        <v>35045</v>
      </c>
      <c r="K117">
        <v>33500</v>
      </c>
      <c r="L117">
        <v>3220</v>
      </c>
      <c r="M117">
        <v>5417</v>
      </c>
      <c r="N117">
        <v>103327</v>
      </c>
    </row>
    <row r="118" spans="1:14" x14ac:dyDescent="0.2">
      <c r="A118" t="s">
        <v>137</v>
      </c>
      <c r="B118">
        <v>20</v>
      </c>
      <c r="C118">
        <v>2</v>
      </c>
      <c r="D118" s="55">
        <v>207014</v>
      </c>
      <c r="E118">
        <v>71</v>
      </c>
      <c r="F118">
        <v>36000</v>
      </c>
      <c r="G118">
        <v>30000</v>
      </c>
      <c r="H118">
        <v>1229</v>
      </c>
      <c r="I118">
        <v>4</v>
      </c>
      <c r="J118">
        <v>35660</v>
      </c>
      <c r="K118">
        <v>35085</v>
      </c>
      <c r="L118">
        <v>4117</v>
      </c>
      <c r="M118">
        <v>2516</v>
      </c>
      <c r="N118">
        <v>77086</v>
      </c>
    </row>
    <row r="119" spans="1:14" x14ac:dyDescent="0.2">
      <c r="A119" t="s">
        <v>137</v>
      </c>
      <c r="B119">
        <v>20</v>
      </c>
      <c r="C119">
        <v>4</v>
      </c>
      <c r="D119" s="55">
        <v>294444</v>
      </c>
      <c r="E119">
        <v>71</v>
      </c>
      <c r="F119">
        <v>36000</v>
      </c>
      <c r="G119">
        <v>30000</v>
      </c>
      <c r="H119">
        <v>1379</v>
      </c>
      <c r="I119">
        <v>4</v>
      </c>
      <c r="J119">
        <v>35505</v>
      </c>
      <c r="K119">
        <v>34630</v>
      </c>
      <c r="L119">
        <v>3753</v>
      </c>
      <c r="M119">
        <v>3479</v>
      </c>
      <c r="N119">
        <v>77086</v>
      </c>
    </row>
    <row r="120" spans="1:14" x14ac:dyDescent="0.2">
      <c r="A120" t="s">
        <v>137</v>
      </c>
      <c r="B120">
        <v>20</v>
      </c>
      <c r="C120">
        <v>8</v>
      </c>
      <c r="D120" s="55">
        <v>468958</v>
      </c>
      <c r="E120">
        <v>71</v>
      </c>
      <c r="F120">
        <v>36000</v>
      </c>
      <c r="G120">
        <v>30000</v>
      </c>
      <c r="H120">
        <v>1872</v>
      </c>
      <c r="I120">
        <v>4</v>
      </c>
      <c r="J120">
        <v>34975</v>
      </c>
      <c r="K120">
        <v>33870</v>
      </c>
      <c r="L120">
        <v>3294</v>
      </c>
      <c r="M120">
        <v>5373</v>
      </c>
      <c r="N120">
        <v>77086</v>
      </c>
    </row>
    <row r="121" spans="1:14" x14ac:dyDescent="0.2">
      <c r="A121" t="s">
        <v>137</v>
      </c>
      <c r="B121">
        <v>20</v>
      </c>
      <c r="C121">
        <v>16</v>
      </c>
      <c r="D121" s="55">
        <v>837778</v>
      </c>
      <c r="E121">
        <v>71</v>
      </c>
      <c r="F121">
        <v>36000</v>
      </c>
      <c r="G121">
        <v>30000</v>
      </c>
      <c r="H121">
        <v>4162</v>
      </c>
      <c r="I121">
        <v>4</v>
      </c>
      <c r="J121">
        <v>34350</v>
      </c>
      <c r="K121">
        <v>32085</v>
      </c>
      <c r="L121">
        <v>2367</v>
      </c>
      <c r="M121">
        <v>10349</v>
      </c>
      <c r="N121">
        <v>77086</v>
      </c>
    </row>
    <row r="122" spans="1:14" x14ac:dyDescent="0.2">
      <c r="A122" t="s">
        <v>137</v>
      </c>
      <c r="B122">
        <v>20</v>
      </c>
      <c r="C122">
        <v>2</v>
      </c>
      <c r="D122" s="55">
        <v>192014</v>
      </c>
      <c r="E122">
        <v>71</v>
      </c>
      <c r="F122">
        <v>36000</v>
      </c>
      <c r="G122">
        <v>30000</v>
      </c>
      <c r="H122">
        <v>1040</v>
      </c>
      <c r="I122">
        <v>4</v>
      </c>
      <c r="J122">
        <v>35665</v>
      </c>
      <c r="K122">
        <v>35045</v>
      </c>
      <c r="L122">
        <v>4517</v>
      </c>
      <c r="M122">
        <v>2562</v>
      </c>
      <c r="N122">
        <v>84207</v>
      </c>
    </row>
    <row r="123" spans="1:14" x14ac:dyDescent="0.2">
      <c r="A123" t="s">
        <v>137</v>
      </c>
      <c r="B123">
        <v>20</v>
      </c>
      <c r="C123">
        <v>4</v>
      </c>
      <c r="D123" s="55">
        <v>250069</v>
      </c>
      <c r="E123">
        <v>71</v>
      </c>
      <c r="F123">
        <v>36000</v>
      </c>
      <c r="G123">
        <v>30000</v>
      </c>
      <c r="H123">
        <v>1242</v>
      </c>
      <c r="I123">
        <v>4</v>
      </c>
      <c r="J123">
        <v>35655</v>
      </c>
      <c r="K123">
        <v>34865</v>
      </c>
      <c r="L123">
        <v>3704</v>
      </c>
      <c r="M123">
        <v>3254</v>
      </c>
      <c r="N123">
        <v>84207</v>
      </c>
    </row>
    <row r="124" spans="1:14" x14ac:dyDescent="0.2">
      <c r="A124" t="s">
        <v>137</v>
      </c>
      <c r="B124">
        <v>20</v>
      </c>
      <c r="C124">
        <v>8</v>
      </c>
      <c r="D124" s="55">
        <v>408958</v>
      </c>
      <c r="E124">
        <v>71</v>
      </c>
      <c r="F124">
        <v>36000</v>
      </c>
      <c r="G124">
        <v>30000</v>
      </c>
      <c r="H124">
        <v>1835</v>
      </c>
      <c r="I124">
        <v>4</v>
      </c>
      <c r="J124">
        <v>35225</v>
      </c>
      <c r="K124">
        <v>34155</v>
      </c>
      <c r="L124">
        <v>3933</v>
      </c>
      <c r="M124">
        <v>4826</v>
      </c>
      <c r="N124">
        <v>84207</v>
      </c>
    </row>
    <row r="125" spans="1:14" x14ac:dyDescent="0.2">
      <c r="A125" t="s">
        <v>137</v>
      </c>
      <c r="B125">
        <v>20</v>
      </c>
      <c r="C125">
        <v>16</v>
      </c>
      <c r="D125" s="55">
        <v>719653</v>
      </c>
      <c r="E125">
        <v>71</v>
      </c>
      <c r="F125">
        <v>36000</v>
      </c>
      <c r="G125">
        <v>30000</v>
      </c>
      <c r="H125">
        <v>4150</v>
      </c>
      <c r="I125">
        <v>4</v>
      </c>
      <c r="J125">
        <v>34875</v>
      </c>
      <c r="K125">
        <v>32675</v>
      </c>
      <c r="L125">
        <v>2934</v>
      </c>
      <c r="M125">
        <v>8754</v>
      </c>
      <c r="N125">
        <v>84207</v>
      </c>
    </row>
    <row r="126" spans="1:14" x14ac:dyDescent="0.2">
      <c r="A126" t="s">
        <v>137</v>
      </c>
      <c r="B126">
        <v>20</v>
      </c>
      <c r="C126">
        <v>2</v>
      </c>
      <c r="D126" s="55">
        <v>170625</v>
      </c>
      <c r="E126">
        <v>71</v>
      </c>
      <c r="F126">
        <v>36000</v>
      </c>
      <c r="G126">
        <v>30000</v>
      </c>
      <c r="H126">
        <v>966</v>
      </c>
      <c r="I126">
        <v>4</v>
      </c>
      <c r="J126">
        <v>35655</v>
      </c>
      <c r="K126">
        <v>35145</v>
      </c>
      <c r="L126">
        <v>4828</v>
      </c>
      <c r="M126">
        <v>1895</v>
      </c>
      <c r="N126">
        <v>92744</v>
      </c>
    </row>
    <row r="127" spans="1:14" x14ac:dyDescent="0.2">
      <c r="A127" t="s">
        <v>137</v>
      </c>
      <c r="B127">
        <v>20</v>
      </c>
      <c r="C127">
        <v>4</v>
      </c>
      <c r="D127" s="55">
        <v>226806</v>
      </c>
      <c r="E127">
        <v>71</v>
      </c>
      <c r="F127">
        <v>36000</v>
      </c>
      <c r="G127">
        <v>30000</v>
      </c>
      <c r="H127">
        <v>1306</v>
      </c>
      <c r="I127">
        <v>4</v>
      </c>
      <c r="J127">
        <v>35520</v>
      </c>
      <c r="K127">
        <v>34860</v>
      </c>
      <c r="L127">
        <v>4462</v>
      </c>
      <c r="M127">
        <v>2189</v>
      </c>
      <c r="N127">
        <v>92744</v>
      </c>
    </row>
    <row r="128" spans="1:14" x14ac:dyDescent="0.2">
      <c r="A128" t="s">
        <v>137</v>
      </c>
      <c r="B128">
        <v>20</v>
      </c>
      <c r="C128">
        <v>8</v>
      </c>
      <c r="D128" s="55">
        <v>351806</v>
      </c>
      <c r="E128">
        <v>71</v>
      </c>
      <c r="F128">
        <v>36000</v>
      </c>
      <c r="G128">
        <v>30000</v>
      </c>
      <c r="H128">
        <v>1808</v>
      </c>
      <c r="I128">
        <v>4</v>
      </c>
      <c r="J128">
        <v>35345</v>
      </c>
      <c r="K128">
        <v>34480</v>
      </c>
      <c r="L128">
        <v>4373</v>
      </c>
      <c r="M128">
        <v>3949</v>
      </c>
      <c r="N128">
        <v>92744</v>
      </c>
    </row>
    <row r="129" spans="1:14" x14ac:dyDescent="0.2">
      <c r="A129" t="s">
        <v>137</v>
      </c>
      <c r="B129">
        <v>20</v>
      </c>
      <c r="C129">
        <v>16</v>
      </c>
      <c r="D129" s="55">
        <v>598333</v>
      </c>
      <c r="E129">
        <v>71</v>
      </c>
      <c r="F129">
        <v>36000</v>
      </c>
      <c r="G129">
        <v>30000</v>
      </c>
      <c r="H129">
        <v>4349</v>
      </c>
      <c r="I129">
        <v>4</v>
      </c>
      <c r="J129">
        <v>34690</v>
      </c>
      <c r="K129">
        <v>33365</v>
      </c>
      <c r="L129">
        <v>3138</v>
      </c>
      <c r="M129">
        <v>6786</v>
      </c>
      <c r="N129">
        <v>92744</v>
      </c>
    </row>
    <row r="130" spans="1:14" x14ac:dyDescent="0.2">
      <c r="A130" t="s">
        <v>137</v>
      </c>
      <c r="B130">
        <v>20</v>
      </c>
      <c r="C130">
        <v>4</v>
      </c>
      <c r="D130" s="55">
        <v>210556</v>
      </c>
      <c r="E130">
        <v>71</v>
      </c>
      <c r="F130">
        <v>36000</v>
      </c>
      <c r="G130">
        <v>30000</v>
      </c>
      <c r="H130">
        <v>1287</v>
      </c>
      <c r="I130">
        <v>4</v>
      </c>
      <c r="J130">
        <v>35480</v>
      </c>
      <c r="K130">
        <v>35015</v>
      </c>
      <c r="L130">
        <v>5157</v>
      </c>
      <c r="M130">
        <v>1846</v>
      </c>
      <c r="N130">
        <v>97072</v>
      </c>
    </row>
    <row r="131" spans="1:14" x14ac:dyDescent="0.2">
      <c r="A131" t="s">
        <v>137</v>
      </c>
      <c r="B131">
        <v>20</v>
      </c>
      <c r="C131">
        <v>2</v>
      </c>
      <c r="D131" s="55">
        <v>163542</v>
      </c>
      <c r="E131">
        <v>71</v>
      </c>
      <c r="F131">
        <v>36000</v>
      </c>
      <c r="G131">
        <v>30000</v>
      </c>
      <c r="H131">
        <v>1283</v>
      </c>
      <c r="I131">
        <v>4</v>
      </c>
      <c r="J131">
        <v>35690</v>
      </c>
      <c r="K131">
        <v>35030</v>
      </c>
      <c r="L131">
        <v>5167</v>
      </c>
      <c r="M131">
        <v>1874</v>
      </c>
      <c r="N131">
        <v>97072</v>
      </c>
    </row>
    <row r="132" spans="1:14" x14ac:dyDescent="0.2">
      <c r="A132" t="s">
        <v>137</v>
      </c>
      <c r="B132">
        <v>20</v>
      </c>
      <c r="C132">
        <v>8</v>
      </c>
      <c r="D132" s="55">
        <v>328472</v>
      </c>
      <c r="E132">
        <v>71</v>
      </c>
      <c r="F132">
        <v>36000</v>
      </c>
      <c r="G132">
        <v>30000</v>
      </c>
      <c r="H132">
        <v>1964</v>
      </c>
      <c r="I132">
        <v>4</v>
      </c>
      <c r="J132">
        <v>35450</v>
      </c>
      <c r="K132">
        <v>34385</v>
      </c>
      <c r="L132">
        <v>4367</v>
      </c>
      <c r="M132">
        <v>3947</v>
      </c>
      <c r="N132">
        <v>97072</v>
      </c>
    </row>
    <row r="133" spans="1:14" x14ac:dyDescent="0.2">
      <c r="A133" t="s">
        <v>137</v>
      </c>
      <c r="B133">
        <v>20</v>
      </c>
      <c r="C133">
        <v>16</v>
      </c>
      <c r="D133" s="55">
        <v>554861</v>
      </c>
      <c r="E133">
        <v>71</v>
      </c>
      <c r="F133">
        <v>36000</v>
      </c>
      <c r="G133">
        <v>30000</v>
      </c>
      <c r="H133">
        <v>4369</v>
      </c>
      <c r="I133">
        <v>4</v>
      </c>
      <c r="J133">
        <v>34795</v>
      </c>
      <c r="K133">
        <v>33295</v>
      </c>
      <c r="L133">
        <v>3378</v>
      </c>
      <c r="M133">
        <v>6236</v>
      </c>
      <c r="N133">
        <v>97072</v>
      </c>
    </row>
    <row r="134" spans="1:14" x14ac:dyDescent="0.2">
      <c r="A134" t="s">
        <v>137</v>
      </c>
      <c r="B134">
        <v>20</v>
      </c>
      <c r="C134">
        <v>2</v>
      </c>
      <c r="D134" s="55">
        <v>187361</v>
      </c>
      <c r="E134">
        <v>71</v>
      </c>
      <c r="F134">
        <v>36000</v>
      </c>
      <c r="G134">
        <v>30000</v>
      </c>
      <c r="H134">
        <v>1137</v>
      </c>
      <c r="I134">
        <v>4</v>
      </c>
      <c r="J134">
        <v>35675</v>
      </c>
      <c r="K134">
        <v>35085</v>
      </c>
      <c r="L134">
        <v>4505</v>
      </c>
      <c r="M134">
        <v>2515</v>
      </c>
      <c r="N134">
        <v>84701</v>
      </c>
    </row>
    <row r="135" spans="1:14" x14ac:dyDescent="0.2">
      <c r="A135" t="s">
        <v>137</v>
      </c>
      <c r="B135">
        <v>20</v>
      </c>
      <c r="C135">
        <v>4</v>
      </c>
      <c r="D135" s="55">
        <v>257222</v>
      </c>
      <c r="E135">
        <v>71</v>
      </c>
      <c r="F135">
        <v>36000</v>
      </c>
      <c r="G135">
        <v>30000</v>
      </c>
      <c r="H135">
        <v>1257</v>
      </c>
      <c r="I135">
        <v>4</v>
      </c>
      <c r="J135">
        <v>35435</v>
      </c>
      <c r="K135">
        <v>34685</v>
      </c>
      <c r="L135">
        <v>4085</v>
      </c>
      <c r="M135">
        <v>3419</v>
      </c>
      <c r="N135">
        <v>84701</v>
      </c>
    </row>
    <row r="136" spans="1:14" x14ac:dyDescent="0.2">
      <c r="A136" t="s">
        <v>137</v>
      </c>
      <c r="B136">
        <v>20</v>
      </c>
      <c r="C136">
        <v>8</v>
      </c>
      <c r="D136" s="55">
        <v>408681</v>
      </c>
      <c r="E136">
        <v>71</v>
      </c>
      <c r="F136">
        <v>36000</v>
      </c>
      <c r="G136">
        <v>30000</v>
      </c>
      <c r="H136">
        <v>1832</v>
      </c>
      <c r="I136">
        <v>4</v>
      </c>
      <c r="J136">
        <v>35145</v>
      </c>
      <c r="K136">
        <v>34060</v>
      </c>
      <c r="L136">
        <v>3817</v>
      </c>
      <c r="M136">
        <v>4684</v>
      </c>
      <c r="N136">
        <v>84701</v>
      </c>
    </row>
    <row r="137" spans="1:14" x14ac:dyDescent="0.2">
      <c r="A137" t="s">
        <v>137</v>
      </c>
      <c r="B137">
        <v>20</v>
      </c>
      <c r="C137">
        <v>16</v>
      </c>
      <c r="D137" s="55">
        <v>707083</v>
      </c>
      <c r="E137">
        <v>71</v>
      </c>
      <c r="F137">
        <v>36000</v>
      </c>
      <c r="G137">
        <v>30000</v>
      </c>
      <c r="H137">
        <v>4304</v>
      </c>
      <c r="I137">
        <v>4</v>
      </c>
      <c r="J137">
        <v>34820</v>
      </c>
      <c r="K137">
        <v>32425</v>
      </c>
      <c r="L137">
        <v>2832</v>
      </c>
      <c r="M137">
        <v>8285</v>
      </c>
      <c r="N137">
        <v>84701</v>
      </c>
    </row>
    <row r="138" spans="1:14" x14ac:dyDescent="0.2">
      <c r="A138" t="s">
        <v>137</v>
      </c>
      <c r="B138">
        <v>20</v>
      </c>
      <c r="C138">
        <v>2</v>
      </c>
      <c r="D138" s="55">
        <v>149792</v>
      </c>
      <c r="E138">
        <v>71</v>
      </c>
      <c r="F138">
        <v>36000</v>
      </c>
      <c r="G138">
        <v>30000</v>
      </c>
      <c r="H138">
        <v>1139</v>
      </c>
      <c r="I138">
        <v>4</v>
      </c>
      <c r="J138">
        <v>35800</v>
      </c>
      <c r="K138">
        <v>35295</v>
      </c>
      <c r="L138">
        <v>5590</v>
      </c>
      <c r="M138">
        <v>1850</v>
      </c>
      <c r="N138">
        <v>108569</v>
      </c>
    </row>
    <row r="139" spans="1:14" x14ac:dyDescent="0.2">
      <c r="A139" t="s">
        <v>137</v>
      </c>
      <c r="B139">
        <v>20</v>
      </c>
      <c r="C139">
        <v>4</v>
      </c>
      <c r="D139" s="55">
        <v>189375</v>
      </c>
      <c r="E139">
        <v>71</v>
      </c>
      <c r="F139">
        <v>36000</v>
      </c>
      <c r="G139">
        <v>30000</v>
      </c>
      <c r="H139">
        <v>1589</v>
      </c>
      <c r="I139">
        <v>4</v>
      </c>
      <c r="J139">
        <v>35650</v>
      </c>
      <c r="K139">
        <v>35160</v>
      </c>
      <c r="L139">
        <v>5678</v>
      </c>
      <c r="M139">
        <v>1892</v>
      </c>
      <c r="N139">
        <v>108569</v>
      </c>
    </row>
    <row r="140" spans="1:14" x14ac:dyDescent="0.2">
      <c r="A140" t="s">
        <v>137</v>
      </c>
      <c r="B140">
        <v>20</v>
      </c>
      <c r="C140">
        <v>8</v>
      </c>
      <c r="D140" s="55">
        <v>281042</v>
      </c>
      <c r="E140">
        <v>71</v>
      </c>
      <c r="F140">
        <v>36000</v>
      </c>
      <c r="G140">
        <v>30000</v>
      </c>
      <c r="H140">
        <v>2084</v>
      </c>
      <c r="I140">
        <v>4</v>
      </c>
      <c r="J140">
        <v>35505</v>
      </c>
      <c r="K140">
        <v>34575</v>
      </c>
      <c r="L140">
        <v>5279</v>
      </c>
      <c r="M140">
        <v>3044</v>
      </c>
      <c r="N140">
        <v>108569</v>
      </c>
    </row>
    <row r="141" spans="1:14" x14ac:dyDescent="0.2">
      <c r="A141" t="s">
        <v>137</v>
      </c>
      <c r="B141">
        <v>20</v>
      </c>
      <c r="C141">
        <v>16</v>
      </c>
      <c r="D141" s="55">
        <v>460069</v>
      </c>
      <c r="E141">
        <v>71</v>
      </c>
      <c r="F141">
        <v>36000</v>
      </c>
      <c r="G141">
        <v>30000</v>
      </c>
      <c r="H141">
        <v>4585</v>
      </c>
      <c r="I141">
        <v>4</v>
      </c>
      <c r="J141">
        <v>35240</v>
      </c>
      <c r="K141">
        <v>33980</v>
      </c>
      <c r="L141">
        <v>3734</v>
      </c>
      <c r="M141">
        <v>5134</v>
      </c>
      <c r="N141">
        <v>108569</v>
      </c>
    </row>
    <row r="142" spans="1:14" x14ac:dyDescent="0.2">
      <c r="A142" t="s">
        <v>137</v>
      </c>
      <c r="B142">
        <v>20</v>
      </c>
      <c r="C142">
        <v>2</v>
      </c>
      <c r="D142" s="55">
        <v>164167</v>
      </c>
      <c r="E142">
        <v>71</v>
      </c>
      <c r="F142">
        <v>36000</v>
      </c>
      <c r="G142">
        <v>30000</v>
      </c>
      <c r="H142">
        <v>1187</v>
      </c>
      <c r="I142">
        <v>4</v>
      </c>
      <c r="J142">
        <v>35710</v>
      </c>
      <c r="K142">
        <v>35155</v>
      </c>
      <c r="L142">
        <v>5207</v>
      </c>
      <c r="M142">
        <v>1927</v>
      </c>
      <c r="N142">
        <v>98787</v>
      </c>
    </row>
    <row r="143" spans="1:14" x14ac:dyDescent="0.2">
      <c r="A143" t="s">
        <v>137</v>
      </c>
      <c r="B143">
        <v>20</v>
      </c>
      <c r="C143">
        <v>4</v>
      </c>
      <c r="D143" s="55">
        <v>208194</v>
      </c>
      <c r="E143">
        <v>71</v>
      </c>
      <c r="F143">
        <v>36000</v>
      </c>
      <c r="G143">
        <v>30000</v>
      </c>
      <c r="H143">
        <v>1377</v>
      </c>
      <c r="I143">
        <v>4</v>
      </c>
      <c r="J143">
        <v>35610</v>
      </c>
      <c r="K143">
        <v>35025</v>
      </c>
      <c r="L143">
        <v>4702</v>
      </c>
      <c r="M143">
        <v>2232</v>
      </c>
      <c r="N143">
        <v>98787</v>
      </c>
    </row>
    <row r="144" spans="1:14" x14ac:dyDescent="0.2">
      <c r="A144" t="s">
        <v>137</v>
      </c>
      <c r="B144">
        <v>20</v>
      </c>
      <c r="C144">
        <v>8</v>
      </c>
      <c r="D144" s="55">
        <v>317986</v>
      </c>
      <c r="E144">
        <v>71</v>
      </c>
      <c r="F144">
        <v>36000</v>
      </c>
      <c r="G144">
        <v>30000</v>
      </c>
      <c r="H144">
        <v>1894</v>
      </c>
      <c r="I144">
        <v>4</v>
      </c>
      <c r="J144">
        <v>35530</v>
      </c>
      <c r="K144">
        <v>34600</v>
      </c>
      <c r="L144">
        <v>4542</v>
      </c>
      <c r="M144">
        <v>3974</v>
      </c>
      <c r="N144">
        <v>98787</v>
      </c>
    </row>
    <row r="145" spans="1:14" x14ac:dyDescent="0.2">
      <c r="A145" t="s">
        <v>137</v>
      </c>
      <c r="B145">
        <v>20</v>
      </c>
      <c r="C145">
        <v>16</v>
      </c>
      <c r="D145" s="55">
        <v>538681</v>
      </c>
      <c r="E145">
        <v>71</v>
      </c>
      <c r="F145">
        <v>36000</v>
      </c>
      <c r="G145">
        <v>30000</v>
      </c>
      <c r="H145">
        <v>4434</v>
      </c>
      <c r="I145">
        <v>4</v>
      </c>
      <c r="J145">
        <v>34875</v>
      </c>
      <c r="K145">
        <v>33470</v>
      </c>
      <c r="L145">
        <v>3108</v>
      </c>
      <c r="M145">
        <v>6302</v>
      </c>
      <c r="N145">
        <v>98787</v>
      </c>
    </row>
    <row r="146" spans="1:14" x14ac:dyDescent="0.2">
      <c r="A146" t="s">
        <v>137</v>
      </c>
      <c r="B146">
        <v>20</v>
      </c>
      <c r="C146">
        <v>2</v>
      </c>
      <c r="D146" s="55">
        <v>162222</v>
      </c>
      <c r="E146">
        <v>71</v>
      </c>
      <c r="F146">
        <v>36000</v>
      </c>
      <c r="G146">
        <v>30000</v>
      </c>
      <c r="H146">
        <v>1170</v>
      </c>
      <c r="I146">
        <v>4</v>
      </c>
      <c r="J146">
        <v>35775</v>
      </c>
      <c r="K146">
        <v>35190</v>
      </c>
      <c r="L146">
        <v>5376</v>
      </c>
      <c r="M146">
        <v>1893</v>
      </c>
      <c r="N146">
        <v>99728</v>
      </c>
    </row>
    <row r="147" spans="1:14" x14ac:dyDescent="0.2">
      <c r="A147" t="s">
        <v>137</v>
      </c>
      <c r="B147">
        <v>20</v>
      </c>
      <c r="C147">
        <v>4</v>
      </c>
      <c r="D147" s="55">
        <v>204861</v>
      </c>
      <c r="E147">
        <v>71</v>
      </c>
      <c r="F147">
        <v>36000</v>
      </c>
      <c r="G147">
        <v>30000</v>
      </c>
      <c r="H147">
        <v>1335</v>
      </c>
      <c r="I147">
        <v>4</v>
      </c>
      <c r="J147">
        <v>35695</v>
      </c>
      <c r="K147">
        <v>35000</v>
      </c>
      <c r="L147">
        <v>4757</v>
      </c>
      <c r="M147">
        <v>2190</v>
      </c>
      <c r="N147">
        <v>99728</v>
      </c>
    </row>
    <row r="148" spans="1:14" x14ac:dyDescent="0.2">
      <c r="A148" t="s">
        <v>137</v>
      </c>
      <c r="B148">
        <v>20</v>
      </c>
      <c r="C148">
        <v>8</v>
      </c>
      <c r="D148" s="55">
        <v>316736</v>
      </c>
      <c r="E148">
        <v>71</v>
      </c>
      <c r="F148">
        <v>36000</v>
      </c>
      <c r="G148">
        <v>30000</v>
      </c>
      <c r="H148">
        <v>1948</v>
      </c>
      <c r="I148">
        <v>4</v>
      </c>
      <c r="J148">
        <v>35535</v>
      </c>
      <c r="K148">
        <v>34445</v>
      </c>
      <c r="L148">
        <v>4693</v>
      </c>
      <c r="M148">
        <v>3903</v>
      </c>
      <c r="N148">
        <v>99728</v>
      </c>
    </row>
    <row r="149" spans="1:14" x14ac:dyDescent="0.2">
      <c r="A149" t="s">
        <v>137</v>
      </c>
      <c r="B149">
        <v>20</v>
      </c>
      <c r="C149">
        <v>16</v>
      </c>
      <c r="D149" s="55">
        <v>517014</v>
      </c>
      <c r="E149">
        <v>71</v>
      </c>
      <c r="F149">
        <v>36000</v>
      </c>
      <c r="G149">
        <v>30000</v>
      </c>
      <c r="H149">
        <v>4313</v>
      </c>
      <c r="I149">
        <v>4</v>
      </c>
      <c r="J149">
        <v>34995</v>
      </c>
      <c r="K149">
        <v>33435</v>
      </c>
      <c r="L149">
        <v>3615</v>
      </c>
      <c r="M149">
        <v>6072</v>
      </c>
      <c r="N149">
        <v>99728</v>
      </c>
    </row>
    <row r="150" spans="1:14" x14ac:dyDescent="0.2">
      <c r="A150" t="s">
        <v>137</v>
      </c>
      <c r="B150">
        <v>20</v>
      </c>
      <c r="C150">
        <v>2</v>
      </c>
      <c r="D150" s="55">
        <v>169444</v>
      </c>
      <c r="E150">
        <v>71</v>
      </c>
      <c r="F150">
        <v>36000</v>
      </c>
      <c r="G150">
        <v>30000</v>
      </c>
      <c r="H150">
        <v>1112</v>
      </c>
      <c r="I150">
        <v>4</v>
      </c>
      <c r="J150">
        <v>35690</v>
      </c>
      <c r="K150">
        <v>35190</v>
      </c>
      <c r="L150">
        <v>4957</v>
      </c>
      <c r="M150">
        <v>1868</v>
      </c>
      <c r="N150">
        <v>94317</v>
      </c>
    </row>
    <row r="151" spans="1:14" x14ac:dyDescent="0.2">
      <c r="A151" t="s">
        <v>137</v>
      </c>
      <c r="B151">
        <v>20</v>
      </c>
      <c r="C151">
        <v>4</v>
      </c>
      <c r="D151" s="55">
        <v>219097</v>
      </c>
      <c r="E151">
        <v>71</v>
      </c>
      <c r="F151">
        <v>36000</v>
      </c>
      <c r="G151">
        <v>30000</v>
      </c>
      <c r="H151">
        <v>1371</v>
      </c>
      <c r="I151">
        <v>4</v>
      </c>
      <c r="J151">
        <v>35430</v>
      </c>
      <c r="K151">
        <v>34985</v>
      </c>
      <c r="L151">
        <v>5210</v>
      </c>
      <c r="M151">
        <v>2572</v>
      </c>
      <c r="N151">
        <v>94317</v>
      </c>
    </row>
    <row r="152" spans="1:14" x14ac:dyDescent="0.2">
      <c r="A152" t="s">
        <v>137</v>
      </c>
      <c r="B152">
        <v>20</v>
      </c>
      <c r="C152">
        <v>8</v>
      </c>
      <c r="D152" s="55">
        <v>338403</v>
      </c>
      <c r="E152">
        <v>71</v>
      </c>
      <c r="F152">
        <v>36000</v>
      </c>
      <c r="G152">
        <v>30000</v>
      </c>
      <c r="H152">
        <v>2013</v>
      </c>
      <c r="I152">
        <v>4</v>
      </c>
      <c r="J152">
        <v>35375</v>
      </c>
      <c r="K152">
        <v>34395</v>
      </c>
      <c r="L152">
        <v>4226</v>
      </c>
      <c r="M152">
        <v>3875</v>
      </c>
      <c r="N152">
        <v>94317</v>
      </c>
    </row>
    <row r="153" spans="1:14" x14ac:dyDescent="0.2">
      <c r="A153" t="s">
        <v>137</v>
      </c>
      <c r="B153">
        <v>20</v>
      </c>
      <c r="C153">
        <v>16</v>
      </c>
      <c r="D153" s="55">
        <v>583194</v>
      </c>
      <c r="E153">
        <v>71</v>
      </c>
      <c r="F153">
        <v>36000</v>
      </c>
      <c r="G153">
        <v>30000</v>
      </c>
      <c r="H153">
        <v>4382</v>
      </c>
      <c r="I153">
        <v>4</v>
      </c>
      <c r="J153">
        <v>34760</v>
      </c>
      <c r="K153">
        <v>33275</v>
      </c>
      <c r="L153">
        <v>3619</v>
      </c>
      <c r="M153">
        <v>6956</v>
      </c>
      <c r="N153">
        <v>94317</v>
      </c>
    </row>
    <row r="154" spans="1:14" x14ac:dyDescent="0.2">
      <c r="A154" t="s">
        <v>137</v>
      </c>
      <c r="B154">
        <v>20</v>
      </c>
      <c r="C154">
        <v>2</v>
      </c>
      <c r="D154" s="55">
        <v>166458</v>
      </c>
      <c r="E154">
        <v>71</v>
      </c>
      <c r="F154">
        <v>36000</v>
      </c>
      <c r="G154">
        <v>30000</v>
      </c>
      <c r="H154">
        <v>1036</v>
      </c>
      <c r="I154">
        <v>4</v>
      </c>
      <c r="J154">
        <v>35695</v>
      </c>
      <c r="K154">
        <v>35175</v>
      </c>
      <c r="L154">
        <v>4925</v>
      </c>
      <c r="M154">
        <v>1846</v>
      </c>
      <c r="N154">
        <v>94430</v>
      </c>
    </row>
    <row r="155" spans="1:14" x14ac:dyDescent="0.2">
      <c r="A155" t="s">
        <v>137</v>
      </c>
      <c r="B155">
        <v>20</v>
      </c>
      <c r="C155">
        <v>4</v>
      </c>
      <c r="D155" s="55">
        <v>213681</v>
      </c>
      <c r="E155">
        <v>71</v>
      </c>
      <c r="F155">
        <v>36000</v>
      </c>
      <c r="G155">
        <v>30000</v>
      </c>
      <c r="H155">
        <v>1229</v>
      </c>
      <c r="I155">
        <v>4</v>
      </c>
      <c r="J155">
        <v>35420</v>
      </c>
      <c r="K155">
        <v>35010</v>
      </c>
      <c r="L155">
        <v>5360</v>
      </c>
      <c r="M155">
        <v>2500</v>
      </c>
      <c r="N155">
        <v>94430</v>
      </c>
    </row>
    <row r="156" spans="1:14" x14ac:dyDescent="0.2">
      <c r="A156" t="s">
        <v>137</v>
      </c>
      <c r="B156">
        <v>20</v>
      </c>
      <c r="C156">
        <v>8</v>
      </c>
      <c r="D156" s="55">
        <v>342639</v>
      </c>
      <c r="E156">
        <v>71</v>
      </c>
      <c r="F156">
        <v>36000</v>
      </c>
      <c r="G156">
        <v>30000</v>
      </c>
      <c r="H156">
        <v>1868</v>
      </c>
      <c r="I156">
        <v>4</v>
      </c>
      <c r="J156">
        <v>35380</v>
      </c>
      <c r="K156">
        <v>34400</v>
      </c>
      <c r="L156">
        <v>4150</v>
      </c>
      <c r="M156">
        <v>4004</v>
      </c>
      <c r="N156">
        <v>94430</v>
      </c>
    </row>
    <row r="157" spans="1:14" x14ac:dyDescent="0.2">
      <c r="A157" t="s">
        <v>137</v>
      </c>
      <c r="B157">
        <v>20</v>
      </c>
      <c r="C157">
        <v>16</v>
      </c>
      <c r="D157" s="55">
        <v>572014</v>
      </c>
      <c r="E157">
        <v>71</v>
      </c>
      <c r="F157">
        <v>36000</v>
      </c>
      <c r="G157">
        <v>30000</v>
      </c>
      <c r="H157">
        <v>4281</v>
      </c>
      <c r="I157">
        <v>4</v>
      </c>
      <c r="J157">
        <v>34720</v>
      </c>
      <c r="K157">
        <v>33305</v>
      </c>
      <c r="L157">
        <v>3356</v>
      </c>
      <c r="M157">
        <v>6668</v>
      </c>
      <c r="N157">
        <v>94430</v>
      </c>
    </row>
    <row r="158" spans="1:14" x14ac:dyDescent="0.2">
      <c r="A158" t="s">
        <v>137</v>
      </c>
      <c r="B158">
        <v>20</v>
      </c>
      <c r="C158">
        <v>2</v>
      </c>
      <c r="D158" s="55">
        <v>152361</v>
      </c>
      <c r="E158">
        <v>71</v>
      </c>
      <c r="F158">
        <v>36000</v>
      </c>
      <c r="G158">
        <v>30000</v>
      </c>
      <c r="H158">
        <v>1040</v>
      </c>
      <c r="I158">
        <v>4</v>
      </c>
      <c r="J158">
        <v>35695</v>
      </c>
      <c r="K158">
        <v>35280</v>
      </c>
      <c r="L158">
        <v>5583</v>
      </c>
      <c r="M158">
        <v>1869</v>
      </c>
      <c r="N158">
        <v>106290</v>
      </c>
    </row>
    <row r="159" spans="1:14" x14ac:dyDescent="0.2">
      <c r="A159" t="s">
        <v>137</v>
      </c>
      <c r="B159">
        <v>20</v>
      </c>
      <c r="C159">
        <v>4</v>
      </c>
      <c r="D159" s="55">
        <v>195833</v>
      </c>
      <c r="E159">
        <v>71</v>
      </c>
      <c r="F159">
        <v>36000</v>
      </c>
      <c r="G159">
        <v>30000</v>
      </c>
      <c r="H159">
        <v>1253</v>
      </c>
      <c r="I159">
        <v>4</v>
      </c>
      <c r="J159">
        <v>35665</v>
      </c>
      <c r="K159">
        <v>35095</v>
      </c>
      <c r="L159">
        <v>5042</v>
      </c>
      <c r="M159">
        <v>2250</v>
      </c>
      <c r="N159">
        <v>106290</v>
      </c>
    </row>
    <row r="160" spans="1:14" x14ac:dyDescent="0.2">
      <c r="A160" t="s">
        <v>137</v>
      </c>
      <c r="B160">
        <v>20</v>
      </c>
      <c r="C160">
        <v>8</v>
      </c>
      <c r="D160" s="55">
        <v>284583</v>
      </c>
      <c r="E160">
        <v>71</v>
      </c>
      <c r="F160">
        <v>36000</v>
      </c>
      <c r="G160">
        <v>30000</v>
      </c>
      <c r="H160">
        <v>1889</v>
      </c>
      <c r="I160">
        <v>4</v>
      </c>
      <c r="J160">
        <v>35555</v>
      </c>
      <c r="K160">
        <v>34615</v>
      </c>
      <c r="L160">
        <v>5140</v>
      </c>
      <c r="M160">
        <v>3299</v>
      </c>
      <c r="N160">
        <v>106290</v>
      </c>
    </row>
    <row r="161" spans="1:14" x14ac:dyDescent="0.2">
      <c r="A161" t="s">
        <v>137</v>
      </c>
      <c r="B161">
        <v>20</v>
      </c>
      <c r="C161">
        <v>16</v>
      </c>
      <c r="D161" s="55">
        <v>480417</v>
      </c>
      <c r="E161">
        <v>71</v>
      </c>
      <c r="F161">
        <v>36000</v>
      </c>
      <c r="G161">
        <v>30000</v>
      </c>
      <c r="H161">
        <v>4461</v>
      </c>
      <c r="I161">
        <v>4</v>
      </c>
      <c r="J161">
        <v>34935</v>
      </c>
      <c r="K161">
        <v>33760</v>
      </c>
      <c r="L161">
        <v>3327</v>
      </c>
      <c r="M161">
        <v>5279</v>
      </c>
      <c r="N161">
        <v>106290</v>
      </c>
    </row>
    <row r="162" spans="1:14" x14ac:dyDescent="0.2">
      <c r="A162" t="s">
        <v>137</v>
      </c>
      <c r="B162">
        <v>20</v>
      </c>
      <c r="C162">
        <v>2</v>
      </c>
      <c r="D162" s="55">
        <v>155000</v>
      </c>
      <c r="E162">
        <v>71</v>
      </c>
      <c r="F162">
        <v>36000</v>
      </c>
      <c r="G162">
        <v>30000</v>
      </c>
      <c r="H162">
        <v>1092</v>
      </c>
      <c r="I162">
        <v>4</v>
      </c>
      <c r="J162">
        <v>35685</v>
      </c>
      <c r="K162">
        <v>35260</v>
      </c>
      <c r="L162">
        <v>5332</v>
      </c>
      <c r="M162">
        <v>1788</v>
      </c>
      <c r="N162">
        <v>98469</v>
      </c>
    </row>
    <row r="163" spans="1:14" x14ac:dyDescent="0.2">
      <c r="A163" t="s">
        <v>137</v>
      </c>
      <c r="B163">
        <v>20</v>
      </c>
      <c r="C163">
        <v>4</v>
      </c>
      <c r="D163" s="55">
        <v>203750</v>
      </c>
      <c r="E163">
        <v>71</v>
      </c>
      <c r="F163">
        <v>36000</v>
      </c>
      <c r="G163">
        <v>30000</v>
      </c>
      <c r="H163">
        <v>1240</v>
      </c>
      <c r="I163">
        <v>4</v>
      </c>
      <c r="J163">
        <v>35535</v>
      </c>
      <c r="K163">
        <v>35015</v>
      </c>
      <c r="L163">
        <v>4787</v>
      </c>
      <c r="M163">
        <v>2073</v>
      </c>
      <c r="N163">
        <v>98469</v>
      </c>
    </row>
    <row r="164" spans="1:14" x14ac:dyDescent="0.2">
      <c r="A164" t="s">
        <v>137</v>
      </c>
      <c r="B164">
        <v>20</v>
      </c>
      <c r="C164">
        <v>8</v>
      </c>
      <c r="D164" s="55">
        <v>319514</v>
      </c>
      <c r="E164">
        <v>71</v>
      </c>
      <c r="F164">
        <v>36000</v>
      </c>
      <c r="G164">
        <v>30000</v>
      </c>
      <c r="H164">
        <v>1871</v>
      </c>
      <c r="I164">
        <v>4</v>
      </c>
      <c r="J164">
        <v>35450</v>
      </c>
      <c r="K164">
        <v>34475</v>
      </c>
      <c r="L164">
        <v>4359</v>
      </c>
      <c r="M164">
        <v>3972</v>
      </c>
      <c r="N164">
        <v>98469</v>
      </c>
    </row>
    <row r="165" spans="1:14" x14ac:dyDescent="0.2">
      <c r="A165" t="s">
        <v>137</v>
      </c>
      <c r="B165">
        <v>20</v>
      </c>
      <c r="C165">
        <v>16</v>
      </c>
      <c r="D165" s="55">
        <v>538194</v>
      </c>
      <c r="E165">
        <v>71</v>
      </c>
      <c r="F165">
        <v>36000</v>
      </c>
      <c r="G165">
        <v>30000</v>
      </c>
      <c r="H165">
        <v>4330</v>
      </c>
      <c r="I165">
        <v>4</v>
      </c>
      <c r="J165">
        <v>34890</v>
      </c>
      <c r="K165">
        <v>33500</v>
      </c>
      <c r="L165">
        <v>3147</v>
      </c>
      <c r="M165">
        <v>6171</v>
      </c>
      <c r="N165">
        <v>98469</v>
      </c>
    </row>
    <row r="166" spans="1:14" x14ac:dyDescent="0.2">
      <c r="A166" t="s">
        <v>137</v>
      </c>
      <c r="B166">
        <v>20</v>
      </c>
      <c r="C166">
        <v>2</v>
      </c>
      <c r="D166" s="55">
        <v>149236</v>
      </c>
      <c r="E166">
        <v>71</v>
      </c>
      <c r="F166">
        <v>36000</v>
      </c>
      <c r="G166">
        <v>30000</v>
      </c>
      <c r="H166">
        <v>1011</v>
      </c>
      <c r="I166">
        <v>4</v>
      </c>
      <c r="J166">
        <v>35785</v>
      </c>
      <c r="K166">
        <v>35175</v>
      </c>
      <c r="L166">
        <v>5615</v>
      </c>
      <c r="M166">
        <v>1865</v>
      </c>
      <c r="N166">
        <v>108916</v>
      </c>
    </row>
    <row r="167" spans="1:14" x14ac:dyDescent="0.2">
      <c r="A167" t="s">
        <v>137</v>
      </c>
      <c r="B167">
        <v>20</v>
      </c>
      <c r="C167">
        <v>4</v>
      </c>
      <c r="D167" s="55">
        <v>187847</v>
      </c>
      <c r="E167">
        <v>71</v>
      </c>
      <c r="F167">
        <v>36000</v>
      </c>
      <c r="G167">
        <v>30000</v>
      </c>
      <c r="H167">
        <v>1198</v>
      </c>
      <c r="I167">
        <v>4</v>
      </c>
      <c r="J167">
        <v>35685</v>
      </c>
      <c r="K167">
        <v>35070</v>
      </c>
      <c r="L167">
        <v>5187</v>
      </c>
      <c r="M167">
        <v>2204</v>
      </c>
      <c r="N167">
        <v>108916</v>
      </c>
    </row>
    <row r="168" spans="1:14" x14ac:dyDescent="0.2">
      <c r="A168" t="s">
        <v>137</v>
      </c>
      <c r="B168">
        <v>20</v>
      </c>
      <c r="C168">
        <v>8</v>
      </c>
      <c r="D168" s="55">
        <v>270417</v>
      </c>
      <c r="E168">
        <v>71</v>
      </c>
      <c r="F168">
        <v>36000</v>
      </c>
      <c r="G168">
        <v>30000</v>
      </c>
      <c r="H168">
        <v>1784</v>
      </c>
      <c r="I168">
        <v>4</v>
      </c>
      <c r="J168">
        <v>35620</v>
      </c>
      <c r="K168">
        <v>34735</v>
      </c>
      <c r="L168">
        <v>5156</v>
      </c>
      <c r="M168">
        <v>3423</v>
      </c>
      <c r="N168">
        <v>108916</v>
      </c>
    </row>
    <row r="169" spans="1:14" x14ac:dyDescent="0.2">
      <c r="A169" t="s">
        <v>137</v>
      </c>
      <c r="B169">
        <v>20</v>
      </c>
      <c r="C169">
        <v>16</v>
      </c>
      <c r="D169" s="55">
        <v>460208</v>
      </c>
      <c r="E169">
        <v>71</v>
      </c>
      <c r="F169">
        <v>36000</v>
      </c>
      <c r="G169">
        <v>30000</v>
      </c>
      <c r="H169">
        <v>4444</v>
      </c>
      <c r="I169">
        <v>4</v>
      </c>
      <c r="J169">
        <v>35020</v>
      </c>
      <c r="K169">
        <v>33760</v>
      </c>
      <c r="L169">
        <v>3386</v>
      </c>
      <c r="M169">
        <v>5292</v>
      </c>
      <c r="N169">
        <v>108916</v>
      </c>
    </row>
    <row r="170" spans="1:14" x14ac:dyDescent="0.2">
      <c r="A170" t="s">
        <v>137</v>
      </c>
      <c r="B170">
        <v>20</v>
      </c>
      <c r="C170">
        <v>2</v>
      </c>
      <c r="D170" s="55">
        <v>161181</v>
      </c>
      <c r="E170">
        <v>71</v>
      </c>
      <c r="F170">
        <v>36000</v>
      </c>
      <c r="G170">
        <v>30000</v>
      </c>
      <c r="H170">
        <v>949</v>
      </c>
      <c r="I170">
        <v>4</v>
      </c>
      <c r="J170">
        <v>35725</v>
      </c>
      <c r="K170">
        <v>35195</v>
      </c>
      <c r="L170">
        <v>5182</v>
      </c>
      <c r="M170">
        <v>1877</v>
      </c>
      <c r="N170">
        <v>98575</v>
      </c>
    </row>
    <row r="171" spans="1:14" x14ac:dyDescent="0.2">
      <c r="A171" t="s">
        <v>137</v>
      </c>
      <c r="B171">
        <v>20</v>
      </c>
      <c r="C171">
        <v>4</v>
      </c>
      <c r="D171" s="55">
        <v>201111</v>
      </c>
      <c r="E171">
        <v>71</v>
      </c>
      <c r="F171">
        <v>36000</v>
      </c>
      <c r="G171">
        <v>30000</v>
      </c>
      <c r="H171">
        <v>1275</v>
      </c>
      <c r="I171">
        <v>4</v>
      </c>
      <c r="J171">
        <v>35700</v>
      </c>
      <c r="K171">
        <v>34990</v>
      </c>
      <c r="L171">
        <v>4762</v>
      </c>
      <c r="M171">
        <v>2175</v>
      </c>
      <c r="N171">
        <v>98575</v>
      </c>
    </row>
    <row r="172" spans="1:14" x14ac:dyDescent="0.2">
      <c r="A172" t="s">
        <v>137</v>
      </c>
      <c r="B172">
        <v>20</v>
      </c>
      <c r="C172">
        <v>8</v>
      </c>
      <c r="D172" s="55">
        <v>314931</v>
      </c>
      <c r="E172">
        <v>71</v>
      </c>
      <c r="F172">
        <v>36000</v>
      </c>
      <c r="G172">
        <v>30000</v>
      </c>
      <c r="H172">
        <v>1832</v>
      </c>
      <c r="I172">
        <v>4</v>
      </c>
      <c r="J172">
        <v>35465</v>
      </c>
      <c r="K172">
        <v>34415</v>
      </c>
      <c r="L172">
        <v>4452</v>
      </c>
      <c r="M172">
        <v>3863</v>
      </c>
      <c r="N172">
        <v>98575</v>
      </c>
    </row>
    <row r="173" spans="1:14" x14ac:dyDescent="0.2">
      <c r="A173" t="s">
        <v>137</v>
      </c>
      <c r="B173">
        <v>20</v>
      </c>
      <c r="C173">
        <v>16</v>
      </c>
      <c r="D173" s="55">
        <v>539167</v>
      </c>
      <c r="E173">
        <v>71</v>
      </c>
      <c r="F173">
        <v>36000</v>
      </c>
      <c r="G173">
        <v>30000</v>
      </c>
      <c r="H173">
        <v>4273</v>
      </c>
      <c r="I173">
        <v>4</v>
      </c>
      <c r="J173">
        <v>34935</v>
      </c>
      <c r="K173">
        <v>33385</v>
      </c>
      <c r="L173">
        <v>3750</v>
      </c>
      <c r="M173">
        <v>6007</v>
      </c>
      <c r="N173">
        <v>98575</v>
      </c>
    </row>
    <row r="174" spans="1:14" x14ac:dyDescent="0.2">
      <c r="A174" t="s">
        <v>137</v>
      </c>
      <c r="B174">
        <v>20</v>
      </c>
      <c r="C174">
        <v>2</v>
      </c>
      <c r="D174" s="55">
        <v>175347</v>
      </c>
      <c r="E174">
        <v>71</v>
      </c>
      <c r="F174">
        <v>36000</v>
      </c>
      <c r="G174">
        <v>30000</v>
      </c>
      <c r="H174">
        <v>1055</v>
      </c>
      <c r="I174">
        <v>4</v>
      </c>
      <c r="J174">
        <v>35665</v>
      </c>
      <c r="K174">
        <v>35060</v>
      </c>
      <c r="L174">
        <v>4762</v>
      </c>
      <c r="M174">
        <v>1859</v>
      </c>
      <c r="N174">
        <v>88796</v>
      </c>
    </row>
    <row r="175" spans="1:14" x14ac:dyDescent="0.2">
      <c r="A175" t="s">
        <v>137</v>
      </c>
      <c r="B175">
        <v>20</v>
      </c>
      <c r="C175">
        <v>4</v>
      </c>
      <c r="D175" s="55">
        <v>237014</v>
      </c>
      <c r="E175">
        <v>71</v>
      </c>
      <c r="F175">
        <v>36000</v>
      </c>
      <c r="G175">
        <v>30000</v>
      </c>
      <c r="H175">
        <v>1304</v>
      </c>
      <c r="I175">
        <v>4</v>
      </c>
      <c r="J175">
        <v>35525</v>
      </c>
      <c r="K175">
        <v>34870</v>
      </c>
      <c r="L175">
        <v>4234</v>
      </c>
      <c r="M175">
        <v>2174</v>
      </c>
      <c r="N175">
        <v>88796</v>
      </c>
    </row>
    <row r="176" spans="1:14" x14ac:dyDescent="0.2">
      <c r="A176" t="s">
        <v>137</v>
      </c>
      <c r="B176">
        <v>20</v>
      </c>
      <c r="C176">
        <v>8</v>
      </c>
      <c r="D176" s="55">
        <v>383611</v>
      </c>
      <c r="E176">
        <v>71</v>
      </c>
      <c r="F176">
        <v>36000</v>
      </c>
      <c r="G176">
        <v>30000</v>
      </c>
      <c r="H176">
        <v>1917</v>
      </c>
      <c r="I176">
        <v>4</v>
      </c>
      <c r="J176">
        <v>35370</v>
      </c>
      <c r="K176">
        <v>34170</v>
      </c>
      <c r="L176">
        <v>4151</v>
      </c>
      <c r="M176">
        <v>4024</v>
      </c>
      <c r="N176">
        <v>88796</v>
      </c>
    </row>
    <row r="177" spans="1:14" x14ac:dyDescent="0.2">
      <c r="A177" t="s">
        <v>137</v>
      </c>
      <c r="B177">
        <v>20</v>
      </c>
      <c r="C177">
        <v>16</v>
      </c>
      <c r="D177" s="55">
        <v>640625</v>
      </c>
      <c r="E177">
        <v>71</v>
      </c>
      <c r="F177">
        <v>36000</v>
      </c>
      <c r="G177">
        <v>30000</v>
      </c>
      <c r="H177">
        <v>4294</v>
      </c>
      <c r="I177">
        <v>4</v>
      </c>
      <c r="J177">
        <v>34795</v>
      </c>
      <c r="K177">
        <v>33050</v>
      </c>
      <c r="L177">
        <v>3095</v>
      </c>
      <c r="M177">
        <v>7878</v>
      </c>
      <c r="N177">
        <v>88796</v>
      </c>
    </row>
    <row r="178" spans="1:14" x14ac:dyDescent="0.2">
      <c r="A178" t="s">
        <v>137</v>
      </c>
      <c r="B178">
        <v>20</v>
      </c>
      <c r="C178">
        <v>2</v>
      </c>
      <c r="D178" s="55">
        <v>154028</v>
      </c>
      <c r="E178">
        <v>71</v>
      </c>
      <c r="F178">
        <v>36000</v>
      </c>
      <c r="G178">
        <v>30000</v>
      </c>
      <c r="H178">
        <v>1344</v>
      </c>
      <c r="I178">
        <v>4</v>
      </c>
      <c r="J178">
        <v>35810</v>
      </c>
      <c r="K178">
        <v>35245</v>
      </c>
      <c r="L178">
        <v>5474</v>
      </c>
      <c r="M178">
        <v>1821</v>
      </c>
      <c r="N178">
        <v>104154</v>
      </c>
    </row>
    <row r="179" spans="1:14" x14ac:dyDescent="0.2">
      <c r="A179" t="s">
        <v>137</v>
      </c>
      <c r="B179">
        <v>20</v>
      </c>
      <c r="C179">
        <v>4</v>
      </c>
      <c r="D179" s="55">
        <v>201736</v>
      </c>
      <c r="E179">
        <v>71</v>
      </c>
      <c r="F179">
        <v>36000</v>
      </c>
      <c r="G179">
        <v>30000</v>
      </c>
      <c r="H179">
        <v>1530</v>
      </c>
      <c r="I179">
        <v>4</v>
      </c>
      <c r="J179">
        <v>35670</v>
      </c>
      <c r="K179">
        <v>35020</v>
      </c>
      <c r="L179">
        <v>4961</v>
      </c>
      <c r="M179">
        <v>2257</v>
      </c>
      <c r="N179">
        <v>104154</v>
      </c>
    </row>
    <row r="180" spans="1:14" x14ac:dyDescent="0.2">
      <c r="A180" t="s">
        <v>137</v>
      </c>
      <c r="B180">
        <v>20</v>
      </c>
      <c r="C180">
        <v>8</v>
      </c>
      <c r="D180" s="55">
        <v>296736</v>
      </c>
      <c r="E180">
        <v>71</v>
      </c>
      <c r="F180">
        <v>36000</v>
      </c>
      <c r="G180">
        <v>30000</v>
      </c>
      <c r="H180">
        <v>2027</v>
      </c>
      <c r="I180">
        <v>4</v>
      </c>
      <c r="J180">
        <v>35555</v>
      </c>
      <c r="K180">
        <v>34600</v>
      </c>
      <c r="L180">
        <v>5074</v>
      </c>
      <c r="M180">
        <v>3354</v>
      </c>
      <c r="N180">
        <v>104154</v>
      </c>
    </row>
    <row r="181" spans="1:14" x14ac:dyDescent="0.2">
      <c r="A181" t="s">
        <v>137</v>
      </c>
      <c r="B181">
        <v>20</v>
      </c>
      <c r="C181">
        <v>16</v>
      </c>
      <c r="D181" s="55">
        <v>474722</v>
      </c>
      <c r="E181">
        <v>71</v>
      </c>
      <c r="F181">
        <v>36000</v>
      </c>
      <c r="G181">
        <v>30000</v>
      </c>
      <c r="H181">
        <v>4665</v>
      </c>
      <c r="I181">
        <v>4</v>
      </c>
      <c r="J181">
        <v>35065</v>
      </c>
      <c r="K181">
        <v>33735</v>
      </c>
      <c r="L181">
        <v>3506</v>
      </c>
      <c r="M181">
        <v>4405</v>
      </c>
      <c r="N181">
        <v>104154</v>
      </c>
    </row>
    <row r="182" spans="1:14" x14ac:dyDescent="0.2">
      <c r="A182" t="s">
        <v>137</v>
      </c>
      <c r="B182">
        <v>20</v>
      </c>
      <c r="C182">
        <v>2</v>
      </c>
      <c r="D182" s="55">
        <v>165208</v>
      </c>
      <c r="E182">
        <v>71</v>
      </c>
      <c r="F182">
        <v>36000</v>
      </c>
      <c r="G182">
        <v>30000</v>
      </c>
      <c r="H182">
        <v>1330</v>
      </c>
      <c r="I182">
        <v>4</v>
      </c>
      <c r="J182">
        <v>35675</v>
      </c>
      <c r="K182">
        <v>35135</v>
      </c>
      <c r="L182">
        <v>5109</v>
      </c>
      <c r="M182">
        <v>1863</v>
      </c>
      <c r="N182">
        <v>97569</v>
      </c>
    </row>
    <row r="183" spans="1:14" x14ac:dyDescent="0.2">
      <c r="A183" t="s">
        <v>137</v>
      </c>
      <c r="B183">
        <v>20</v>
      </c>
      <c r="C183">
        <v>4</v>
      </c>
      <c r="D183" s="55">
        <v>214792</v>
      </c>
      <c r="E183">
        <v>71</v>
      </c>
      <c r="F183">
        <v>36000</v>
      </c>
      <c r="G183">
        <v>30000</v>
      </c>
      <c r="H183">
        <v>1557</v>
      </c>
      <c r="I183">
        <v>4</v>
      </c>
      <c r="J183">
        <v>35505</v>
      </c>
      <c r="K183">
        <v>34860</v>
      </c>
      <c r="L183">
        <v>4882</v>
      </c>
      <c r="M183">
        <v>2197</v>
      </c>
      <c r="N183">
        <v>97569</v>
      </c>
    </row>
    <row r="184" spans="1:14" x14ac:dyDescent="0.2">
      <c r="A184" t="s">
        <v>137</v>
      </c>
      <c r="B184">
        <v>20</v>
      </c>
      <c r="C184">
        <v>8</v>
      </c>
      <c r="D184" s="55">
        <v>330278</v>
      </c>
      <c r="E184">
        <v>71</v>
      </c>
      <c r="F184">
        <v>36000</v>
      </c>
      <c r="G184">
        <v>30000</v>
      </c>
      <c r="H184">
        <v>2016</v>
      </c>
      <c r="I184">
        <v>4</v>
      </c>
      <c r="J184">
        <v>35465</v>
      </c>
      <c r="K184">
        <v>34385</v>
      </c>
      <c r="L184">
        <v>4256</v>
      </c>
      <c r="M184">
        <v>4041</v>
      </c>
      <c r="N184">
        <v>97569</v>
      </c>
    </row>
    <row r="185" spans="1:14" x14ac:dyDescent="0.2">
      <c r="A185" t="s">
        <v>137</v>
      </c>
      <c r="B185">
        <v>20</v>
      </c>
      <c r="C185">
        <v>16</v>
      </c>
      <c r="D185" s="55">
        <v>549306</v>
      </c>
      <c r="E185">
        <v>71</v>
      </c>
      <c r="F185">
        <v>36000</v>
      </c>
      <c r="G185">
        <v>30000</v>
      </c>
      <c r="H185">
        <v>4378</v>
      </c>
      <c r="I185">
        <v>4</v>
      </c>
      <c r="J185">
        <v>34670</v>
      </c>
      <c r="K185">
        <v>33290</v>
      </c>
      <c r="L185">
        <v>3251</v>
      </c>
      <c r="M185">
        <v>6140</v>
      </c>
      <c r="N185">
        <v>97569</v>
      </c>
    </row>
    <row r="186" spans="1:14" x14ac:dyDescent="0.2">
      <c r="A186" t="s">
        <v>137</v>
      </c>
      <c r="B186">
        <v>20</v>
      </c>
      <c r="C186">
        <v>2</v>
      </c>
      <c r="D186" s="55">
        <v>158264</v>
      </c>
      <c r="E186">
        <v>71</v>
      </c>
      <c r="F186">
        <v>36000</v>
      </c>
      <c r="G186">
        <v>30000</v>
      </c>
      <c r="H186">
        <v>1046</v>
      </c>
      <c r="I186">
        <v>4</v>
      </c>
      <c r="J186">
        <v>35805</v>
      </c>
      <c r="K186">
        <v>35265</v>
      </c>
      <c r="L186">
        <v>5291</v>
      </c>
      <c r="M186">
        <v>1860</v>
      </c>
      <c r="N186">
        <v>101051</v>
      </c>
    </row>
    <row r="187" spans="1:14" x14ac:dyDescent="0.2">
      <c r="A187" t="s">
        <v>137</v>
      </c>
      <c r="B187">
        <v>20</v>
      </c>
      <c r="C187">
        <v>4</v>
      </c>
      <c r="D187" s="55">
        <v>212708</v>
      </c>
      <c r="E187">
        <v>71</v>
      </c>
      <c r="F187">
        <v>36000</v>
      </c>
      <c r="G187">
        <v>30000</v>
      </c>
      <c r="H187">
        <v>1228</v>
      </c>
      <c r="I187">
        <v>4</v>
      </c>
      <c r="J187">
        <v>35610</v>
      </c>
      <c r="K187">
        <v>35065</v>
      </c>
      <c r="L187">
        <v>4910</v>
      </c>
      <c r="M187">
        <v>2269</v>
      </c>
      <c r="N187">
        <v>101051</v>
      </c>
    </row>
    <row r="188" spans="1:14" x14ac:dyDescent="0.2">
      <c r="A188" t="s">
        <v>137</v>
      </c>
      <c r="B188">
        <v>20</v>
      </c>
      <c r="C188">
        <v>8</v>
      </c>
      <c r="D188" s="55">
        <v>318681</v>
      </c>
      <c r="E188">
        <v>71</v>
      </c>
      <c r="F188">
        <v>36000</v>
      </c>
      <c r="G188">
        <v>30000</v>
      </c>
      <c r="H188">
        <v>1925</v>
      </c>
      <c r="I188">
        <v>4</v>
      </c>
      <c r="J188">
        <v>35605</v>
      </c>
      <c r="K188">
        <v>34485</v>
      </c>
      <c r="L188">
        <v>4697</v>
      </c>
      <c r="M188">
        <v>3694</v>
      </c>
      <c r="N188">
        <v>101051</v>
      </c>
    </row>
    <row r="189" spans="1:14" x14ac:dyDescent="0.2">
      <c r="A189" t="s">
        <v>137</v>
      </c>
      <c r="B189">
        <v>20</v>
      </c>
      <c r="C189">
        <v>16</v>
      </c>
      <c r="D189" s="55">
        <v>519931</v>
      </c>
      <c r="E189">
        <v>71</v>
      </c>
      <c r="F189">
        <v>36000</v>
      </c>
      <c r="G189">
        <v>30000</v>
      </c>
      <c r="H189">
        <v>4411</v>
      </c>
      <c r="I189">
        <v>4</v>
      </c>
      <c r="J189">
        <v>35005</v>
      </c>
      <c r="K189">
        <v>33510</v>
      </c>
      <c r="L189">
        <v>3434</v>
      </c>
      <c r="M189">
        <v>5999</v>
      </c>
      <c r="N189">
        <v>101051</v>
      </c>
    </row>
    <row r="190" spans="1:14" x14ac:dyDescent="0.2">
      <c r="A190" t="s">
        <v>137</v>
      </c>
      <c r="B190">
        <v>20</v>
      </c>
      <c r="C190">
        <v>2</v>
      </c>
      <c r="D190" s="55">
        <v>169236</v>
      </c>
      <c r="E190">
        <v>71</v>
      </c>
      <c r="F190">
        <v>36000</v>
      </c>
      <c r="G190">
        <v>30000</v>
      </c>
      <c r="H190">
        <v>1148</v>
      </c>
      <c r="I190">
        <v>4</v>
      </c>
      <c r="J190">
        <v>35665</v>
      </c>
      <c r="K190">
        <v>35050</v>
      </c>
      <c r="L190">
        <v>4952</v>
      </c>
      <c r="M190">
        <v>1904</v>
      </c>
      <c r="N190">
        <v>95250</v>
      </c>
    </row>
    <row r="191" spans="1:14" x14ac:dyDescent="0.2">
      <c r="A191" t="s">
        <v>137</v>
      </c>
      <c r="B191">
        <v>20</v>
      </c>
      <c r="C191">
        <v>4</v>
      </c>
      <c r="D191" s="55">
        <v>220000</v>
      </c>
      <c r="E191">
        <v>71</v>
      </c>
      <c r="F191">
        <v>36000</v>
      </c>
      <c r="G191">
        <v>30000</v>
      </c>
      <c r="H191">
        <v>1430</v>
      </c>
      <c r="I191">
        <v>4</v>
      </c>
      <c r="J191">
        <v>35490</v>
      </c>
      <c r="K191">
        <v>34770</v>
      </c>
      <c r="L191">
        <v>4575</v>
      </c>
      <c r="M191">
        <v>2183</v>
      </c>
      <c r="N191">
        <v>95250</v>
      </c>
    </row>
    <row r="192" spans="1:14" x14ac:dyDescent="0.2">
      <c r="A192" t="s">
        <v>137</v>
      </c>
      <c r="B192">
        <v>20</v>
      </c>
      <c r="C192">
        <v>8</v>
      </c>
      <c r="D192" s="55">
        <v>340347</v>
      </c>
      <c r="E192">
        <v>71</v>
      </c>
      <c r="F192">
        <v>36000</v>
      </c>
      <c r="G192">
        <v>30000</v>
      </c>
      <c r="H192">
        <v>1960</v>
      </c>
      <c r="I192">
        <v>4</v>
      </c>
      <c r="J192">
        <v>35470</v>
      </c>
      <c r="K192">
        <v>34420</v>
      </c>
      <c r="L192">
        <v>4217</v>
      </c>
      <c r="M192">
        <v>3975</v>
      </c>
      <c r="N192">
        <v>95250</v>
      </c>
    </row>
    <row r="193" spans="1:14" x14ac:dyDescent="0.2">
      <c r="A193" t="s">
        <v>137</v>
      </c>
      <c r="B193">
        <v>20</v>
      </c>
      <c r="C193">
        <v>16</v>
      </c>
      <c r="D193" s="55">
        <v>586806</v>
      </c>
      <c r="E193">
        <v>71</v>
      </c>
      <c r="F193">
        <v>36000</v>
      </c>
      <c r="G193">
        <v>30000</v>
      </c>
      <c r="H193">
        <v>4521</v>
      </c>
      <c r="I193">
        <v>4</v>
      </c>
      <c r="J193">
        <v>34675</v>
      </c>
      <c r="K193">
        <v>33275</v>
      </c>
      <c r="L193">
        <v>3314</v>
      </c>
      <c r="M193">
        <v>6965</v>
      </c>
      <c r="N193">
        <v>95250</v>
      </c>
    </row>
    <row r="194" spans="1:14" x14ac:dyDescent="0.2">
      <c r="A194" t="s">
        <v>137</v>
      </c>
      <c r="B194">
        <v>20</v>
      </c>
      <c r="C194">
        <v>2</v>
      </c>
      <c r="D194" s="55">
        <v>161806</v>
      </c>
      <c r="E194">
        <v>71</v>
      </c>
      <c r="F194">
        <v>36000</v>
      </c>
      <c r="G194">
        <v>30000</v>
      </c>
      <c r="H194">
        <v>1035</v>
      </c>
      <c r="I194">
        <v>4</v>
      </c>
      <c r="J194">
        <v>35650</v>
      </c>
      <c r="K194">
        <v>35185</v>
      </c>
      <c r="L194">
        <v>5027</v>
      </c>
      <c r="M194">
        <v>1785</v>
      </c>
      <c r="N194">
        <v>95822</v>
      </c>
    </row>
    <row r="195" spans="1:14" x14ac:dyDescent="0.2">
      <c r="A195" t="s">
        <v>137</v>
      </c>
      <c r="B195">
        <v>20</v>
      </c>
      <c r="C195">
        <v>4</v>
      </c>
      <c r="D195" s="55">
        <v>222292</v>
      </c>
      <c r="E195">
        <v>71</v>
      </c>
      <c r="F195">
        <v>36000</v>
      </c>
      <c r="G195">
        <v>30000</v>
      </c>
      <c r="H195">
        <v>1321</v>
      </c>
      <c r="I195">
        <v>4</v>
      </c>
      <c r="J195">
        <v>35465</v>
      </c>
      <c r="K195">
        <v>34830</v>
      </c>
      <c r="L195">
        <v>4676</v>
      </c>
      <c r="M195">
        <v>2226</v>
      </c>
      <c r="N195">
        <v>95822</v>
      </c>
    </row>
    <row r="196" spans="1:14" x14ac:dyDescent="0.2">
      <c r="A196" t="s">
        <v>137</v>
      </c>
      <c r="B196">
        <v>20</v>
      </c>
      <c r="C196">
        <v>8</v>
      </c>
      <c r="D196" s="55">
        <v>327014</v>
      </c>
      <c r="E196">
        <v>71</v>
      </c>
      <c r="F196">
        <v>36000</v>
      </c>
      <c r="G196">
        <v>30000</v>
      </c>
      <c r="H196">
        <v>1920</v>
      </c>
      <c r="I196">
        <v>4</v>
      </c>
      <c r="J196">
        <v>35450</v>
      </c>
      <c r="K196">
        <v>34410</v>
      </c>
      <c r="L196">
        <v>4368</v>
      </c>
      <c r="M196">
        <v>3867</v>
      </c>
      <c r="N196">
        <v>95822</v>
      </c>
    </row>
    <row r="197" spans="1:14" x14ac:dyDescent="0.2">
      <c r="A197" t="s">
        <v>137</v>
      </c>
      <c r="B197">
        <v>20</v>
      </c>
      <c r="C197">
        <v>16</v>
      </c>
      <c r="D197" s="55">
        <v>564444</v>
      </c>
      <c r="E197">
        <v>71</v>
      </c>
      <c r="F197">
        <v>36000</v>
      </c>
      <c r="G197">
        <v>30000</v>
      </c>
      <c r="H197">
        <v>4206</v>
      </c>
      <c r="I197">
        <v>4</v>
      </c>
      <c r="J197">
        <v>34775</v>
      </c>
      <c r="K197">
        <v>33310</v>
      </c>
      <c r="L197">
        <v>3329</v>
      </c>
      <c r="M197">
        <v>6069</v>
      </c>
      <c r="N197">
        <v>95822</v>
      </c>
    </row>
    <row r="198" spans="1:14" x14ac:dyDescent="0.2">
      <c r="A198" t="s">
        <v>137</v>
      </c>
      <c r="B198">
        <v>20</v>
      </c>
      <c r="C198">
        <v>2</v>
      </c>
      <c r="D198" s="55">
        <v>187917</v>
      </c>
      <c r="E198">
        <v>71</v>
      </c>
      <c r="F198">
        <v>36000</v>
      </c>
      <c r="G198">
        <v>30000</v>
      </c>
      <c r="H198">
        <v>1009</v>
      </c>
      <c r="I198">
        <v>4</v>
      </c>
      <c r="J198">
        <v>35680</v>
      </c>
      <c r="K198">
        <v>35050</v>
      </c>
      <c r="L198">
        <v>4489</v>
      </c>
      <c r="M198">
        <v>1904</v>
      </c>
      <c r="N198">
        <v>85887</v>
      </c>
    </row>
    <row r="199" spans="1:14" x14ac:dyDescent="0.2">
      <c r="A199" t="s">
        <v>137</v>
      </c>
      <c r="B199">
        <v>20</v>
      </c>
      <c r="C199">
        <v>4</v>
      </c>
      <c r="D199" s="55">
        <v>250486</v>
      </c>
      <c r="E199">
        <v>71</v>
      </c>
      <c r="F199">
        <v>36000</v>
      </c>
      <c r="G199">
        <v>30000</v>
      </c>
      <c r="H199">
        <v>1258</v>
      </c>
      <c r="I199">
        <v>4</v>
      </c>
      <c r="J199">
        <v>35500</v>
      </c>
      <c r="K199">
        <v>34720</v>
      </c>
      <c r="L199">
        <v>4248</v>
      </c>
      <c r="M199">
        <v>2168</v>
      </c>
      <c r="N199">
        <v>85887</v>
      </c>
    </row>
    <row r="200" spans="1:14" x14ac:dyDescent="0.2">
      <c r="A200" t="s">
        <v>137</v>
      </c>
      <c r="B200">
        <v>20</v>
      </c>
      <c r="C200">
        <v>8</v>
      </c>
      <c r="D200" s="55">
        <v>397708</v>
      </c>
      <c r="E200">
        <v>71</v>
      </c>
      <c r="F200">
        <v>36000</v>
      </c>
      <c r="G200">
        <v>30000</v>
      </c>
      <c r="H200">
        <v>1798</v>
      </c>
      <c r="I200">
        <v>4</v>
      </c>
      <c r="J200">
        <v>35240</v>
      </c>
      <c r="K200">
        <v>34115</v>
      </c>
      <c r="L200">
        <v>3995</v>
      </c>
      <c r="M200">
        <v>3912</v>
      </c>
      <c r="N200">
        <v>85887</v>
      </c>
    </row>
    <row r="201" spans="1:14" x14ac:dyDescent="0.2">
      <c r="A201" t="s">
        <v>137</v>
      </c>
      <c r="B201">
        <v>20</v>
      </c>
      <c r="C201">
        <v>16</v>
      </c>
      <c r="D201" s="55">
        <v>704931</v>
      </c>
      <c r="E201">
        <v>71</v>
      </c>
      <c r="F201">
        <v>36000</v>
      </c>
      <c r="G201">
        <v>30000</v>
      </c>
      <c r="H201">
        <v>4216</v>
      </c>
      <c r="I201">
        <v>4</v>
      </c>
      <c r="J201">
        <v>34760</v>
      </c>
      <c r="K201">
        <v>32160</v>
      </c>
      <c r="L201">
        <v>2933</v>
      </c>
      <c r="M201">
        <v>8169</v>
      </c>
      <c r="N201">
        <v>85887</v>
      </c>
    </row>
    <row r="202" spans="1:14" x14ac:dyDescent="0.2">
      <c r="A202" t="s">
        <v>137</v>
      </c>
      <c r="B202">
        <v>20</v>
      </c>
      <c r="C202">
        <v>2</v>
      </c>
      <c r="D202" s="55">
        <v>157222</v>
      </c>
      <c r="E202">
        <v>71</v>
      </c>
      <c r="F202">
        <v>36000</v>
      </c>
      <c r="G202">
        <v>30000</v>
      </c>
      <c r="H202">
        <v>1186</v>
      </c>
      <c r="I202">
        <v>4</v>
      </c>
      <c r="J202">
        <v>35690</v>
      </c>
      <c r="K202">
        <v>35220</v>
      </c>
      <c r="L202">
        <v>5629</v>
      </c>
      <c r="M202">
        <v>1902</v>
      </c>
      <c r="N202">
        <v>104639</v>
      </c>
    </row>
    <row r="203" spans="1:14" x14ac:dyDescent="0.2">
      <c r="A203" t="s">
        <v>137</v>
      </c>
      <c r="B203">
        <v>20</v>
      </c>
      <c r="C203">
        <v>4</v>
      </c>
      <c r="D203" s="55">
        <v>195903</v>
      </c>
      <c r="E203">
        <v>71</v>
      </c>
      <c r="F203">
        <v>36000</v>
      </c>
      <c r="G203">
        <v>30000</v>
      </c>
      <c r="H203">
        <v>1495</v>
      </c>
      <c r="I203">
        <v>4</v>
      </c>
      <c r="J203">
        <v>35680</v>
      </c>
      <c r="K203">
        <v>34990</v>
      </c>
      <c r="L203">
        <v>5408</v>
      </c>
      <c r="M203">
        <v>1913</v>
      </c>
      <c r="N203">
        <v>104639</v>
      </c>
    </row>
    <row r="204" spans="1:14" x14ac:dyDescent="0.2">
      <c r="A204" t="s">
        <v>137</v>
      </c>
      <c r="B204">
        <v>20</v>
      </c>
      <c r="C204">
        <v>8</v>
      </c>
      <c r="D204" s="55">
        <v>290764</v>
      </c>
      <c r="E204">
        <v>71</v>
      </c>
      <c r="F204">
        <v>36000</v>
      </c>
      <c r="G204">
        <v>30000</v>
      </c>
      <c r="H204">
        <v>2031</v>
      </c>
      <c r="I204">
        <v>4</v>
      </c>
      <c r="J204">
        <v>35620</v>
      </c>
      <c r="K204">
        <v>34645</v>
      </c>
      <c r="L204">
        <v>5035</v>
      </c>
      <c r="M204">
        <v>3363</v>
      </c>
      <c r="N204">
        <v>104639</v>
      </c>
    </row>
    <row r="205" spans="1:14" x14ac:dyDescent="0.2">
      <c r="A205" t="s">
        <v>137</v>
      </c>
      <c r="B205">
        <v>20</v>
      </c>
      <c r="C205">
        <v>16</v>
      </c>
      <c r="D205" s="55">
        <v>485208</v>
      </c>
      <c r="E205">
        <v>71</v>
      </c>
      <c r="F205">
        <v>36000</v>
      </c>
      <c r="G205">
        <v>30000</v>
      </c>
      <c r="H205">
        <v>4454</v>
      </c>
      <c r="I205">
        <v>4</v>
      </c>
      <c r="J205">
        <v>35080</v>
      </c>
      <c r="K205">
        <v>33725</v>
      </c>
      <c r="L205">
        <v>3691</v>
      </c>
      <c r="M205">
        <v>5166</v>
      </c>
      <c r="N205">
        <v>104639</v>
      </c>
    </row>
    <row r="206" spans="1:14" x14ac:dyDescent="0.2">
      <c r="A206" t="s">
        <v>137</v>
      </c>
      <c r="B206">
        <v>20</v>
      </c>
      <c r="C206">
        <v>2</v>
      </c>
      <c r="D206" s="55">
        <v>185625</v>
      </c>
      <c r="E206">
        <v>71</v>
      </c>
      <c r="F206">
        <v>36000</v>
      </c>
      <c r="G206">
        <v>30000</v>
      </c>
      <c r="H206">
        <v>1025</v>
      </c>
      <c r="I206">
        <v>4</v>
      </c>
      <c r="J206">
        <v>35645</v>
      </c>
      <c r="K206">
        <v>35170</v>
      </c>
      <c r="L206">
        <v>4500</v>
      </c>
      <c r="M206">
        <v>1841</v>
      </c>
      <c r="N206">
        <v>86078</v>
      </c>
    </row>
    <row r="207" spans="1:14" x14ac:dyDescent="0.2">
      <c r="A207" t="s">
        <v>137</v>
      </c>
      <c r="B207">
        <v>20</v>
      </c>
      <c r="C207">
        <v>4</v>
      </c>
      <c r="D207" s="55">
        <v>257361</v>
      </c>
      <c r="E207">
        <v>71</v>
      </c>
      <c r="F207">
        <v>36000</v>
      </c>
      <c r="G207">
        <v>30000</v>
      </c>
      <c r="H207">
        <v>1321</v>
      </c>
      <c r="I207">
        <v>4</v>
      </c>
      <c r="J207">
        <v>35490</v>
      </c>
      <c r="K207">
        <v>34810</v>
      </c>
      <c r="L207">
        <v>4158</v>
      </c>
      <c r="M207">
        <v>2261</v>
      </c>
      <c r="N207">
        <v>86078</v>
      </c>
    </row>
    <row r="208" spans="1:14" x14ac:dyDescent="0.2">
      <c r="A208" t="s">
        <v>137</v>
      </c>
      <c r="B208">
        <v>20</v>
      </c>
      <c r="C208">
        <v>8</v>
      </c>
      <c r="D208" s="55">
        <v>398750</v>
      </c>
      <c r="E208">
        <v>71</v>
      </c>
      <c r="F208">
        <v>36000</v>
      </c>
      <c r="G208">
        <v>30000</v>
      </c>
      <c r="H208">
        <v>1861</v>
      </c>
      <c r="I208">
        <v>4</v>
      </c>
      <c r="J208">
        <v>35215</v>
      </c>
      <c r="K208">
        <v>34135</v>
      </c>
      <c r="L208">
        <v>3963</v>
      </c>
      <c r="M208">
        <v>4871</v>
      </c>
      <c r="N208">
        <v>86078</v>
      </c>
    </row>
    <row r="209" spans="1:14" x14ac:dyDescent="0.2">
      <c r="A209" t="s">
        <v>137</v>
      </c>
      <c r="B209">
        <v>20</v>
      </c>
      <c r="C209">
        <v>16</v>
      </c>
      <c r="D209" s="55">
        <v>700069</v>
      </c>
      <c r="E209">
        <v>71</v>
      </c>
      <c r="F209">
        <v>36000</v>
      </c>
      <c r="G209">
        <v>30000</v>
      </c>
      <c r="H209">
        <v>4204</v>
      </c>
      <c r="I209">
        <v>4</v>
      </c>
      <c r="J209">
        <v>34825</v>
      </c>
      <c r="K209">
        <v>32940</v>
      </c>
      <c r="L209">
        <v>2553</v>
      </c>
      <c r="M209">
        <v>8144</v>
      </c>
      <c r="N209">
        <v>86078</v>
      </c>
    </row>
    <row r="210" spans="1:14" x14ac:dyDescent="0.2">
      <c r="A210" t="s">
        <v>137</v>
      </c>
      <c r="B210">
        <v>20</v>
      </c>
      <c r="C210">
        <v>2</v>
      </c>
      <c r="D210" s="55">
        <v>138958</v>
      </c>
      <c r="E210">
        <v>71</v>
      </c>
      <c r="F210">
        <v>36000</v>
      </c>
      <c r="G210">
        <v>30000</v>
      </c>
      <c r="H210">
        <v>999</v>
      </c>
      <c r="I210">
        <v>4</v>
      </c>
      <c r="J210">
        <v>35730</v>
      </c>
      <c r="K210">
        <v>35330</v>
      </c>
      <c r="L210">
        <v>6210</v>
      </c>
      <c r="M210">
        <v>1258</v>
      </c>
      <c r="N210">
        <v>117191</v>
      </c>
    </row>
    <row r="211" spans="1:14" x14ac:dyDescent="0.2">
      <c r="A211" t="s">
        <v>137</v>
      </c>
      <c r="B211">
        <v>20</v>
      </c>
      <c r="C211">
        <v>4</v>
      </c>
      <c r="D211" s="55">
        <v>155069</v>
      </c>
      <c r="E211">
        <v>71</v>
      </c>
      <c r="F211">
        <v>36000</v>
      </c>
      <c r="G211">
        <v>30000</v>
      </c>
      <c r="H211">
        <v>1253</v>
      </c>
      <c r="I211">
        <v>4</v>
      </c>
      <c r="J211">
        <v>35695</v>
      </c>
      <c r="K211">
        <v>35295</v>
      </c>
      <c r="L211">
        <v>6041</v>
      </c>
      <c r="M211">
        <v>1206</v>
      </c>
      <c r="N211">
        <v>117191</v>
      </c>
    </row>
    <row r="212" spans="1:14" x14ac:dyDescent="0.2">
      <c r="A212" t="s">
        <v>137</v>
      </c>
      <c r="B212">
        <v>20</v>
      </c>
      <c r="C212">
        <v>8</v>
      </c>
      <c r="D212" s="55">
        <v>243750</v>
      </c>
      <c r="E212">
        <v>71</v>
      </c>
      <c r="F212">
        <v>36000</v>
      </c>
      <c r="G212">
        <v>30000</v>
      </c>
      <c r="H212">
        <v>1856</v>
      </c>
      <c r="I212">
        <v>4</v>
      </c>
      <c r="J212">
        <v>35500</v>
      </c>
      <c r="K212">
        <v>34635</v>
      </c>
      <c r="L212">
        <v>5673</v>
      </c>
      <c r="M212">
        <v>1947</v>
      </c>
      <c r="N212">
        <v>117191</v>
      </c>
    </row>
    <row r="213" spans="1:14" x14ac:dyDescent="0.2">
      <c r="A213" t="s">
        <v>137</v>
      </c>
      <c r="B213">
        <v>20</v>
      </c>
      <c r="C213">
        <v>16</v>
      </c>
      <c r="D213" s="55">
        <v>410556</v>
      </c>
      <c r="E213">
        <v>71</v>
      </c>
      <c r="F213">
        <v>36000</v>
      </c>
      <c r="G213">
        <v>30000</v>
      </c>
      <c r="H213">
        <v>4594</v>
      </c>
      <c r="I213">
        <v>4</v>
      </c>
      <c r="J213">
        <v>35315</v>
      </c>
      <c r="K213">
        <v>34075</v>
      </c>
      <c r="L213">
        <v>4278</v>
      </c>
      <c r="M213">
        <v>4644</v>
      </c>
      <c r="N213">
        <v>117191</v>
      </c>
    </row>
    <row r="214" spans="1:14" x14ac:dyDescent="0.2">
      <c r="A214" t="s">
        <v>137</v>
      </c>
      <c r="B214">
        <v>20</v>
      </c>
      <c r="C214">
        <v>2</v>
      </c>
      <c r="D214" s="55">
        <v>156736</v>
      </c>
      <c r="E214">
        <v>71</v>
      </c>
      <c r="F214">
        <v>36000</v>
      </c>
      <c r="G214">
        <v>30000</v>
      </c>
      <c r="H214">
        <v>1121</v>
      </c>
      <c r="I214">
        <v>4</v>
      </c>
      <c r="J214">
        <v>35765</v>
      </c>
      <c r="K214">
        <v>35295</v>
      </c>
      <c r="L214">
        <v>5409</v>
      </c>
      <c r="M214">
        <v>1824</v>
      </c>
      <c r="N214">
        <v>101431</v>
      </c>
    </row>
    <row r="215" spans="1:14" x14ac:dyDescent="0.2">
      <c r="A215" t="s">
        <v>137</v>
      </c>
      <c r="B215">
        <v>20</v>
      </c>
      <c r="C215">
        <v>4</v>
      </c>
      <c r="D215" s="55">
        <v>197014</v>
      </c>
      <c r="E215">
        <v>71</v>
      </c>
      <c r="F215">
        <v>36000</v>
      </c>
      <c r="G215">
        <v>30000</v>
      </c>
      <c r="H215">
        <v>1523</v>
      </c>
      <c r="I215">
        <v>4</v>
      </c>
      <c r="J215">
        <v>35655</v>
      </c>
      <c r="K215">
        <v>35105</v>
      </c>
      <c r="L215">
        <v>4864</v>
      </c>
      <c r="M215">
        <v>2204</v>
      </c>
      <c r="N215">
        <v>101431</v>
      </c>
    </row>
    <row r="216" spans="1:14" x14ac:dyDescent="0.2">
      <c r="A216" t="s">
        <v>137</v>
      </c>
      <c r="B216">
        <v>20</v>
      </c>
      <c r="C216">
        <v>8</v>
      </c>
      <c r="D216" s="55">
        <v>313264</v>
      </c>
      <c r="E216">
        <v>71</v>
      </c>
      <c r="F216">
        <v>36000</v>
      </c>
      <c r="G216">
        <v>30000</v>
      </c>
      <c r="H216">
        <v>1970</v>
      </c>
      <c r="I216">
        <v>4</v>
      </c>
      <c r="J216">
        <v>35590</v>
      </c>
      <c r="K216">
        <v>34610</v>
      </c>
      <c r="L216">
        <v>4812</v>
      </c>
      <c r="M216">
        <v>3972</v>
      </c>
      <c r="N216">
        <v>101431</v>
      </c>
    </row>
    <row r="217" spans="1:14" x14ac:dyDescent="0.2">
      <c r="A217" t="s">
        <v>137</v>
      </c>
      <c r="B217">
        <v>20</v>
      </c>
      <c r="C217">
        <v>16</v>
      </c>
      <c r="D217" s="55">
        <v>507569</v>
      </c>
      <c r="E217">
        <v>71</v>
      </c>
      <c r="F217">
        <v>36000</v>
      </c>
      <c r="G217">
        <v>30000</v>
      </c>
      <c r="H217">
        <v>4308</v>
      </c>
      <c r="I217">
        <v>4</v>
      </c>
      <c r="J217">
        <v>35045</v>
      </c>
      <c r="K217">
        <v>33830</v>
      </c>
      <c r="L217">
        <v>3765</v>
      </c>
      <c r="M217">
        <v>6056</v>
      </c>
      <c r="N217">
        <v>101431</v>
      </c>
    </row>
    <row r="218" spans="1:14" x14ac:dyDescent="0.2">
      <c r="A218" t="s">
        <v>137</v>
      </c>
      <c r="B218">
        <v>20</v>
      </c>
      <c r="C218">
        <v>2</v>
      </c>
      <c r="D218" s="55">
        <v>163819</v>
      </c>
      <c r="E218">
        <v>71</v>
      </c>
      <c r="F218">
        <v>36000</v>
      </c>
      <c r="G218">
        <v>30000</v>
      </c>
      <c r="H218">
        <v>1095</v>
      </c>
      <c r="I218">
        <v>4</v>
      </c>
      <c r="J218">
        <v>35700</v>
      </c>
      <c r="K218">
        <v>35175</v>
      </c>
      <c r="L218">
        <v>4895</v>
      </c>
      <c r="M218">
        <v>1824</v>
      </c>
      <c r="N218">
        <v>93735</v>
      </c>
    </row>
    <row r="219" spans="1:14" x14ac:dyDescent="0.2">
      <c r="A219" t="s">
        <v>137</v>
      </c>
      <c r="B219">
        <v>20</v>
      </c>
      <c r="C219">
        <v>4</v>
      </c>
      <c r="D219" s="55">
        <v>215208</v>
      </c>
      <c r="E219">
        <v>71</v>
      </c>
      <c r="F219">
        <v>36000</v>
      </c>
      <c r="G219">
        <v>30000</v>
      </c>
      <c r="H219">
        <v>1357</v>
      </c>
      <c r="I219">
        <v>4</v>
      </c>
      <c r="J219">
        <v>35490</v>
      </c>
      <c r="K219">
        <v>35005</v>
      </c>
      <c r="L219">
        <v>5181</v>
      </c>
      <c r="M219">
        <v>2526</v>
      </c>
      <c r="N219">
        <v>93735</v>
      </c>
    </row>
    <row r="220" spans="1:14" x14ac:dyDescent="0.2">
      <c r="A220" t="s">
        <v>137</v>
      </c>
      <c r="B220">
        <v>20</v>
      </c>
      <c r="C220">
        <v>8</v>
      </c>
      <c r="D220" s="55">
        <v>337569</v>
      </c>
      <c r="E220">
        <v>71</v>
      </c>
      <c r="F220">
        <v>36000</v>
      </c>
      <c r="G220">
        <v>30000</v>
      </c>
      <c r="H220">
        <v>1882</v>
      </c>
      <c r="I220">
        <v>4</v>
      </c>
      <c r="J220">
        <v>35445</v>
      </c>
      <c r="K220">
        <v>34440</v>
      </c>
      <c r="L220">
        <v>4423</v>
      </c>
      <c r="M220">
        <v>3934</v>
      </c>
      <c r="N220">
        <v>93735</v>
      </c>
    </row>
    <row r="221" spans="1:14" x14ac:dyDescent="0.2">
      <c r="A221" t="s">
        <v>137</v>
      </c>
      <c r="B221">
        <v>20</v>
      </c>
      <c r="C221">
        <v>16</v>
      </c>
      <c r="D221" s="55">
        <v>586319</v>
      </c>
      <c r="E221">
        <v>71</v>
      </c>
      <c r="F221">
        <v>36000</v>
      </c>
      <c r="G221">
        <v>30000</v>
      </c>
      <c r="H221">
        <v>4416</v>
      </c>
      <c r="I221">
        <v>4</v>
      </c>
      <c r="J221">
        <v>34790</v>
      </c>
      <c r="K221">
        <v>33405</v>
      </c>
      <c r="L221">
        <v>3355</v>
      </c>
      <c r="M221">
        <v>7037</v>
      </c>
      <c r="N221">
        <v>93735</v>
      </c>
    </row>
    <row r="222" spans="1:14" x14ac:dyDescent="0.2">
      <c r="A222" t="s">
        <v>137</v>
      </c>
      <c r="B222">
        <v>20</v>
      </c>
      <c r="C222">
        <v>2</v>
      </c>
      <c r="D222" s="55">
        <v>173403</v>
      </c>
      <c r="E222">
        <v>71</v>
      </c>
      <c r="F222">
        <v>36000</v>
      </c>
      <c r="G222">
        <v>30000</v>
      </c>
      <c r="H222">
        <v>996</v>
      </c>
      <c r="I222">
        <v>4</v>
      </c>
      <c r="J222">
        <v>35670</v>
      </c>
      <c r="K222">
        <v>35105</v>
      </c>
      <c r="L222">
        <v>4670</v>
      </c>
      <c r="M222">
        <v>1860</v>
      </c>
      <c r="N222">
        <v>89315</v>
      </c>
    </row>
    <row r="223" spans="1:14" x14ac:dyDescent="0.2">
      <c r="A223" t="s">
        <v>137</v>
      </c>
      <c r="B223">
        <v>20</v>
      </c>
      <c r="C223">
        <v>4</v>
      </c>
      <c r="D223" s="55">
        <v>230347</v>
      </c>
      <c r="E223">
        <v>71</v>
      </c>
      <c r="F223">
        <v>36000</v>
      </c>
      <c r="G223">
        <v>30000</v>
      </c>
      <c r="H223">
        <v>1248</v>
      </c>
      <c r="I223">
        <v>4</v>
      </c>
      <c r="J223">
        <v>35525</v>
      </c>
      <c r="K223">
        <v>34900</v>
      </c>
      <c r="L223">
        <v>4218</v>
      </c>
      <c r="M223">
        <v>2218</v>
      </c>
      <c r="N223">
        <v>89315</v>
      </c>
    </row>
    <row r="224" spans="1:14" x14ac:dyDescent="0.2">
      <c r="A224" t="s">
        <v>137</v>
      </c>
      <c r="B224">
        <v>20</v>
      </c>
      <c r="C224">
        <v>8</v>
      </c>
      <c r="D224" s="55">
        <v>361944</v>
      </c>
      <c r="E224">
        <v>71</v>
      </c>
      <c r="F224">
        <v>36000</v>
      </c>
      <c r="G224">
        <v>30000</v>
      </c>
      <c r="H224">
        <v>1789</v>
      </c>
      <c r="I224">
        <v>4</v>
      </c>
      <c r="J224">
        <v>35315</v>
      </c>
      <c r="K224">
        <v>34270</v>
      </c>
      <c r="L224">
        <v>4134</v>
      </c>
      <c r="M224">
        <v>3858</v>
      </c>
      <c r="N224">
        <v>89315</v>
      </c>
    </row>
    <row r="225" spans="1:14" x14ac:dyDescent="0.2">
      <c r="A225" t="s">
        <v>137</v>
      </c>
      <c r="B225">
        <v>20</v>
      </c>
      <c r="C225">
        <v>16</v>
      </c>
      <c r="D225" s="55">
        <v>645278</v>
      </c>
      <c r="E225">
        <v>71</v>
      </c>
      <c r="F225">
        <v>36000</v>
      </c>
      <c r="G225">
        <v>30000</v>
      </c>
      <c r="H225">
        <v>4175</v>
      </c>
      <c r="I225">
        <v>4</v>
      </c>
      <c r="J225">
        <v>34790</v>
      </c>
      <c r="K225">
        <v>32990</v>
      </c>
      <c r="L225">
        <v>2975</v>
      </c>
      <c r="M225">
        <v>7779</v>
      </c>
      <c r="N225">
        <v>89315</v>
      </c>
    </row>
    <row r="226" spans="1:14" x14ac:dyDescent="0.2">
      <c r="A226" t="s">
        <v>137</v>
      </c>
      <c r="B226">
        <v>20</v>
      </c>
      <c r="C226">
        <v>2</v>
      </c>
      <c r="D226" s="55">
        <v>159028</v>
      </c>
      <c r="E226">
        <v>71</v>
      </c>
      <c r="F226">
        <v>36000</v>
      </c>
      <c r="G226">
        <v>30000</v>
      </c>
      <c r="H226">
        <v>1137</v>
      </c>
      <c r="I226">
        <v>4</v>
      </c>
      <c r="J226">
        <v>35780</v>
      </c>
      <c r="K226">
        <v>35280</v>
      </c>
      <c r="L226">
        <v>5297</v>
      </c>
      <c r="M226">
        <v>1879</v>
      </c>
      <c r="N226">
        <v>99323</v>
      </c>
    </row>
    <row r="227" spans="1:14" x14ac:dyDescent="0.2">
      <c r="A227" t="s">
        <v>137</v>
      </c>
      <c r="B227">
        <v>20</v>
      </c>
      <c r="C227">
        <v>4</v>
      </c>
      <c r="D227" s="55">
        <v>204028</v>
      </c>
      <c r="E227">
        <v>71</v>
      </c>
      <c r="F227">
        <v>36000</v>
      </c>
      <c r="G227">
        <v>30000</v>
      </c>
      <c r="H227">
        <v>1352</v>
      </c>
      <c r="I227">
        <v>4</v>
      </c>
      <c r="J227">
        <v>35700</v>
      </c>
      <c r="K227">
        <v>35070</v>
      </c>
      <c r="L227">
        <v>4604</v>
      </c>
      <c r="M227">
        <v>2230</v>
      </c>
      <c r="N227">
        <v>99323</v>
      </c>
    </row>
    <row r="228" spans="1:14" x14ac:dyDescent="0.2">
      <c r="A228" t="s">
        <v>137</v>
      </c>
      <c r="B228">
        <v>20</v>
      </c>
      <c r="C228">
        <v>8</v>
      </c>
      <c r="D228" s="55">
        <v>318056</v>
      </c>
      <c r="E228">
        <v>71</v>
      </c>
      <c r="F228">
        <v>36000</v>
      </c>
      <c r="G228">
        <v>30000</v>
      </c>
      <c r="H228">
        <v>1879</v>
      </c>
      <c r="I228">
        <v>4</v>
      </c>
      <c r="J228">
        <v>35500</v>
      </c>
      <c r="K228">
        <v>34430</v>
      </c>
      <c r="L228">
        <v>4241</v>
      </c>
      <c r="M228">
        <v>3941</v>
      </c>
      <c r="N228">
        <v>99323</v>
      </c>
    </row>
    <row r="229" spans="1:14" x14ac:dyDescent="0.2">
      <c r="A229" t="s">
        <v>137</v>
      </c>
      <c r="B229">
        <v>20</v>
      </c>
      <c r="C229">
        <v>16</v>
      </c>
      <c r="D229" s="55">
        <v>527708</v>
      </c>
      <c r="E229">
        <v>71</v>
      </c>
      <c r="F229">
        <v>36000</v>
      </c>
      <c r="G229">
        <v>30000</v>
      </c>
      <c r="H229">
        <v>4388</v>
      </c>
      <c r="I229">
        <v>4</v>
      </c>
      <c r="J229">
        <v>34960</v>
      </c>
      <c r="K229">
        <v>33235</v>
      </c>
      <c r="L229">
        <v>3417</v>
      </c>
      <c r="M229">
        <v>6209</v>
      </c>
      <c r="N229">
        <v>99323</v>
      </c>
    </row>
    <row r="230" spans="1:14" x14ac:dyDescent="0.2">
      <c r="A230" t="s">
        <v>137</v>
      </c>
      <c r="B230">
        <v>20</v>
      </c>
      <c r="C230">
        <v>2</v>
      </c>
      <c r="D230" s="55">
        <v>161944</v>
      </c>
      <c r="E230">
        <v>71</v>
      </c>
      <c r="F230">
        <v>36000</v>
      </c>
      <c r="G230">
        <v>30000</v>
      </c>
      <c r="H230">
        <v>1016</v>
      </c>
      <c r="I230">
        <v>4</v>
      </c>
      <c r="J230">
        <v>35735</v>
      </c>
      <c r="K230">
        <v>35210</v>
      </c>
      <c r="L230">
        <v>5354</v>
      </c>
      <c r="M230">
        <v>1905</v>
      </c>
      <c r="N230">
        <v>99600</v>
      </c>
    </row>
    <row r="231" spans="1:14" x14ac:dyDescent="0.2">
      <c r="A231" t="s">
        <v>137</v>
      </c>
      <c r="B231">
        <v>20</v>
      </c>
      <c r="C231">
        <v>4</v>
      </c>
      <c r="D231" s="55">
        <v>206806</v>
      </c>
      <c r="E231">
        <v>71</v>
      </c>
      <c r="F231">
        <v>36000</v>
      </c>
      <c r="G231">
        <v>30000</v>
      </c>
      <c r="H231">
        <v>1261</v>
      </c>
      <c r="I231">
        <v>4</v>
      </c>
      <c r="J231">
        <v>35540</v>
      </c>
      <c r="K231">
        <v>34950</v>
      </c>
      <c r="L231">
        <v>4651</v>
      </c>
      <c r="M231">
        <v>2238</v>
      </c>
      <c r="N231">
        <v>99600</v>
      </c>
    </row>
    <row r="232" spans="1:14" x14ac:dyDescent="0.2">
      <c r="A232" t="s">
        <v>137</v>
      </c>
      <c r="B232">
        <v>20</v>
      </c>
      <c r="C232">
        <v>8</v>
      </c>
      <c r="D232" s="55">
        <v>311181</v>
      </c>
      <c r="E232">
        <v>71</v>
      </c>
      <c r="F232">
        <v>36000</v>
      </c>
      <c r="G232">
        <v>30000</v>
      </c>
      <c r="H232">
        <v>1893</v>
      </c>
      <c r="I232">
        <v>4</v>
      </c>
      <c r="J232">
        <v>35475</v>
      </c>
      <c r="K232">
        <v>34450</v>
      </c>
      <c r="L232">
        <v>4373</v>
      </c>
      <c r="M232">
        <v>3906</v>
      </c>
      <c r="N232">
        <v>99600</v>
      </c>
    </row>
    <row r="233" spans="1:14" x14ac:dyDescent="0.2">
      <c r="A233" t="s">
        <v>137</v>
      </c>
      <c r="B233">
        <v>20</v>
      </c>
      <c r="C233">
        <v>16</v>
      </c>
      <c r="D233" s="55">
        <v>540139</v>
      </c>
      <c r="E233">
        <v>71</v>
      </c>
      <c r="F233">
        <v>36000</v>
      </c>
      <c r="G233">
        <v>30000</v>
      </c>
      <c r="H233">
        <v>4396</v>
      </c>
      <c r="I233">
        <v>4</v>
      </c>
      <c r="J233">
        <v>34865</v>
      </c>
      <c r="K233">
        <v>33350</v>
      </c>
      <c r="L233">
        <v>3206</v>
      </c>
      <c r="M233">
        <v>6281</v>
      </c>
      <c r="N233">
        <v>99600</v>
      </c>
    </row>
    <row r="234" spans="1:14" x14ac:dyDescent="0.2">
      <c r="A234" t="s">
        <v>137</v>
      </c>
      <c r="B234">
        <v>20</v>
      </c>
      <c r="C234">
        <v>2</v>
      </c>
      <c r="D234" s="55">
        <v>166667</v>
      </c>
      <c r="E234">
        <v>71</v>
      </c>
      <c r="F234">
        <v>36000</v>
      </c>
      <c r="G234">
        <v>30000</v>
      </c>
      <c r="H234">
        <v>929</v>
      </c>
      <c r="I234">
        <v>4</v>
      </c>
      <c r="J234">
        <v>35640</v>
      </c>
      <c r="K234">
        <v>35050</v>
      </c>
      <c r="L234">
        <v>4908</v>
      </c>
      <c r="M234">
        <v>1863</v>
      </c>
      <c r="N234">
        <v>94277</v>
      </c>
    </row>
    <row r="235" spans="1:14" x14ac:dyDescent="0.2">
      <c r="A235" t="s">
        <v>137</v>
      </c>
      <c r="B235">
        <v>20</v>
      </c>
      <c r="C235">
        <v>4</v>
      </c>
      <c r="D235" s="55">
        <v>224861</v>
      </c>
      <c r="E235">
        <v>71</v>
      </c>
      <c r="F235">
        <v>36000</v>
      </c>
      <c r="G235">
        <v>30000</v>
      </c>
      <c r="H235">
        <v>1266</v>
      </c>
      <c r="I235">
        <v>4</v>
      </c>
      <c r="J235">
        <v>35505</v>
      </c>
      <c r="K235">
        <v>34740</v>
      </c>
      <c r="L235">
        <v>4475</v>
      </c>
      <c r="M235">
        <v>2232</v>
      </c>
      <c r="N235">
        <v>94277</v>
      </c>
    </row>
    <row r="236" spans="1:14" x14ac:dyDescent="0.2">
      <c r="A236" t="s">
        <v>137</v>
      </c>
      <c r="B236">
        <v>20</v>
      </c>
      <c r="C236">
        <v>8</v>
      </c>
      <c r="D236" s="55">
        <v>341944</v>
      </c>
      <c r="E236">
        <v>71</v>
      </c>
      <c r="F236">
        <v>36000</v>
      </c>
      <c r="G236">
        <v>30000</v>
      </c>
      <c r="H236">
        <v>1869</v>
      </c>
      <c r="I236">
        <v>4</v>
      </c>
      <c r="J236">
        <v>35390</v>
      </c>
      <c r="K236">
        <v>34405</v>
      </c>
      <c r="L236">
        <v>4212</v>
      </c>
      <c r="M236">
        <v>3965</v>
      </c>
      <c r="N236">
        <v>94277</v>
      </c>
    </row>
    <row r="237" spans="1:14" x14ac:dyDescent="0.2">
      <c r="A237" t="s">
        <v>137</v>
      </c>
      <c r="B237">
        <v>20</v>
      </c>
      <c r="C237">
        <v>16</v>
      </c>
      <c r="D237" s="55">
        <v>583750</v>
      </c>
      <c r="E237">
        <v>71</v>
      </c>
      <c r="F237">
        <v>36000</v>
      </c>
      <c r="G237">
        <v>30000</v>
      </c>
      <c r="H237">
        <v>4301</v>
      </c>
      <c r="I237">
        <v>4</v>
      </c>
      <c r="J237">
        <v>34655</v>
      </c>
      <c r="K237">
        <v>33270</v>
      </c>
      <c r="L237">
        <v>3196</v>
      </c>
      <c r="M237">
        <v>6755</v>
      </c>
      <c r="N237">
        <v>94277</v>
      </c>
    </row>
    <row r="238" spans="1:14" x14ac:dyDescent="0.2">
      <c r="A238" t="s">
        <v>137</v>
      </c>
      <c r="B238">
        <v>20</v>
      </c>
      <c r="C238">
        <v>2</v>
      </c>
      <c r="D238" s="55">
        <v>143403</v>
      </c>
      <c r="E238">
        <v>71</v>
      </c>
      <c r="F238">
        <v>36000</v>
      </c>
      <c r="G238">
        <v>30000</v>
      </c>
      <c r="H238">
        <v>1044</v>
      </c>
      <c r="I238">
        <v>4</v>
      </c>
      <c r="J238">
        <v>35770</v>
      </c>
      <c r="K238">
        <v>35260</v>
      </c>
      <c r="L238">
        <v>5697</v>
      </c>
      <c r="M238">
        <v>1867</v>
      </c>
      <c r="N238">
        <v>110140</v>
      </c>
    </row>
    <row r="239" spans="1:14" x14ac:dyDescent="0.2">
      <c r="A239" t="s">
        <v>137</v>
      </c>
      <c r="B239">
        <v>20</v>
      </c>
      <c r="C239">
        <v>4</v>
      </c>
      <c r="D239" s="55">
        <v>177569</v>
      </c>
      <c r="E239">
        <v>71</v>
      </c>
      <c r="F239">
        <v>36000</v>
      </c>
      <c r="G239">
        <v>30000</v>
      </c>
      <c r="H239">
        <v>1384</v>
      </c>
      <c r="I239">
        <v>4</v>
      </c>
      <c r="J239">
        <v>35665</v>
      </c>
      <c r="K239">
        <v>35030</v>
      </c>
      <c r="L239">
        <v>5370</v>
      </c>
      <c r="M239">
        <v>2199</v>
      </c>
      <c r="N239">
        <v>110140</v>
      </c>
    </row>
    <row r="240" spans="1:14" x14ac:dyDescent="0.2">
      <c r="A240" t="s">
        <v>137</v>
      </c>
      <c r="B240">
        <v>20</v>
      </c>
      <c r="C240">
        <v>8</v>
      </c>
      <c r="D240" s="55">
        <v>266875</v>
      </c>
      <c r="E240">
        <v>71</v>
      </c>
      <c r="F240">
        <v>36000</v>
      </c>
      <c r="G240">
        <v>30000</v>
      </c>
      <c r="H240">
        <v>2017</v>
      </c>
      <c r="I240">
        <v>4</v>
      </c>
      <c r="J240">
        <v>35580</v>
      </c>
      <c r="K240">
        <v>34780</v>
      </c>
      <c r="L240">
        <v>5445</v>
      </c>
      <c r="M240">
        <v>3198</v>
      </c>
      <c r="N240">
        <v>110140</v>
      </c>
    </row>
    <row r="241" spans="1:14" x14ac:dyDescent="0.2">
      <c r="A241" t="s">
        <v>137</v>
      </c>
      <c r="B241">
        <v>20</v>
      </c>
      <c r="C241">
        <v>16</v>
      </c>
      <c r="D241" s="55">
        <v>439653</v>
      </c>
      <c r="E241">
        <v>71</v>
      </c>
      <c r="F241">
        <v>36000</v>
      </c>
      <c r="G241">
        <v>30000</v>
      </c>
      <c r="H241">
        <v>4584</v>
      </c>
      <c r="I241">
        <v>4</v>
      </c>
      <c r="J241">
        <v>35015</v>
      </c>
      <c r="K241">
        <v>34045</v>
      </c>
      <c r="L241">
        <v>3669</v>
      </c>
      <c r="M241">
        <v>5059</v>
      </c>
      <c r="N241">
        <v>110140</v>
      </c>
    </row>
    <row r="242" spans="1:14" x14ac:dyDescent="0.2">
      <c r="A242" t="s">
        <v>137</v>
      </c>
      <c r="B242">
        <v>20</v>
      </c>
      <c r="C242">
        <v>2</v>
      </c>
      <c r="D242" s="55">
        <v>167431</v>
      </c>
      <c r="E242">
        <v>71</v>
      </c>
      <c r="F242">
        <v>36000</v>
      </c>
      <c r="G242">
        <v>30000</v>
      </c>
      <c r="H242">
        <v>1033</v>
      </c>
      <c r="I242">
        <v>4</v>
      </c>
      <c r="J242">
        <v>35680</v>
      </c>
      <c r="K242">
        <v>35145</v>
      </c>
      <c r="L242">
        <v>4959</v>
      </c>
      <c r="M242">
        <v>1856</v>
      </c>
      <c r="N242">
        <v>94711</v>
      </c>
    </row>
    <row r="243" spans="1:14" x14ac:dyDescent="0.2">
      <c r="A243" t="s">
        <v>137</v>
      </c>
      <c r="B243">
        <v>20</v>
      </c>
      <c r="C243">
        <v>4</v>
      </c>
      <c r="D243" s="55">
        <v>227014</v>
      </c>
      <c r="E243">
        <v>71</v>
      </c>
      <c r="F243">
        <v>36000</v>
      </c>
      <c r="G243">
        <v>30000</v>
      </c>
      <c r="H243">
        <v>1296</v>
      </c>
      <c r="I243">
        <v>4</v>
      </c>
      <c r="J243">
        <v>35530</v>
      </c>
      <c r="K243">
        <v>34865</v>
      </c>
      <c r="L243">
        <v>4995</v>
      </c>
      <c r="M243">
        <v>1872</v>
      </c>
      <c r="N243">
        <v>94711</v>
      </c>
    </row>
    <row r="244" spans="1:14" x14ac:dyDescent="0.2">
      <c r="A244" t="s">
        <v>137</v>
      </c>
      <c r="B244">
        <v>20</v>
      </c>
      <c r="C244">
        <v>8</v>
      </c>
      <c r="D244" s="55">
        <v>337083</v>
      </c>
      <c r="E244">
        <v>71</v>
      </c>
      <c r="F244">
        <v>36000</v>
      </c>
      <c r="G244">
        <v>30000</v>
      </c>
      <c r="H244">
        <v>1903</v>
      </c>
      <c r="I244">
        <v>4</v>
      </c>
      <c r="J244">
        <v>35450</v>
      </c>
      <c r="K244">
        <v>34325</v>
      </c>
      <c r="L244">
        <v>4394</v>
      </c>
      <c r="M244">
        <v>3884</v>
      </c>
      <c r="N244">
        <v>94711</v>
      </c>
    </row>
    <row r="245" spans="1:14" x14ac:dyDescent="0.2">
      <c r="A245" t="s">
        <v>137</v>
      </c>
      <c r="B245">
        <v>20</v>
      </c>
      <c r="C245">
        <v>16</v>
      </c>
      <c r="D245" s="55">
        <v>569792</v>
      </c>
      <c r="E245">
        <v>71</v>
      </c>
      <c r="F245">
        <v>36000</v>
      </c>
      <c r="G245">
        <v>30000</v>
      </c>
      <c r="H245">
        <v>4343</v>
      </c>
      <c r="I245">
        <v>4</v>
      </c>
      <c r="J245">
        <v>34865</v>
      </c>
      <c r="K245">
        <v>33305</v>
      </c>
      <c r="L245">
        <v>3584</v>
      </c>
      <c r="M245">
        <v>6887</v>
      </c>
      <c r="N245">
        <v>94711</v>
      </c>
    </row>
    <row r="246" spans="1:14" x14ac:dyDescent="0.2">
      <c r="A246" t="s">
        <v>137</v>
      </c>
      <c r="B246">
        <v>20</v>
      </c>
      <c r="C246">
        <v>2</v>
      </c>
      <c r="D246" s="55">
        <v>183681</v>
      </c>
      <c r="E246">
        <v>71</v>
      </c>
      <c r="F246">
        <v>36000</v>
      </c>
      <c r="G246">
        <v>30000</v>
      </c>
      <c r="H246">
        <v>1128</v>
      </c>
      <c r="I246">
        <v>4</v>
      </c>
      <c r="J246">
        <v>35700</v>
      </c>
      <c r="K246">
        <v>35095</v>
      </c>
      <c r="L246">
        <v>4636</v>
      </c>
      <c r="M246">
        <v>1897</v>
      </c>
      <c r="N246">
        <v>87394</v>
      </c>
    </row>
    <row r="247" spans="1:14" x14ac:dyDescent="0.2">
      <c r="A247" t="s">
        <v>137</v>
      </c>
      <c r="B247">
        <v>20</v>
      </c>
      <c r="C247">
        <v>4</v>
      </c>
      <c r="D247" s="55">
        <v>249167</v>
      </c>
      <c r="E247">
        <v>71</v>
      </c>
      <c r="F247">
        <v>36000</v>
      </c>
      <c r="G247">
        <v>30000</v>
      </c>
      <c r="H247">
        <v>1256</v>
      </c>
      <c r="I247">
        <v>4</v>
      </c>
      <c r="J247">
        <v>35530</v>
      </c>
      <c r="K247">
        <v>34735</v>
      </c>
      <c r="L247">
        <v>4131</v>
      </c>
      <c r="M247">
        <v>2209</v>
      </c>
      <c r="N247">
        <v>87394</v>
      </c>
    </row>
    <row r="248" spans="1:14" x14ac:dyDescent="0.2">
      <c r="A248" t="s">
        <v>137</v>
      </c>
      <c r="B248">
        <v>20</v>
      </c>
      <c r="C248">
        <v>8</v>
      </c>
      <c r="D248" s="55">
        <v>388333</v>
      </c>
      <c r="E248">
        <v>71</v>
      </c>
      <c r="F248">
        <v>36000</v>
      </c>
      <c r="G248">
        <v>30000</v>
      </c>
      <c r="H248">
        <v>1974</v>
      </c>
      <c r="I248">
        <v>4</v>
      </c>
      <c r="J248">
        <v>35275</v>
      </c>
      <c r="K248">
        <v>33865</v>
      </c>
      <c r="L248">
        <v>3981</v>
      </c>
      <c r="M248">
        <v>3989</v>
      </c>
      <c r="N248">
        <v>87394</v>
      </c>
    </row>
    <row r="249" spans="1:14" x14ac:dyDescent="0.2">
      <c r="A249" t="s">
        <v>137</v>
      </c>
      <c r="B249">
        <v>20</v>
      </c>
      <c r="C249">
        <v>16</v>
      </c>
      <c r="D249" s="55">
        <v>682361</v>
      </c>
      <c r="E249">
        <v>71</v>
      </c>
      <c r="F249">
        <v>36000</v>
      </c>
      <c r="G249">
        <v>30000</v>
      </c>
      <c r="H249">
        <v>4378</v>
      </c>
      <c r="I249">
        <v>4</v>
      </c>
      <c r="J249">
        <v>34620</v>
      </c>
      <c r="K249">
        <v>32935</v>
      </c>
      <c r="L249">
        <v>2819</v>
      </c>
      <c r="M249">
        <v>7760</v>
      </c>
      <c r="N249">
        <v>87394</v>
      </c>
    </row>
    <row r="250" spans="1:14" x14ac:dyDescent="0.2">
      <c r="A250" t="s">
        <v>137</v>
      </c>
      <c r="B250">
        <v>20</v>
      </c>
      <c r="C250">
        <v>2</v>
      </c>
      <c r="D250" s="55">
        <v>179653</v>
      </c>
      <c r="E250">
        <v>71</v>
      </c>
      <c r="F250">
        <v>36000</v>
      </c>
      <c r="G250">
        <v>30000</v>
      </c>
      <c r="H250">
        <v>1267</v>
      </c>
      <c r="I250">
        <v>4</v>
      </c>
      <c r="J250">
        <v>35650</v>
      </c>
      <c r="K250">
        <v>35105</v>
      </c>
      <c r="L250">
        <v>4588</v>
      </c>
      <c r="M250">
        <v>1867</v>
      </c>
      <c r="N250">
        <v>87576</v>
      </c>
    </row>
    <row r="251" spans="1:14" x14ac:dyDescent="0.2">
      <c r="A251" t="s">
        <v>137</v>
      </c>
      <c r="B251">
        <v>20</v>
      </c>
      <c r="C251">
        <v>4</v>
      </c>
      <c r="D251" s="55">
        <v>237778</v>
      </c>
      <c r="E251">
        <v>71</v>
      </c>
      <c r="F251">
        <v>36000</v>
      </c>
      <c r="G251">
        <v>30000</v>
      </c>
      <c r="H251">
        <v>1484</v>
      </c>
      <c r="I251">
        <v>4</v>
      </c>
      <c r="J251">
        <v>35540</v>
      </c>
      <c r="K251">
        <v>34870</v>
      </c>
      <c r="L251">
        <v>4965</v>
      </c>
      <c r="M251">
        <v>2464</v>
      </c>
      <c r="N251">
        <v>87576</v>
      </c>
    </row>
    <row r="252" spans="1:14" x14ac:dyDescent="0.2">
      <c r="A252" t="s">
        <v>137</v>
      </c>
      <c r="B252">
        <v>20</v>
      </c>
      <c r="C252">
        <v>8</v>
      </c>
      <c r="D252" s="55">
        <v>383750</v>
      </c>
      <c r="E252">
        <v>71</v>
      </c>
      <c r="F252">
        <v>36000</v>
      </c>
      <c r="G252">
        <v>30000</v>
      </c>
      <c r="H252">
        <v>2079</v>
      </c>
      <c r="I252">
        <v>4</v>
      </c>
      <c r="J252">
        <v>35265</v>
      </c>
      <c r="K252">
        <v>34030</v>
      </c>
      <c r="L252">
        <v>4144</v>
      </c>
      <c r="M252">
        <v>3926</v>
      </c>
      <c r="N252">
        <v>87576</v>
      </c>
    </row>
    <row r="253" spans="1:14" x14ac:dyDescent="0.2">
      <c r="A253" t="s">
        <v>137</v>
      </c>
      <c r="B253">
        <v>20</v>
      </c>
      <c r="C253">
        <v>16</v>
      </c>
      <c r="D253" s="55">
        <v>653819</v>
      </c>
      <c r="E253">
        <v>71</v>
      </c>
      <c r="F253">
        <v>36000</v>
      </c>
      <c r="G253">
        <v>30000</v>
      </c>
      <c r="H253">
        <v>4322</v>
      </c>
      <c r="I253">
        <v>4</v>
      </c>
      <c r="J253">
        <v>34670</v>
      </c>
      <c r="K253">
        <v>32985</v>
      </c>
      <c r="L253">
        <v>2940</v>
      </c>
      <c r="M253">
        <v>8074</v>
      </c>
      <c r="N253">
        <v>87576</v>
      </c>
    </row>
    <row r="254" spans="1:14" x14ac:dyDescent="0.2">
      <c r="A254" t="s">
        <v>137</v>
      </c>
      <c r="B254">
        <v>20</v>
      </c>
      <c r="C254">
        <v>2</v>
      </c>
      <c r="D254" s="55">
        <v>171389</v>
      </c>
      <c r="E254">
        <v>71</v>
      </c>
      <c r="F254">
        <v>36000</v>
      </c>
      <c r="G254">
        <v>30000</v>
      </c>
      <c r="H254">
        <v>1120</v>
      </c>
      <c r="I254">
        <v>4</v>
      </c>
      <c r="J254">
        <v>35675</v>
      </c>
      <c r="K254">
        <v>35100</v>
      </c>
      <c r="L254">
        <v>4957</v>
      </c>
      <c r="M254">
        <v>1888</v>
      </c>
      <c r="N254">
        <v>92361</v>
      </c>
    </row>
    <row r="255" spans="1:14" x14ac:dyDescent="0.2">
      <c r="A255" t="s">
        <v>137</v>
      </c>
      <c r="B255">
        <v>20</v>
      </c>
      <c r="C255">
        <v>4</v>
      </c>
      <c r="D255" s="55">
        <v>214167</v>
      </c>
      <c r="E255">
        <v>71</v>
      </c>
      <c r="F255">
        <v>36000</v>
      </c>
      <c r="G255">
        <v>30000</v>
      </c>
      <c r="H255">
        <v>1370</v>
      </c>
      <c r="I255">
        <v>4</v>
      </c>
      <c r="J255">
        <v>35520</v>
      </c>
      <c r="K255">
        <v>34980</v>
      </c>
      <c r="L255">
        <v>5165</v>
      </c>
      <c r="M255">
        <v>2460</v>
      </c>
      <c r="N255">
        <v>92361</v>
      </c>
    </row>
    <row r="256" spans="1:14" x14ac:dyDescent="0.2">
      <c r="A256" t="s">
        <v>137</v>
      </c>
      <c r="B256">
        <v>20</v>
      </c>
      <c r="C256">
        <v>8</v>
      </c>
      <c r="D256" s="55">
        <v>348889</v>
      </c>
      <c r="E256">
        <v>71</v>
      </c>
      <c r="F256">
        <v>36000</v>
      </c>
      <c r="G256">
        <v>30000</v>
      </c>
      <c r="H256">
        <v>2057</v>
      </c>
      <c r="I256">
        <v>4</v>
      </c>
      <c r="J256">
        <v>35300</v>
      </c>
      <c r="K256">
        <v>34300</v>
      </c>
      <c r="L256">
        <v>4165</v>
      </c>
      <c r="M256">
        <v>3923</v>
      </c>
      <c r="N256">
        <v>92361</v>
      </c>
    </row>
    <row r="257" spans="1:14" x14ac:dyDescent="0.2">
      <c r="A257" t="s">
        <v>137</v>
      </c>
      <c r="B257">
        <v>20</v>
      </c>
      <c r="C257">
        <v>16</v>
      </c>
      <c r="D257" s="55">
        <v>605347</v>
      </c>
      <c r="E257">
        <v>71</v>
      </c>
      <c r="F257">
        <v>36000</v>
      </c>
      <c r="G257">
        <v>30000</v>
      </c>
      <c r="H257">
        <v>4336</v>
      </c>
      <c r="I257">
        <v>4</v>
      </c>
      <c r="J257">
        <v>34905</v>
      </c>
      <c r="K257">
        <v>33265</v>
      </c>
      <c r="L257">
        <v>3273</v>
      </c>
      <c r="M257">
        <v>7058</v>
      </c>
      <c r="N257">
        <v>92361</v>
      </c>
    </row>
    <row r="258" spans="1:14" x14ac:dyDescent="0.2">
      <c r="A258" t="s">
        <v>137</v>
      </c>
      <c r="B258">
        <v>20</v>
      </c>
      <c r="C258">
        <v>2</v>
      </c>
      <c r="D258" s="55">
        <v>149653</v>
      </c>
      <c r="E258">
        <v>71</v>
      </c>
      <c r="F258">
        <v>36000</v>
      </c>
      <c r="G258">
        <v>30000</v>
      </c>
      <c r="H258">
        <v>1149</v>
      </c>
      <c r="I258">
        <v>4</v>
      </c>
      <c r="J258">
        <v>35720</v>
      </c>
      <c r="K258">
        <v>35210</v>
      </c>
      <c r="L258">
        <v>5683</v>
      </c>
      <c r="M258">
        <v>1884</v>
      </c>
      <c r="N258">
        <v>109088</v>
      </c>
    </row>
    <row r="259" spans="1:14" x14ac:dyDescent="0.2">
      <c r="A259" t="s">
        <v>137</v>
      </c>
      <c r="B259">
        <v>20</v>
      </c>
      <c r="C259">
        <v>4</v>
      </c>
      <c r="D259" s="55">
        <v>180069</v>
      </c>
      <c r="E259">
        <v>71</v>
      </c>
      <c r="F259">
        <v>36000</v>
      </c>
      <c r="G259">
        <v>30000</v>
      </c>
      <c r="H259">
        <v>1376</v>
      </c>
      <c r="I259">
        <v>4</v>
      </c>
      <c r="J259">
        <v>35660</v>
      </c>
      <c r="K259">
        <v>35115</v>
      </c>
      <c r="L259">
        <v>5718</v>
      </c>
      <c r="M259">
        <v>1855</v>
      </c>
      <c r="N259">
        <v>109088</v>
      </c>
    </row>
    <row r="260" spans="1:14" x14ac:dyDescent="0.2">
      <c r="A260" t="s">
        <v>137</v>
      </c>
      <c r="B260">
        <v>20</v>
      </c>
      <c r="C260">
        <v>8</v>
      </c>
      <c r="D260" s="55">
        <v>273889</v>
      </c>
      <c r="E260">
        <v>71</v>
      </c>
      <c r="F260">
        <v>36000</v>
      </c>
      <c r="G260">
        <v>30000</v>
      </c>
      <c r="H260">
        <v>2052</v>
      </c>
      <c r="I260">
        <v>4</v>
      </c>
      <c r="J260">
        <v>35605</v>
      </c>
      <c r="K260">
        <v>34685</v>
      </c>
      <c r="L260">
        <v>5215</v>
      </c>
      <c r="M260">
        <v>3402</v>
      </c>
      <c r="N260">
        <v>109088</v>
      </c>
    </row>
    <row r="261" spans="1:14" x14ac:dyDescent="0.2">
      <c r="A261" t="s">
        <v>137</v>
      </c>
      <c r="B261">
        <v>20</v>
      </c>
      <c r="C261">
        <v>16</v>
      </c>
      <c r="D261" s="55">
        <v>461597</v>
      </c>
      <c r="E261">
        <v>71</v>
      </c>
      <c r="F261">
        <v>36000</v>
      </c>
      <c r="G261">
        <v>30000</v>
      </c>
      <c r="H261">
        <v>4572</v>
      </c>
      <c r="I261">
        <v>4</v>
      </c>
      <c r="J261">
        <v>35135</v>
      </c>
      <c r="K261">
        <v>33810</v>
      </c>
      <c r="L261">
        <v>3747</v>
      </c>
      <c r="M261">
        <v>5213</v>
      </c>
      <c r="N261">
        <v>109088</v>
      </c>
    </row>
    <row r="262" spans="1:14" x14ac:dyDescent="0.2">
      <c r="A262" t="s">
        <v>137</v>
      </c>
      <c r="B262">
        <v>20</v>
      </c>
      <c r="C262">
        <v>2</v>
      </c>
      <c r="D262" s="55">
        <v>181597</v>
      </c>
      <c r="E262">
        <v>71</v>
      </c>
      <c r="F262">
        <v>36000</v>
      </c>
      <c r="G262">
        <v>30000</v>
      </c>
      <c r="H262">
        <v>1060</v>
      </c>
      <c r="I262">
        <v>4</v>
      </c>
      <c r="J262">
        <v>35705</v>
      </c>
      <c r="K262">
        <v>35115</v>
      </c>
      <c r="L262">
        <v>4631</v>
      </c>
      <c r="M262">
        <v>1899</v>
      </c>
      <c r="N262">
        <v>87360</v>
      </c>
    </row>
    <row r="263" spans="1:14" x14ac:dyDescent="0.2">
      <c r="A263" t="s">
        <v>137</v>
      </c>
      <c r="B263">
        <v>20</v>
      </c>
      <c r="C263">
        <v>4</v>
      </c>
      <c r="D263" s="55">
        <v>243819</v>
      </c>
      <c r="E263">
        <v>71</v>
      </c>
      <c r="F263">
        <v>36000</v>
      </c>
      <c r="G263">
        <v>30000</v>
      </c>
      <c r="H263">
        <v>1323</v>
      </c>
      <c r="I263">
        <v>4</v>
      </c>
      <c r="J263">
        <v>35575</v>
      </c>
      <c r="K263">
        <v>34920</v>
      </c>
      <c r="L263">
        <v>4219</v>
      </c>
      <c r="M263">
        <v>2155</v>
      </c>
      <c r="N263">
        <v>87360</v>
      </c>
    </row>
    <row r="264" spans="1:14" x14ac:dyDescent="0.2">
      <c r="A264" t="s">
        <v>137</v>
      </c>
      <c r="B264">
        <v>20</v>
      </c>
      <c r="C264">
        <v>8</v>
      </c>
      <c r="D264" s="55">
        <v>390278</v>
      </c>
      <c r="E264">
        <v>71</v>
      </c>
      <c r="F264">
        <v>36000</v>
      </c>
      <c r="G264">
        <v>30000</v>
      </c>
      <c r="H264">
        <v>1806</v>
      </c>
      <c r="I264">
        <v>4</v>
      </c>
      <c r="J264">
        <v>35235</v>
      </c>
      <c r="K264">
        <v>34020</v>
      </c>
      <c r="L264">
        <v>3955</v>
      </c>
      <c r="M264">
        <v>3897</v>
      </c>
      <c r="N264">
        <v>87360</v>
      </c>
    </row>
    <row r="265" spans="1:14" x14ac:dyDescent="0.2">
      <c r="A265" t="s">
        <v>137</v>
      </c>
      <c r="B265">
        <v>20</v>
      </c>
      <c r="C265">
        <v>16</v>
      </c>
      <c r="D265" s="55">
        <v>676319</v>
      </c>
      <c r="E265">
        <v>71</v>
      </c>
      <c r="F265">
        <v>36000</v>
      </c>
      <c r="G265">
        <v>30000</v>
      </c>
      <c r="H265">
        <v>4110</v>
      </c>
      <c r="I265">
        <v>4</v>
      </c>
      <c r="J265">
        <v>34535</v>
      </c>
      <c r="K265">
        <v>32945</v>
      </c>
      <c r="L265">
        <v>3066</v>
      </c>
      <c r="M265">
        <v>7495</v>
      </c>
      <c r="N265">
        <v>87360</v>
      </c>
    </row>
    <row r="266" spans="1:14" x14ac:dyDescent="0.2">
      <c r="A266" t="s">
        <v>137</v>
      </c>
      <c r="B266">
        <v>20</v>
      </c>
      <c r="C266">
        <v>2</v>
      </c>
      <c r="D266" s="55">
        <v>163403</v>
      </c>
      <c r="E266">
        <v>71</v>
      </c>
      <c r="F266">
        <v>36000</v>
      </c>
      <c r="G266">
        <v>30000</v>
      </c>
      <c r="H266">
        <v>1129</v>
      </c>
      <c r="I266">
        <v>4</v>
      </c>
      <c r="J266">
        <v>35675</v>
      </c>
      <c r="K266">
        <v>35225</v>
      </c>
      <c r="L266">
        <v>5198</v>
      </c>
      <c r="M266">
        <v>1901</v>
      </c>
      <c r="N266">
        <v>98386</v>
      </c>
    </row>
    <row r="267" spans="1:14" x14ac:dyDescent="0.2">
      <c r="A267" t="s">
        <v>137</v>
      </c>
      <c r="B267">
        <v>20</v>
      </c>
      <c r="C267">
        <v>4</v>
      </c>
      <c r="D267" s="55">
        <v>207708</v>
      </c>
      <c r="E267">
        <v>71</v>
      </c>
      <c r="F267">
        <v>36000</v>
      </c>
      <c r="G267">
        <v>30000</v>
      </c>
      <c r="H267">
        <v>1461</v>
      </c>
      <c r="I267">
        <v>4</v>
      </c>
      <c r="J267">
        <v>35530</v>
      </c>
      <c r="K267">
        <v>35030</v>
      </c>
      <c r="L267">
        <v>4788</v>
      </c>
      <c r="M267">
        <v>2185</v>
      </c>
      <c r="N267">
        <v>98386</v>
      </c>
    </row>
    <row r="268" spans="1:14" x14ac:dyDescent="0.2">
      <c r="A268" t="s">
        <v>137</v>
      </c>
      <c r="B268">
        <v>20</v>
      </c>
      <c r="C268">
        <v>8</v>
      </c>
      <c r="D268" s="55">
        <v>330139</v>
      </c>
      <c r="E268">
        <v>71</v>
      </c>
      <c r="F268">
        <v>36000</v>
      </c>
      <c r="G268">
        <v>30000</v>
      </c>
      <c r="H268">
        <v>1992</v>
      </c>
      <c r="I268">
        <v>4</v>
      </c>
      <c r="J268">
        <v>35450</v>
      </c>
      <c r="K268">
        <v>34485</v>
      </c>
      <c r="L268">
        <v>4551</v>
      </c>
      <c r="M268">
        <v>4084</v>
      </c>
      <c r="N268">
        <v>98386</v>
      </c>
    </row>
    <row r="269" spans="1:14" x14ac:dyDescent="0.2">
      <c r="A269" t="s">
        <v>137</v>
      </c>
      <c r="B269">
        <v>20</v>
      </c>
      <c r="C269">
        <v>16</v>
      </c>
      <c r="D269" s="55">
        <v>541042</v>
      </c>
      <c r="E269">
        <v>71</v>
      </c>
      <c r="F269">
        <v>36000</v>
      </c>
      <c r="G269">
        <v>30000</v>
      </c>
      <c r="H269">
        <v>4363</v>
      </c>
      <c r="I269">
        <v>4</v>
      </c>
      <c r="J269">
        <v>34790</v>
      </c>
      <c r="K269">
        <v>33535</v>
      </c>
      <c r="L269">
        <v>3139</v>
      </c>
      <c r="M269">
        <v>5307</v>
      </c>
      <c r="N269">
        <v>98386</v>
      </c>
    </row>
    <row r="270" spans="1:14" x14ac:dyDescent="0.2">
      <c r="A270" t="s">
        <v>137</v>
      </c>
      <c r="B270">
        <v>20</v>
      </c>
      <c r="C270">
        <v>2</v>
      </c>
      <c r="D270" s="55">
        <v>142847</v>
      </c>
      <c r="E270">
        <v>71</v>
      </c>
      <c r="F270">
        <v>36000</v>
      </c>
      <c r="G270">
        <v>30000</v>
      </c>
      <c r="H270">
        <v>1254</v>
      </c>
      <c r="I270">
        <v>4</v>
      </c>
      <c r="J270">
        <v>35725</v>
      </c>
      <c r="K270">
        <v>35265</v>
      </c>
      <c r="L270">
        <v>5959</v>
      </c>
      <c r="M270">
        <v>1891</v>
      </c>
      <c r="N270">
        <v>112437</v>
      </c>
    </row>
    <row r="271" spans="1:14" x14ac:dyDescent="0.2">
      <c r="A271" t="s">
        <v>137</v>
      </c>
      <c r="B271">
        <v>20</v>
      </c>
      <c r="C271">
        <v>4</v>
      </c>
      <c r="D271" s="55">
        <v>167708</v>
      </c>
      <c r="E271">
        <v>71</v>
      </c>
      <c r="F271">
        <v>36000</v>
      </c>
      <c r="G271">
        <v>30000</v>
      </c>
      <c r="H271">
        <v>1344</v>
      </c>
      <c r="I271">
        <v>4</v>
      </c>
      <c r="J271">
        <v>35635</v>
      </c>
      <c r="K271">
        <v>35195</v>
      </c>
      <c r="L271">
        <v>5533</v>
      </c>
      <c r="M271">
        <v>2195</v>
      </c>
      <c r="N271">
        <v>112437</v>
      </c>
    </row>
    <row r="272" spans="1:14" x14ac:dyDescent="0.2">
      <c r="A272" t="s">
        <v>137</v>
      </c>
      <c r="B272">
        <v>20</v>
      </c>
      <c r="C272">
        <v>8</v>
      </c>
      <c r="D272" s="55">
        <v>263611</v>
      </c>
      <c r="E272">
        <v>71</v>
      </c>
      <c r="F272">
        <v>36000</v>
      </c>
      <c r="G272">
        <v>30000</v>
      </c>
      <c r="H272">
        <v>2053</v>
      </c>
      <c r="I272">
        <v>4</v>
      </c>
      <c r="J272">
        <v>35465</v>
      </c>
      <c r="K272">
        <v>34615</v>
      </c>
      <c r="L272">
        <v>5611</v>
      </c>
      <c r="M272">
        <v>2847</v>
      </c>
      <c r="N272">
        <v>112437</v>
      </c>
    </row>
    <row r="273" spans="1:14" x14ac:dyDescent="0.2">
      <c r="A273" t="s">
        <v>137</v>
      </c>
      <c r="B273">
        <v>20</v>
      </c>
      <c r="C273">
        <v>16</v>
      </c>
      <c r="D273" s="55">
        <v>426111</v>
      </c>
      <c r="E273">
        <v>71</v>
      </c>
      <c r="F273">
        <v>36000</v>
      </c>
      <c r="G273">
        <v>30000</v>
      </c>
      <c r="H273">
        <v>4517</v>
      </c>
      <c r="I273">
        <v>4</v>
      </c>
      <c r="J273">
        <v>35100</v>
      </c>
      <c r="K273">
        <v>33795</v>
      </c>
      <c r="L273">
        <v>4285</v>
      </c>
      <c r="M273">
        <v>5144</v>
      </c>
      <c r="N273">
        <v>112437</v>
      </c>
    </row>
    <row r="274" spans="1:14" x14ac:dyDescent="0.2">
      <c r="A274" t="s">
        <v>137</v>
      </c>
      <c r="B274">
        <v>20</v>
      </c>
      <c r="C274">
        <v>4</v>
      </c>
      <c r="D274" s="55">
        <v>192569</v>
      </c>
      <c r="E274">
        <v>71</v>
      </c>
      <c r="F274">
        <v>36000</v>
      </c>
      <c r="G274">
        <v>30000</v>
      </c>
      <c r="H274">
        <v>1462</v>
      </c>
      <c r="I274">
        <v>4</v>
      </c>
      <c r="J274">
        <v>35610</v>
      </c>
      <c r="K274">
        <v>35005</v>
      </c>
      <c r="L274">
        <v>5089</v>
      </c>
      <c r="M274">
        <v>2200</v>
      </c>
      <c r="N274">
        <v>106191</v>
      </c>
    </row>
    <row r="275" spans="1:14" x14ac:dyDescent="0.2">
      <c r="A275" t="s">
        <v>137</v>
      </c>
      <c r="B275">
        <v>20</v>
      </c>
      <c r="C275">
        <v>2</v>
      </c>
      <c r="D275" s="55">
        <v>153889</v>
      </c>
      <c r="E275">
        <v>71</v>
      </c>
      <c r="F275">
        <v>36000</v>
      </c>
      <c r="G275">
        <v>30000</v>
      </c>
      <c r="H275">
        <v>1505</v>
      </c>
      <c r="I275">
        <v>4</v>
      </c>
      <c r="J275">
        <v>35735</v>
      </c>
      <c r="K275">
        <v>35200</v>
      </c>
      <c r="L275">
        <v>5637</v>
      </c>
      <c r="M275">
        <v>1894</v>
      </c>
      <c r="N275">
        <v>106191</v>
      </c>
    </row>
    <row r="276" spans="1:14" x14ac:dyDescent="0.2">
      <c r="A276" t="s">
        <v>137</v>
      </c>
      <c r="B276">
        <v>20</v>
      </c>
      <c r="C276">
        <v>8</v>
      </c>
      <c r="D276" s="55">
        <v>298403</v>
      </c>
      <c r="E276">
        <v>71</v>
      </c>
      <c r="F276">
        <v>36000</v>
      </c>
      <c r="G276">
        <v>30000</v>
      </c>
      <c r="H276">
        <v>2211</v>
      </c>
      <c r="I276">
        <v>4</v>
      </c>
      <c r="J276">
        <v>35575</v>
      </c>
      <c r="K276">
        <v>34730</v>
      </c>
      <c r="L276">
        <v>5172</v>
      </c>
      <c r="M276">
        <v>3301</v>
      </c>
      <c r="N276">
        <v>106191</v>
      </c>
    </row>
    <row r="277" spans="1:14" x14ac:dyDescent="0.2">
      <c r="A277" t="s">
        <v>137</v>
      </c>
      <c r="B277">
        <v>20</v>
      </c>
      <c r="C277">
        <v>16</v>
      </c>
      <c r="D277" s="55">
        <v>486528</v>
      </c>
      <c r="E277">
        <v>71</v>
      </c>
      <c r="F277">
        <v>36000</v>
      </c>
      <c r="G277">
        <v>30000</v>
      </c>
      <c r="H277">
        <v>4741</v>
      </c>
      <c r="I277">
        <v>4</v>
      </c>
      <c r="J277">
        <v>35000</v>
      </c>
      <c r="K277">
        <v>33820</v>
      </c>
      <c r="L277">
        <v>3443</v>
      </c>
      <c r="M277">
        <v>5202</v>
      </c>
      <c r="N277">
        <v>106191</v>
      </c>
    </row>
    <row r="278" spans="1:14" x14ac:dyDescent="0.2">
      <c r="A278" t="s">
        <v>137</v>
      </c>
      <c r="B278">
        <v>20</v>
      </c>
      <c r="C278">
        <v>2</v>
      </c>
      <c r="D278" s="55">
        <v>155903</v>
      </c>
      <c r="E278">
        <v>71</v>
      </c>
      <c r="F278">
        <v>36000</v>
      </c>
      <c r="G278">
        <v>30000</v>
      </c>
      <c r="H278">
        <v>1118</v>
      </c>
      <c r="I278">
        <v>4</v>
      </c>
      <c r="J278">
        <v>35765</v>
      </c>
      <c r="K278">
        <v>35230</v>
      </c>
      <c r="L278">
        <v>5197</v>
      </c>
      <c r="M278">
        <v>1803</v>
      </c>
      <c r="N278">
        <v>98932</v>
      </c>
    </row>
    <row r="279" spans="1:14" x14ac:dyDescent="0.2">
      <c r="A279" t="s">
        <v>137</v>
      </c>
      <c r="B279">
        <v>20</v>
      </c>
      <c r="C279">
        <v>4</v>
      </c>
      <c r="D279" s="55">
        <v>206667</v>
      </c>
      <c r="E279">
        <v>71</v>
      </c>
      <c r="F279">
        <v>36000</v>
      </c>
      <c r="G279">
        <v>30000</v>
      </c>
      <c r="H279">
        <v>1273</v>
      </c>
      <c r="I279">
        <v>4</v>
      </c>
      <c r="J279">
        <v>35615</v>
      </c>
      <c r="K279">
        <v>34975</v>
      </c>
      <c r="L279">
        <v>4697</v>
      </c>
      <c r="M279">
        <v>2215</v>
      </c>
      <c r="N279">
        <v>98932</v>
      </c>
    </row>
    <row r="280" spans="1:14" x14ac:dyDescent="0.2">
      <c r="A280" t="s">
        <v>137</v>
      </c>
      <c r="B280">
        <v>20</v>
      </c>
      <c r="C280">
        <v>8</v>
      </c>
      <c r="D280" s="55">
        <v>322500</v>
      </c>
      <c r="E280">
        <v>71</v>
      </c>
      <c r="F280">
        <v>36000</v>
      </c>
      <c r="G280">
        <v>30000</v>
      </c>
      <c r="H280">
        <v>2047</v>
      </c>
      <c r="I280">
        <v>4</v>
      </c>
      <c r="J280">
        <v>35530</v>
      </c>
      <c r="K280">
        <v>34260</v>
      </c>
      <c r="L280">
        <v>4311</v>
      </c>
      <c r="M280">
        <v>3961</v>
      </c>
      <c r="N280">
        <v>98932</v>
      </c>
    </row>
    <row r="281" spans="1:14" x14ac:dyDescent="0.2">
      <c r="A281" t="s">
        <v>137</v>
      </c>
      <c r="B281">
        <v>20</v>
      </c>
      <c r="C281">
        <v>16</v>
      </c>
      <c r="D281" s="55">
        <v>536319</v>
      </c>
      <c r="E281">
        <v>71</v>
      </c>
      <c r="F281">
        <v>36000</v>
      </c>
      <c r="G281">
        <v>30000</v>
      </c>
      <c r="H281">
        <v>4371</v>
      </c>
      <c r="I281">
        <v>4</v>
      </c>
      <c r="J281">
        <v>34845</v>
      </c>
      <c r="K281">
        <v>33530</v>
      </c>
      <c r="L281">
        <v>3336</v>
      </c>
      <c r="M281">
        <v>6190</v>
      </c>
      <c r="N281">
        <v>98932</v>
      </c>
    </row>
    <row r="282" spans="1:14" x14ac:dyDescent="0.2">
      <c r="A282" t="s">
        <v>137</v>
      </c>
      <c r="B282">
        <v>20</v>
      </c>
      <c r="C282">
        <v>2</v>
      </c>
      <c r="D282" s="55">
        <v>186944</v>
      </c>
      <c r="E282">
        <v>71</v>
      </c>
      <c r="F282">
        <v>36000</v>
      </c>
      <c r="G282">
        <v>30000</v>
      </c>
      <c r="H282">
        <v>1209</v>
      </c>
      <c r="I282">
        <v>4</v>
      </c>
      <c r="J282">
        <v>35695</v>
      </c>
      <c r="K282">
        <v>35115</v>
      </c>
      <c r="L282">
        <v>4607</v>
      </c>
      <c r="M282">
        <v>1968</v>
      </c>
      <c r="N282">
        <v>87152</v>
      </c>
    </row>
    <row r="283" spans="1:14" x14ac:dyDescent="0.2">
      <c r="A283" t="s">
        <v>137</v>
      </c>
      <c r="B283">
        <v>20</v>
      </c>
      <c r="C283">
        <v>4</v>
      </c>
      <c r="D283" s="55">
        <v>250556</v>
      </c>
      <c r="E283">
        <v>71</v>
      </c>
      <c r="F283">
        <v>36000</v>
      </c>
      <c r="G283">
        <v>30000</v>
      </c>
      <c r="H283">
        <v>1374</v>
      </c>
      <c r="I283">
        <v>4</v>
      </c>
      <c r="J283">
        <v>35450</v>
      </c>
      <c r="K283">
        <v>34745</v>
      </c>
      <c r="L283">
        <v>4304</v>
      </c>
      <c r="M283">
        <v>2250</v>
      </c>
      <c r="N283">
        <v>87152</v>
      </c>
    </row>
    <row r="284" spans="1:14" x14ac:dyDescent="0.2">
      <c r="A284" t="s">
        <v>137</v>
      </c>
      <c r="B284">
        <v>20</v>
      </c>
      <c r="C284">
        <v>8</v>
      </c>
      <c r="D284" s="55">
        <v>398194</v>
      </c>
      <c r="E284">
        <v>71</v>
      </c>
      <c r="F284">
        <v>36000</v>
      </c>
      <c r="G284">
        <v>30000</v>
      </c>
      <c r="H284">
        <v>1865</v>
      </c>
      <c r="I284">
        <v>4</v>
      </c>
      <c r="J284">
        <v>35220</v>
      </c>
      <c r="K284">
        <v>33940</v>
      </c>
      <c r="L284">
        <v>3764</v>
      </c>
      <c r="M284">
        <v>4094</v>
      </c>
      <c r="N284">
        <v>87152</v>
      </c>
    </row>
    <row r="285" spans="1:14" x14ac:dyDescent="0.2">
      <c r="A285" t="s">
        <v>137</v>
      </c>
      <c r="B285">
        <v>20</v>
      </c>
      <c r="C285">
        <v>16</v>
      </c>
      <c r="D285" s="55">
        <v>687292</v>
      </c>
      <c r="E285">
        <v>71</v>
      </c>
      <c r="F285">
        <v>36000</v>
      </c>
      <c r="G285">
        <v>30000</v>
      </c>
      <c r="H285">
        <v>4513</v>
      </c>
      <c r="I285">
        <v>4</v>
      </c>
      <c r="J285">
        <v>34685</v>
      </c>
      <c r="K285">
        <v>32575</v>
      </c>
      <c r="L285">
        <v>2945</v>
      </c>
      <c r="M285">
        <v>8120</v>
      </c>
      <c r="N285">
        <v>87152</v>
      </c>
    </row>
    <row r="286" spans="1:14" x14ac:dyDescent="0.2">
      <c r="A286" t="s">
        <v>137</v>
      </c>
      <c r="B286">
        <v>20</v>
      </c>
      <c r="C286">
        <v>2</v>
      </c>
      <c r="D286" s="55">
        <v>146319</v>
      </c>
      <c r="E286">
        <v>71</v>
      </c>
      <c r="F286">
        <v>36000</v>
      </c>
      <c r="G286">
        <v>30000</v>
      </c>
      <c r="H286">
        <v>1168</v>
      </c>
      <c r="I286">
        <v>4</v>
      </c>
      <c r="J286">
        <v>35775</v>
      </c>
      <c r="K286">
        <v>35205</v>
      </c>
      <c r="L286">
        <v>5768</v>
      </c>
      <c r="M286">
        <v>1860</v>
      </c>
      <c r="N286">
        <v>110640</v>
      </c>
    </row>
    <row r="287" spans="1:14" x14ac:dyDescent="0.2">
      <c r="A287" t="s">
        <v>137</v>
      </c>
      <c r="B287">
        <v>20</v>
      </c>
      <c r="C287">
        <v>4</v>
      </c>
      <c r="D287" s="55">
        <v>174722</v>
      </c>
      <c r="E287">
        <v>71</v>
      </c>
      <c r="F287">
        <v>36000</v>
      </c>
      <c r="G287">
        <v>30000</v>
      </c>
      <c r="H287">
        <v>1361</v>
      </c>
      <c r="I287">
        <v>4</v>
      </c>
      <c r="J287">
        <v>35615</v>
      </c>
      <c r="K287">
        <v>35060</v>
      </c>
      <c r="L287">
        <v>5244</v>
      </c>
      <c r="M287">
        <v>2214</v>
      </c>
      <c r="N287">
        <v>110640</v>
      </c>
    </row>
    <row r="288" spans="1:14" x14ac:dyDescent="0.2">
      <c r="A288" t="s">
        <v>137</v>
      </c>
      <c r="B288">
        <v>20</v>
      </c>
      <c r="C288">
        <v>8</v>
      </c>
      <c r="D288" s="55">
        <v>262014</v>
      </c>
      <c r="E288">
        <v>71</v>
      </c>
      <c r="F288">
        <v>36000</v>
      </c>
      <c r="G288">
        <v>30000</v>
      </c>
      <c r="H288">
        <v>1978</v>
      </c>
      <c r="I288">
        <v>4</v>
      </c>
      <c r="J288">
        <v>35565</v>
      </c>
      <c r="K288">
        <v>34795</v>
      </c>
      <c r="L288">
        <v>5479</v>
      </c>
      <c r="M288">
        <v>3220</v>
      </c>
      <c r="N288">
        <v>110640</v>
      </c>
    </row>
    <row r="289" spans="1:14" x14ac:dyDescent="0.2">
      <c r="A289" t="s">
        <v>137</v>
      </c>
      <c r="B289">
        <v>20</v>
      </c>
      <c r="C289">
        <v>16</v>
      </c>
      <c r="D289" s="55">
        <v>448750</v>
      </c>
      <c r="E289">
        <v>71</v>
      </c>
      <c r="F289">
        <v>36000</v>
      </c>
      <c r="G289">
        <v>30000</v>
      </c>
      <c r="H289">
        <v>4529</v>
      </c>
      <c r="I289">
        <v>4</v>
      </c>
      <c r="J289">
        <v>35040</v>
      </c>
      <c r="K289">
        <v>33875</v>
      </c>
      <c r="L289">
        <v>3680</v>
      </c>
      <c r="M289">
        <v>5353</v>
      </c>
      <c r="N289">
        <v>110640</v>
      </c>
    </row>
    <row r="290" spans="1:14" x14ac:dyDescent="0.2">
      <c r="A290" t="s">
        <v>137</v>
      </c>
      <c r="B290">
        <v>20</v>
      </c>
      <c r="C290">
        <v>2</v>
      </c>
      <c r="D290" s="55">
        <v>147431</v>
      </c>
      <c r="E290">
        <v>71</v>
      </c>
      <c r="F290">
        <v>36000</v>
      </c>
      <c r="G290">
        <v>30000</v>
      </c>
      <c r="H290">
        <v>987</v>
      </c>
      <c r="I290">
        <v>4</v>
      </c>
      <c r="J290">
        <v>35735</v>
      </c>
      <c r="K290">
        <v>35200</v>
      </c>
      <c r="L290">
        <v>5762</v>
      </c>
      <c r="M290">
        <v>1911</v>
      </c>
      <c r="N290">
        <v>111444</v>
      </c>
    </row>
    <row r="291" spans="1:14" x14ac:dyDescent="0.2">
      <c r="A291" t="s">
        <v>137</v>
      </c>
      <c r="B291">
        <v>20</v>
      </c>
      <c r="C291">
        <v>4</v>
      </c>
      <c r="D291" s="55">
        <v>171875</v>
      </c>
      <c r="E291">
        <v>71</v>
      </c>
      <c r="F291">
        <v>36000</v>
      </c>
      <c r="G291">
        <v>30000</v>
      </c>
      <c r="H291">
        <v>1272</v>
      </c>
      <c r="I291">
        <v>4</v>
      </c>
      <c r="J291">
        <v>35685</v>
      </c>
      <c r="K291">
        <v>35065</v>
      </c>
      <c r="L291">
        <v>5451</v>
      </c>
      <c r="M291">
        <v>2140</v>
      </c>
      <c r="N291">
        <v>111444</v>
      </c>
    </row>
    <row r="292" spans="1:14" x14ac:dyDescent="0.2">
      <c r="A292" t="s">
        <v>137</v>
      </c>
      <c r="B292">
        <v>20</v>
      </c>
      <c r="C292">
        <v>8</v>
      </c>
      <c r="D292" s="55">
        <v>266319</v>
      </c>
      <c r="E292">
        <v>71</v>
      </c>
      <c r="F292">
        <v>36000</v>
      </c>
      <c r="G292">
        <v>30000</v>
      </c>
      <c r="H292">
        <v>1784</v>
      </c>
      <c r="I292">
        <v>4</v>
      </c>
      <c r="J292">
        <v>35530</v>
      </c>
      <c r="K292">
        <v>34635</v>
      </c>
      <c r="L292">
        <v>5407</v>
      </c>
      <c r="M292">
        <v>3002</v>
      </c>
      <c r="N292">
        <v>111444</v>
      </c>
    </row>
    <row r="293" spans="1:14" x14ac:dyDescent="0.2">
      <c r="A293" t="s">
        <v>137</v>
      </c>
      <c r="B293">
        <v>20</v>
      </c>
      <c r="C293">
        <v>16</v>
      </c>
      <c r="D293" s="55">
        <v>434375</v>
      </c>
      <c r="E293">
        <v>71</v>
      </c>
      <c r="F293">
        <v>36000</v>
      </c>
      <c r="G293">
        <v>30000</v>
      </c>
      <c r="H293">
        <v>4542</v>
      </c>
      <c r="I293">
        <v>4</v>
      </c>
      <c r="J293">
        <v>34895</v>
      </c>
      <c r="K293">
        <v>33975</v>
      </c>
      <c r="L293">
        <v>3677</v>
      </c>
      <c r="M293">
        <v>5143</v>
      </c>
      <c r="N293">
        <v>111444</v>
      </c>
    </row>
    <row r="294" spans="1:14" x14ac:dyDescent="0.2">
      <c r="A294" t="s">
        <v>137</v>
      </c>
      <c r="B294">
        <v>20</v>
      </c>
      <c r="C294">
        <v>2</v>
      </c>
      <c r="D294" s="55">
        <v>165625</v>
      </c>
      <c r="E294">
        <v>71</v>
      </c>
      <c r="F294">
        <v>36000</v>
      </c>
      <c r="G294">
        <v>30000</v>
      </c>
      <c r="H294">
        <v>936</v>
      </c>
      <c r="I294">
        <v>4</v>
      </c>
      <c r="J294">
        <v>35610</v>
      </c>
      <c r="K294">
        <v>35250</v>
      </c>
      <c r="L294">
        <v>5202</v>
      </c>
      <c r="M294">
        <v>1909</v>
      </c>
      <c r="N294">
        <v>97325</v>
      </c>
    </row>
    <row r="295" spans="1:14" x14ac:dyDescent="0.2">
      <c r="A295" t="s">
        <v>137</v>
      </c>
      <c r="B295">
        <v>20</v>
      </c>
      <c r="C295">
        <v>4</v>
      </c>
      <c r="D295" s="55">
        <v>207153</v>
      </c>
      <c r="E295">
        <v>71</v>
      </c>
      <c r="F295">
        <v>36000</v>
      </c>
      <c r="G295">
        <v>30000</v>
      </c>
      <c r="H295">
        <v>1170</v>
      </c>
      <c r="I295">
        <v>4</v>
      </c>
      <c r="J295">
        <v>35545</v>
      </c>
      <c r="K295">
        <v>34975</v>
      </c>
      <c r="L295">
        <v>4725</v>
      </c>
      <c r="M295">
        <v>2201</v>
      </c>
      <c r="N295">
        <v>97325</v>
      </c>
    </row>
    <row r="296" spans="1:14" x14ac:dyDescent="0.2">
      <c r="A296" t="s">
        <v>137</v>
      </c>
      <c r="B296">
        <v>20</v>
      </c>
      <c r="C296">
        <v>8</v>
      </c>
      <c r="D296" s="55">
        <v>330833</v>
      </c>
      <c r="E296">
        <v>71</v>
      </c>
      <c r="F296">
        <v>36000</v>
      </c>
      <c r="G296">
        <v>30000</v>
      </c>
      <c r="H296">
        <v>1731</v>
      </c>
      <c r="I296">
        <v>4</v>
      </c>
      <c r="J296">
        <v>35425</v>
      </c>
      <c r="K296">
        <v>34515</v>
      </c>
      <c r="L296">
        <v>4575</v>
      </c>
      <c r="M296">
        <v>3999</v>
      </c>
      <c r="N296">
        <v>97325</v>
      </c>
    </row>
    <row r="297" spans="1:14" x14ac:dyDescent="0.2">
      <c r="A297" t="s">
        <v>137</v>
      </c>
      <c r="B297">
        <v>20</v>
      </c>
      <c r="C297">
        <v>16</v>
      </c>
      <c r="D297" s="55">
        <v>535972</v>
      </c>
      <c r="E297">
        <v>71</v>
      </c>
      <c r="F297">
        <v>36000</v>
      </c>
      <c r="G297">
        <v>30000</v>
      </c>
      <c r="H297">
        <v>4362</v>
      </c>
      <c r="I297">
        <v>4</v>
      </c>
      <c r="J297">
        <v>34855</v>
      </c>
      <c r="K297">
        <v>33465</v>
      </c>
      <c r="L297">
        <v>3459</v>
      </c>
      <c r="M297">
        <v>6004</v>
      </c>
      <c r="N297">
        <v>97325</v>
      </c>
    </row>
    <row r="298" spans="1:14" x14ac:dyDescent="0.2">
      <c r="A298" t="s">
        <v>137</v>
      </c>
      <c r="B298">
        <v>20</v>
      </c>
      <c r="C298">
        <v>2</v>
      </c>
      <c r="D298" s="55">
        <v>156111</v>
      </c>
      <c r="E298">
        <v>71</v>
      </c>
      <c r="F298">
        <v>36000</v>
      </c>
      <c r="G298">
        <v>30000</v>
      </c>
      <c r="H298">
        <v>1115</v>
      </c>
      <c r="I298">
        <v>4</v>
      </c>
      <c r="J298">
        <v>35730</v>
      </c>
      <c r="K298">
        <v>35235</v>
      </c>
      <c r="L298">
        <v>5287</v>
      </c>
      <c r="M298">
        <v>1816</v>
      </c>
      <c r="N298">
        <v>98762</v>
      </c>
    </row>
    <row r="299" spans="1:14" x14ac:dyDescent="0.2">
      <c r="A299" t="s">
        <v>137</v>
      </c>
      <c r="B299">
        <v>20</v>
      </c>
      <c r="C299">
        <v>4</v>
      </c>
      <c r="D299" s="55">
        <v>192778</v>
      </c>
      <c r="E299">
        <v>71</v>
      </c>
      <c r="F299">
        <v>36000</v>
      </c>
      <c r="G299">
        <v>30000</v>
      </c>
      <c r="H299">
        <v>1277</v>
      </c>
      <c r="I299">
        <v>4</v>
      </c>
      <c r="J299">
        <v>35625</v>
      </c>
      <c r="K299">
        <v>35160</v>
      </c>
      <c r="L299">
        <v>4728</v>
      </c>
      <c r="M299">
        <v>1758</v>
      </c>
      <c r="N299">
        <v>98762</v>
      </c>
    </row>
    <row r="300" spans="1:14" x14ac:dyDescent="0.2">
      <c r="A300" t="s">
        <v>137</v>
      </c>
      <c r="B300">
        <v>20</v>
      </c>
      <c r="C300">
        <v>8</v>
      </c>
      <c r="D300" s="55">
        <v>321111</v>
      </c>
      <c r="E300">
        <v>71</v>
      </c>
      <c r="F300">
        <v>36000</v>
      </c>
      <c r="G300">
        <v>30000</v>
      </c>
      <c r="H300">
        <v>1872</v>
      </c>
      <c r="I300">
        <v>4</v>
      </c>
      <c r="J300">
        <v>35485</v>
      </c>
      <c r="K300">
        <v>34360</v>
      </c>
      <c r="L300">
        <v>4313</v>
      </c>
      <c r="M300">
        <v>4002</v>
      </c>
      <c r="N300">
        <v>98762</v>
      </c>
    </row>
    <row r="301" spans="1:14" x14ac:dyDescent="0.2">
      <c r="A301" t="s">
        <v>137</v>
      </c>
      <c r="B301">
        <v>20</v>
      </c>
      <c r="C301">
        <v>16</v>
      </c>
      <c r="D301" s="55">
        <v>518194</v>
      </c>
      <c r="E301">
        <v>71</v>
      </c>
      <c r="F301">
        <v>36000</v>
      </c>
      <c r="G301">
        <v>30000</v>
      </c>
      <c r="H301">
        <v>4216</v>
      </c>
      <c r="I301">
        <v>4</v>
      </c>
      <c r="J301">
        <v>35040</v>
      </c>
      <c r="K301">
        <v>33645</v>
      </c>
      <c r="L301">
        <v>3324</v>
      </c>
      <c r="M301">
        <v>5802</v>
      </c>
      <c r="N301">
        <v>98762</v>
      </c>
    </row>
    <row r="302" spans="1:14" x14ac:dyDescent="0.2">
      <c r="A302" t="s">
        <v>137</v>
      </c>
      <c r="B302">
        <v>20</v>
      </c>
      <c r="C302">
        <v>2</v>
      </c>
      <c r="D302" s="55">
        <v>183403</v>
      </c>
      <c r="E302">
        <v>71</v>
      </c>
      <c r="F302">
        <v>36000</v>
      </c>
      <c r="G302">
        <v>30000</v>
      </c>
      <c r="H302">
        <v>1035</v>
      </c>
      <c r="I302">
        <v>4</v>
      </c>
      <c r="J302">
        <v>35670</v>
      </c>
      <c r="K302">
        <v>35165</v>
      </c>
      <c r="L302">
        <v>4613</v>
      </c>
      <c r="M302">
        <v>1862</v>
      </c>
      <c r="N302">
        <v>86392</v>
      </c>
    </row>
    <row r="303" spans="1:14" x14ac:dyDescent="0.2">
      <c r="A303" t="s">
        <v>137</v>
      </c>
      <c r="B303">
        <v>20</v>
      </c>
      <c r="C303">
        <v>4</v>
      </c>
      <c r="D303" s="55">
        <v>252222</v>
      </c>
      <c r="E303">
        <v>71</v>
      </c>
      <c r="F303">
        <v>36000</v>
      </c>
      <c r="G303">
        <v>30000</v>
      </c>
      <c r="H303">
        <v>1248</v>
      </c>
      <c r="I303">
        <v>4</v>
      </c>
      <c r="J303">
        <v>35530</v>
      </c>
      <c r="K303">
        <v>34750</v>
      </c>
      <c r="L303">
        <v>4283</v>
      </c>
      <c r="M303">
        <v>2231</v>
      </c>
      <c r="N303">
        <v>86392</v>
      </c>
    </row>
    <row r="304" spans="1:14" x14ac:dyDescent="0.2">
      <c r="A304" t="s">
        <v>137</v>
      </c>
      <c r="B304">
        <v>20</v>
      </c>
      <c r="C304">
        <v>8</v>
      </c>
      <c r="D304" s="55">
        <v>389861</v>
      </c>
      <c r="E304">
        <v>71</v>
      </c>
      <c r="F304">
        <v>36000</v>
      </c>
      <c r="G304">
        <v>30000</v>
      </c>
      <c r="H304">
        <v>1708</v>
      </c>
      <c r="I304">
        <v>4</v>
      </c>
      <c r="J304">
        <v>35230</v>
      </c>
      <c r="K304">
        <v>33980</v>
      </c>
      <c r="L304">
        <v>3881</v>
      </c>
      <c r="M304">
        <v>3808</v>
      </c>
      <c r="N304">
        <v>86392</v>
      </c>
    </row>
    <row r="305" spans="1:14" x14ac:dyDescent="0.2">
      <c r="A305" t="s">
        <v>137</v>
      </c>
      <c r="B305">
        <v>20</v>
      </c>
      <c r="C305">
        <v>16</v>
      </c>
      <c r="D305" s="55">
        <v>676528</v>
      </c>
      <c r="E305">
        <v>71</v>
      </c>
      <c r="F305">
        <v>36000</v>
      </c>
      <c r="G305">
        <v>30000</v>
      </c>
      <c r="H305">
        <v>4217</v>
      </c>
      <c r="I305">
        <v>4</v>
      </c>
      <c r="J305">
        <v>34705</v>
      </c>
      <c r="K305">
        <v>32860</v>
      </c>
      <c r="L305">
        <v>3195</v>
      </c>
      <c r="M305">
        <v>7787</v>
      </c>
      <c r="N305">
        <v>86392</v>
      </c>
    </row>
    <row r="306" spans="1:14" x14ac:dyDescent="0.2">
      <c r="A306" t="s">
        <v>137</v>
      </c>
      <c r="B306">
        <v>20</v>
      </c>
      <c r="C306">
        <v>2</v>
      </c>
      <c r="D306" s="55">
        <v>175347</v>
      </c>
      <c r="E306">
        <v>71</v>
      </c>
      <c r="F306">
        <v>36000</v>
      </c>
      <c r="G306">
        <v>30000</v>
      </c>
      <c r="H306">
        <v>1137</v>
      </c>
      <c r="I306">
        <v>4</v>
      </c>
      <c r="J306">
        <v>35690</v>
      </c>
      <c r="K306">
        <v>35145</v>
      </c>
      <c r="L306">
        <v>4666</v>
      </c>
      <c r="M306">
        <v>1848</v>
      </c>
      <c r="N306">
        <v>87981</v>
      </c>
    </row>
    <row r="307" spans="1:14" x14ac:dyDescent="0.2">
      <c r="A307" t="s">
        <v>137</v>
      </c>
      <c r="B307">
        <v>20</v>
      </c>
      <c r="C307">
        <v>4</v>
      </c>
      <c r="D307" s="55">
        <v>226250</v>
      </c>
      <c r="E307">
        <v>71</v>
      </c>
      <c r="F307">
        <v>36000</v>
      </c>
      <c r="G307">
        <v>30000</v>
      </c>
      <c r="H307">
        <v>1244</v>
      </c>
      <c r="I307">
        <v>4</v>
      </c>
      <c r="J307">
        <v>35550</v>
      </c>
      <c r="K307">
        <v>34865</v>
      </c>
      <c r="L307">
        <v>4952</v>
      </c>
      <c r="M307">
        <v>2462</v>
      </c>
      <c r="N307">
        <v>87981</v>
      </c>
    </row>
    <row r="308" spans="1:14" x14ac:dyDescent="0.2">
      <c r="A308" t="s">
        <v>137</v>
      </c>
      <c r="B308">
        <v>20</v>
      </c>
      <c r="C308">
        <v>8</v>
      </c>
      <c r="D308" s="55">
        <v>369306</v>
      </c>
      <c r="E308">
        <v>71</v>
      </c>
      <c r="F308">
        <v>36000</v>
      </c>
      <c r="G308">
        <v>30000</v>
      </c>
      <c r="H308">
        <v>1865</v>
      </c>
      <c r="I308">
        <v>4</v>
      </c>
      <c r="J308">
        <v>35200</v>
      </c>
      <c r="K308">
        <v>34005</v>
      </c>
      <c r="L308">
        <v>3842</v>
      </c>
      <c r="M308">
        <v>3860</v>
      </c>
      <c r="N308">
        <v>87981</v>
      </c>
    </row>
    <row r="309" spans="1:14" x14ac:dyDescent="0.2">
      <c r="A309" t="s">
        <v>137</v>
      </c>
      <c r="B309">
        <v>20</v>
      </c>
      <c r="C309">
        <v>16</v>
      </c>
      <c r="D309" s="55">
        <v>661458</v>
      </c>
      <c r="E309">
        <v>71</v>
      </c>
      <c r="F309">
        <v>36000</v>
      </c>
      <c r="G309">
        <v>30000</v>
      </c>
      <c r="H309">
        <v>4369</v>
      </c>
      <c r="I309">
        <v>4</v>
      </c>
      <c r="J309">
        <v>34570</v>
      </c>
      <c r="K309">
        <v>32605</v>
      </c>
      <c r="L309">
        <v>3084</v>
      </c>
      <c r="M309">
        <v>7864</v>
      </c>
      <c r="N309">
        <v>87981</v>
      </c>
    </row>
    <row r="310" spans="1:14" x14ac:dyDescent="0.2">
      <c r="A310" t="s">
        <v>137</v>
      </c>
      <c r="B310">
        <v>20</v>
      </c>
      <c r="C310">
        <v>2</v>
      </c>
      <c r="D310" s="55">
        <v>183611</v>
      </c>
      <c r="E310">
        <v>71</v>
      </c>
      <c r="F310">
        <v>36000</v>
      </c>
      <c r="G310">
        <v>30000</v>
      </c>
      <c r="H310">
        <v>1181</v>
      </c>
      <c r="I310">
        <v>4</v>
      </c>
      <c r="J310">
        <v>35695</v>
      </c>
      <c r="K310">
        <v>35070</v>
      </c>
      <c r="L310">
        <v>4800</v>
      </c>
      <c r="M310">
        <v>1936</v>
      </c>
      <c r="N310">
        <v>90315</v>
      </c>
    </row>
    <row r="311" spans="1:14" x14ac:dyDescent="0.2">
      <c r="A311" t="s">
        <v>137</v>
      </c>
      <c r="B311">
        <v>20</v>
      </c>
      <c r="C311">
        <v>4</v>
      </c>
      <c r="D311" s="55">
        <v>235486</v>
      </c>
      <c r="E311">
        <v>71</v>
      </c>
      <c r="F311">
        <v>36000</v>
      </c>
      <c r="G311">
        <v>30000</v>
      </c>
      <c r="H311">
        <v>1410</v>
      </c>
      <c r="I311">
        <v>4</v>
      </c>
      <c r="J311">
        <v>35530</v>
      </c>
      <c r="K311">
        <v>34935</v>
      </c>
      <c r="L311">
        <v>4698</v>
      </c>
      <c r="M311">
        <v>1883</v>
      </c>
      <c r="N311">
        <v>90315</v>
      </c>
    </row>
    <row r="312" spans="1:14" x14ac:dyDescent="0.2">
      <c r="A312" t="s">
        <v>137</v>
      </c>
      <c r="B312">
        <v>20</v>
      </c>
      <c r="C312">
        <v>8</v>
      </c>
      <c r="D312" s="55">
        <v>371944</v>
      </c>
      <c r="E312">
        <v>71</v>
      </c>
      <c r="F312">
        <v>36000</v>
      </c>
      <c r="G312">
        <v>30000</v>
      </c>
      <c r="H312">
        <v>2079</v>
      </c>
      <c r="I312">
        <v>4</v>
      </c>
      <c r="J312">
        <v>35175</v>
      </c>
      <c r="K312">
        <v>34110</v>
      </c>
      <c r="L312">
        <v>4083</v>
      </c>
      <c r="M312">
        <v>3979</v>
      </c>
      <c r="N312">
        <v>90315</v>
      </c>
    </row>
    <row r="313" spans="1:14" x14ac:dyDescent="0.2">
      <c r="A313" t="s">
        <v>137</v>
      </c>
      <c r="B313">
        <v>20</v>
      </c>
      <c r="C313">
        <v>16</v>
      </c>
      <c r="D313" s="55">
        <v>643750</v>
      </c>
      <c r="E313">
        <v>71</v>
      </c>
      <c r="F313">
        <v>36000</v>
      </c>
      <c r="G313">
        <v>30000</v>
      </c>
      <c r="H313">
        <v>4371</v>
      </c>
      <c r="I313">
        <v>4</v>
      </c>
      <c r="J313">
        <v>34800</v>
      </c>
      <c r="K313">
        <v>33035</v>
      </c>
      <c r="L313">
        <v>3357</v>
      </c>
      <c r="M313">
        <v>7823</v>
      </c>
      <c r="N313">
        <v>90315</v>
      </c>
    </row>
    <row r="314" spans="1:14" x14ac:dyDescent="0.2">
      <c r="A314" t="s">
        <v>137</v>
      </c>
      <c r="B314">
        <v>20</v>
      </c>
      <c r="C314">
        <v>2</v>
      </c>
      <c r="D314" s="55">
        <v>185208</v>
      </c>
      <c r="E314">
        <v>71</v>
      </c>
      <c r="F314">
        <v>36000</v>
      </c>
      <c r="G314">
        <v>30000</v>
      </c>
      <c r="H314">
        <v>1263</v>
      </c>
      <c r="I314">
        <v>4</v>
      </c>
      <c r="J314">
        <v>35675</v>
      </c>
      <c r="K314">
        <v>35090</v>
      </c>
      <c r="L314">
        <v>4513</v>
      </c>
      <c r="M314">
        <v>2511</v>
      </c>
      <c r="N314">
        <v>84952</v>
      </c>
    </row>
    <row r="315" spans="1:14" x14ac:dyDescent="0.2">
      <c r="A315" t="s">
        <v>137</v>
      </c>
      <c r="B315">
        <v>20</v>
      </c>
      <c r="C315">
        <v>4</v>
      </c>
      <c r="D315" s="55">
        <v>246250</v>
      </c>
      <c r="E315">
        <v>71</v>
      </c>
      <c r="F315">
        <v>36000</v>
      </c>
      <c r="G315">
        <v>30000</v>
      </c>
      <c r="H315">
        <v>1405</v>
      </c>
      <c r="I315">
        <v>4</v>
      </c>
      <c r="J315">
        <v>35495</v>
      </c>
      <c r="K315">
        <v>34850</v>
      </c>
      <c r="L315">
        <v>4670</v>
      </c>
      <c r="M315">
        <v>3124</v>
      </c>
      <c r="N315">
        <v>84952</v>
      </c>
    </row>
    <row r="316" spans="1:14" x14ac:dyDescent="0.2">
      <c r="A316" t="s">
        <v>137</v>
      </c>
      <c r="B316">
        <v>20</v>
      </c>
      <c r="C316">
        <v>8</v>
      </c>
      <c r="D316" s="55">
        <v>406111</v>
      </c>
      <c r="E316">
        <v>71</v>
      </c>
      <c r="F316">
        <v>36000</v>
      </c>
      <c r="G316">
        <v>30000</v>
      </c>
      <c r="H316">
        <v>1780</v>
      </c>
      <c r="I316">
        <v>4</v>
      </c>
      <c r="J316">
        <v>35160</v>
      </c>
      <c r="K316">
        <v>33945</v>
      </c>
      <c r="L316">
        <v>3894</v>
      </c>
      <c r="M316">
        <v>4787</v>
      </c>
      <c r="N316">
        <v>84952</v>
      </c>
    </row>
    <row r="317" spans="1:14" x14ac:dyDescent="0.2">
      <c r="A317" t="s">
        <v>137</v>
      </c>
      <c r="B317">
        <v>20</v>
      </c>
      <c r="C317">
        <v>16</v>
      </c>
      <c r="D317" s="55">
        <v>697222</v>
      </c>
      <c r="E317">
        <v>71</v>
      </c>
      <c r="F317">
        <v>36000</v>
      </c>
      <c r="G317">
        <v>30000</v>
      </c>
      <c r="H317">
        <v>4300</v>
      </c>
      <c r="I317">
        <v>4</v>
      </c>
      <c r="J317">
        <v>34615</v>
      </c>
      <c r="K317">
        <v>32850</v>
      </c>
      <c r="L317">
        <v>3004</v>
      </c>
      <c r="M317">
        <v>8622</v>
      </c>
      <c r="N317">
        <v>84952</v>
      </c>
    </row>
    <row r="318" spans="1:14" x14ac:dyDescent="0.2">
      <c r="A318" t="s">
        <v>137</v>
      </c>
      <c r="B318">
        <v>20</v>
      </c>
      <c r="C318">
        <v>2</v>
      </c>
      <c r="D318" s="55">
        <v>163611</v>
      </c>
      <c r="E318">
        <v>71</v>
      </c>
      <c r="F318">
        <v>36000</v>
      </c>
      <c r="G318">
        <v>30000</v>
      </c>
      <c r="H318">
        <v>1052</v>
      </c>
      <c r="I318">
        <v>4</v>
      </c>
      <c r="J318">
        <v>35710</v>
      </c>
      <c r="K318">
        <v>35190</v>
      </c>
      <c r="L318">
        <v>4976</v>
      </c>
      <c r="M318">
        <v>1846</v>
      </c>
      <c r="N318">
        <v>95462</v>
      </c>
    </row>
    <row r="319" spans="1:14" x14ac:dyDescent="0.2">
      <c r="A319" t="s">
        <v>137</v>
      </c>
      <c r="B319">
        <v>20</v>
      </c>
      <c r="C319">
        <v>4</v>
      </c>
      <c r="D319" s="55">
        <v>211667</v>
      </c>
      <c r="E319">
        <v>71</v>
      </c>
      <c r="F319">
        <v>36000</v>
      </c>
      <c r="G319">
        <v>30000</v>
      </c>
      <c r="H319">
        <v>1264</v>
      </c>
      <c r="I319">
        <v>4</v>
      </c>
      <c r="J319">
        <v>35455</v>
      </c>
      <c r="K319">
        <v>34905</v>
      </c>
      <c r="L319">
        <v>4687</v>
      </c>
      <c r="M319">
        <v>2140</v>
      </c>
      <c r="N319">
        <v>95462</v>
      </c>
    </row>
    <row r="320" spans="1:14" x14ac:dyDescent="0.2">
      <c r="A320" t="s">
        <v>137</v>
      </c>
      <c r="B320">
        <v>20</v>
      </c>
      <c r="C320">
        <v>8</v>
      </c>
      <c r="D320" s="55">
        <v>335139</v>
      </c>
      <c r="E320">
        <v>71</v>
      </c>
      <c r="F320">
        <v>36000</v>
      </c>
      <c r="G320">
        <v>30000</v>
      </c>
      <c r="H320">
        <v>1794</v>
      </c>
      <c r="I320">
        <v>4</v>
      </c>
      <c r="J320">
        <v>35505</v>
      </c>
      <c r="K320">
        <v>34335</v>
      </c>
      <c r="L320">
        <v>4320</v>
      </c>
      <c r="M320">
        <v>4000</v>
      </c>
      <c r="N320">
        <v>95462</v>
      </c>
    </row>
    <row r="321" spans="1:14" x14ac:dyDescent="0.2">
      <c r="A321" t="s">
        <v>137</v>
      </c>
      <c r="B321">
        <v>20</v>
      </c>
      <c r="C321">
        <v>16</v>
      </c>
      <c r="D321" s="55">
        <v>566806</v>
      </c>
      <c r="E321">
        <v>71</v>
      </c>
      <c r="F321">
        <v>36000</v>
      </c>
      <c r="G321">
        <v>30000</v>
      </c>
      <c r="H321">
        <v>4302</v>
      </c>
      <c r="I321">
        <v>4</v>
      </c>
      <c r="J321">
        <v>34810</v>
      </c>
      <c r="K321">
        <v>33505</v>
      </c>
      <c r="L321">
        <v>3445</v>
      </c>
      <c r="M321">
        <v>6663</v>
      </c>
      <c r="N321">
        <v>95462</v>
      </c>
    </row>
    <row r="322" spans="1:14" x14ac:dyDescent="0.2">
      <c r="A322" t="s">
        <v>137</v>
      </c>
      <c r="B322">
        <v>20</v>
      </c>
      <c r="C322">
        <v>2</v>
      </c>
      <c r="D322" s="55">
        <v>169792</v>
      </c>
      <c r="E322">
        <v>71</v>
      </c>
      <c r="F322">
        <v>36000</v>
      </c>
      <c r="G322">
        <v>30000</v>
      </c>
      <c r="H322">
        <v>1066</v>
      </c>
      <c r="I322">
        <v>4</v>
      </c>
      <c r="J322">
        <v>35680</v>
      </c>
      <c r="K322">
        <v>35165</v>
      </c>
      <c r="L322">
        <v>4914</v>
      </c>
      <c r="M322">
        <v>1873</v>
      </c>
      <c r="N322">
        <v>94315</v>
      </c>
    </row>
    <row r="323" spans="1:14" x14ac:dyDescent="0.2">
      <c r="A323" t="s">
        <v>137</v>
      </c>
      <c r="B323">
        <v>20</v>
      </c>
      <c r="C323">
        <v>4</v>
      </c>
      <c r="D323" s="55">
        <v>227639</v>
      </c>
      <c r="E323">
        <v>71</v>
      </c>
      <c r="F323">
        <v>36000</v>
      </c>
      <c r="G323">
        <v>30000</v>
      </c>
      <c r="H323">
        <v>1252</v>
      </c>
      <c r="I323">
        <v>4</v>
      </c>
      <c r="J323">
        <v>35435</v>
      </c>
      <c r="K323">
        <v>34970</v>
      </c>
      <c r="L323">
        <v>4513</v>
      </c>
      <c r="M323">
        <v>2222</v>
      </c>
      <c r="N323">
        <v>94315</v>
      </c>
    </row>
    <row r="324" spans="1:14" x14ac:dyDescent="0.2">
      <c r="A324" t="s">
        <v>137</v>
      </c>
      <c r="B324">
        <v>20</v>
      </c>
      <c r="C324">
        <v>8</v>
      </c>
      <c r="D324" s="55">
        <v>344375</v>
      </c>
      <c r="E324">
        <v>71</v>
      </c>
      <c r="F324">
        <v>36000</v>
      </c>
      <c r="G324">
        <v>30000</v>
      </c>
      <c r="H324">
        <v>1863</v>
      </c>
      <c r="I324">
        <v>4</v>
      </c>
      <c r="J324">
        <v>35325</v>
      </c>
      <c r="K324">
        <v>34260</v>
      </c>
      <c r="L324">
        <v>4236</v>
      </c>
      <c r="M324">
        <v>3949</v>
      </c>
      <c r="N324">
        <v>94315</v>
      </c>
    </row>
    <row r="325" spans="1:14" x14ac:dyDescent="0.2">
      <c r="A325" t="s">
        <v>137</v>
      </c>
      <c r="B325">
        <v>20</v>
      </c>
      <c r="C325">
        <v>16</v>
      </c>
      <c r="D325" s="55">
        <v>599722</v>
      </c>
      <c r="E325">
        <v>71</v>
      </c>
      <c r="F325">
        <v>36000</v>
      </c>
      <c r="G325">
        <v>30000</v>
      </c>
      <c r="H325">
        <v>4372</v>
      </c>
      <c r="I325">
        <v>4</v>
      </c>
      <c r="J325">
        <v>34785</v>
      </c>
      <c r="K325">
        <v>33105</v>
      </c>
      <c r="L325">
        <v>3447</v>
      </c>
      <c r="M325">
        <v>6886</v>
      </c>
      <c r="N325">
        <v>94315</v>
      </c>
    </row>
    <row r="326" spans="1:14" x14ac:dyDescent="0.2">
      <c r="A326" t="s">
        <v>137</v>
      </c>
      <c r="B326">
        <v>20</v>
      </c>
      <c r="C326">
        <v>2</v>
      </c>
      <c r="D326" s="55">
        <v>185972</v>
      </c>
      <c r="E326">
        <v>71</v>
      </c>
      <c r="F326">
        <v>36000</v>
      </c>
      <c r="G326">
        <v>30000</v>
      </c>
      <c r="H326">
        <v>1128</v>
      </c>
      <c r="I326">
        <v>4</v>
      </c>
      <c r="J326">
        <v>35690</v>
      </c>
      <c r="K326">
        <v>35130</v>
      </c>
      <c r="L326">
        <v>4520</v>
      </c>
      <c r="M326">
        <v>1876</v>
      </c>
      <c r="N326">
        <v>85563</v>
      </c>
    </row>
    <row r="327" spans="1:14" x14ac:dyDescent="0.2">
      <c r="A327" t="s">
        <v>137</v>
      </c>
      <c r="B327">
        <v>20</v>
      </c>
      <c r="C327">
        <v>4</v>
      </c>
      <c r="D327" s="55">
        <v>249028</v>
      </c>
      <c r="E327">
        <v>71</v>
      </c>
      <c r="F327">
        <v>36000</v>
      </c>
      <c r="G327">
        <v>30000</v>
      </c>
      <c r="H327">
        <v>1365</v>
      </c>
      <c r="I327">
        <v>4</v>
      </c>
      <c r="J327">
        <v>35470</v>
      </c>
      <c r="K327">
        <v>34715</v>
      </c>
      <c r="L327">
        <v>4715</v>
      </c>
      <c r="M327">
        <v>3136</v>
      </c>
      <c r="N327">
        <v>85563</v>
      </c>
    </row>
    <row r="328" spans="1:14" x14ac:dyDescent="0.2">
      <c r="A328" t="s">
        <v>137</v>
      </c>
      <c r="B328">
        <v>20</v>
      </c>
      <c r="C328">
        <v>8</v>
      </c>
      <c r="D328" s="55">
        <v>399722</v>
      </c>
      <c r="E328">
        <v>71</v>
      </c>
      <c r="F328">
        <v>36000</v>
      </c>
      <c r="G328">
        <v>30000</v>
      </c>
      <c r="H328">
        <v>1948</v>
      </c>
      <c r="I328">
        <v>4</v>
      </c>
      <c r="J328">
        <v>35180</v>
      </c>
      <c r="K328">
        <v>33975</v>
      </c>
      <c r="L328">
        <v>3999</v>
      </c>
      <c r="M328">
        <v>4807</v>
      </c>
      <c r="N328">
        <v>85563</v>
      </c>
    </row>
    <row r="329" spans="1:14" x14ac:dyDescent="0.2">
      <c r="A329" t="s">
        <v>137</v>
      </c>
      <c r="B329">
        <v>20</v>
      </c>
      <c r="C329">
        <v>16</v>
      </c>
      <c r="D329" s="55">
        <v>687917</v>
      </c>
      <c r="E329">
        <v>71</v>
      </c>
      <c r="F329">
        <v>36000</v>
      </c>
      <c r="G329">
        <v>30000</v>
      </c>
      <c r="H329">
        <v>4296</v>
      </c>
      <c r="I329">
        <v>4</v>
      </c>
      <c r="J329">
        <v>34520</v>
      </c>
      <c r="K329">
        <v>32920</v>
      </c>
      <c r="L329">
        <v>2978</v>
      </c>
      <c r="M329">
        <v>8554</v>
      </c>
      <c r="N329">
        <v>85563</v>
      </c>
    </row>
    <row r="330" spans="1:14" x14ac:dyDescent="0.2">
      <c r="A330" t="s">
        <v>137</v>
      </c>
      <c r="B330">
        <v>20</v>
      </c>
      <c r="C330">
        <v>2</v>
      </c>
      <c r="D330" s="55">
        <v>189931</v>
      </c>
      <c r="E330">
        <v>71</v>
      </c>
      <c r="F330">
        <v>36000</v>
      </c>
      <c r="G330">
        <v>30000</v>
      </c>
      <c r="H330">
        <v>1098</v>
      </c>
      <c r="I330">
        <v>4</v>
      </c>
      <c r="J330">
        <v>35655</v>
      </c>
      <c r="K330">
        <v>35015</v>
      </c>
      <c r="L330">
        <v>4557</v>
      </c>
      <c r="M330">
        <v>2579</v>
      </c>
      <c r="N330">
        <v>85319</v>
      </c>
    </row>
    <row r="331" spans="1:14" x14ac:dyDescent="0.2">
      <c r="A331" t="s">
        <v>137</v>
      </c>
      <c r="B331">
        <v>20</v>
      </c>
      <c r="C331">
        <v>4</v>
      </c>
      <c r="D331" s="55">
        <v>254931</v>
      </c>
      <c r="E331">
        <v>71</v>
      </c>
      <c r="F331">
        <v>36000</v>
      </c>
      <c r="G331">
        <v>30000</v>
      </c>
      <c r="H331">
        <v>1253</v>
      </c>
      <c r="I331">
        <v>4</v>
      </c>
      <c r="J331">
        <v>35435</v>
      </c>
      <c r="K331">
        <v>34840</v>
      </c>
      <c r="L331">
        <v>4225</v>
      </c>
      <c r="M331">
        <v>3420</v>
      </c>
      <c r="N331">
        <v>85319</v>
      </c>
    </row>
    <row r="332" spans="1:14" x14ac:dyDescent="0.2">
      <c r="A332" t="s">
        <v>137</v>
      </c>
      <c r="B332">
        <v>20</v>
      </c>
      <c r="C332">
        <v>8</v>
      </c>
      <c r="D332" s="55">
        <v>408125</v>
      </c>
      <c r="E332">
        <v>71</v>
      </c>
      <c r="F332">
        <v>36000</v>
      </c>
      <c r="G332">
        <v>30000</v>
      </c>
      <c r="H332">
        <v>1814</v>
      </c>
      <c r="I332">
        <v>4</v>
      </c>
      <c r="J332">
        <v>35280</v>
      </c>
      <c r="K332">
        <v>34080</v>
      </c>
      <c r="L332">
        <v>4079</v>
      </c>
      <c r="M332">
        <v>4800</v>
      </c>
      <c r="N332">
        <v>85319</v>
      </c>
    </row>
    <row r="333" spans="1:14" x14ac:dyDescent="0.2">
      <c r="A333" t="s">
        <v>137</v>
      </c>
      <c r="B333">
        <v>20</v>
      </c>
      <c r="C333">
        <v>16</v>
      </c>
      <c r="D333" s="55">
        <v>706111</v>
      </c>
      <c r="E333">
        <v>71</v>
      </c>
      <c r="F333">
        <v>36000</v>
      </c>
      <c r="G333">
        <v>30000</v>
      </c>
      <c r="H333">
        <v>4193</v>
      </c>
      <c r="I333">
        <v>4</v>
      </c>
      <c r="J333">
        <v>34635</v>
      </c>
      <c r="K333">
        <v>32615</v>
      </c>
      <c r="L333">
        <v>2891</v>
      </c>
      <c r="M333">
        <v>8952</v>
      </c>
      <c r="N333">
        <v>85319</v>
      </c>
    </row>
    <row r="334" spans="1:14" x14ac:dyDescent="0.2">
      <c r="A334" t="s">
        <v>137</v>
      </c>
      <c r="B334">
        <v>20</v>
      </c>
      <c r="C334">
        <v>2</v>
      </c>
      <c r="D334" s="55">
        <v>167153</v>
      </c>
      <c r="E334">
        <v>71</v>
      </c>
      <c r="F334">
        <v>36000</v>
      </c>
      <c r="G334">
        <v>30000</v>
      </c>
      <c r="H334">
        <v>963</v>
      </c>
      <c r="I334">
        <v>4</v>
      </c>
      <c r="J334">
        <v>35695</v>
      </c>
      <c r="K334">
        <v>35070</v>
      </c>
      <c r="L334">
        <v>5053</v>
      </c>
      <c r="M334">
        <v>1841</v>
      </c>
      <c r="N334">
        <v>95284</v>
      </c>
    </row>
    <row r="335" spans="1:14" x14ac:dyDescent="0.2">
      <c r="A335" t="s">
        <v>137</v>
      </c>
      <c r="B335">
        <v>20</v>
      </c>
      <c r="C335">
        <v>4</v>
      </c>
      <c r="D335" s="55">
        <v>218333</v>
      </c>
      <c r="E335">
        <v>71</v>
      </c>
      <c r="F335">
        <v>36000</v>
      </c>
      <c r="G335">
        <v>30000</v>
      </c>
      <c r="H335">
        <v>1368</v>
      </c>
      <c r="I335">
        <v>4</v>
      </c>
      <c r="J335">
        <v>35520</v>
      </c>
      <c r="K335">
        <v>34815</v>
      </c>
      <c r="L335">
        <v>4590</v>
      </c>
      <c r="M335">
        <v>2167</v>
      </c>
      <c r="N335">
        <v>95284</v>
      </c>
    </row>
    <row r="336" spans="1:14" x14ac:dyDescent="0.2">
      <c r="A336" t="s">
        <v>137</v>
      </c>
      <c r="B336">
        <v>20</v>
      </c>
      <c r="C336">
        <v>8</v>
      </c>
      <c r="D336" s="55">
        <v>336736</v>
      </c>
      <c r="E336">
        <v>71</v>
      </c>
      <c r="F336">
        <v>36000</v>
      </c>
      <c r="G336">
        <v>30000</v>
      </c>
      <c r="H336">
        <v>1972</v>
      </c>
      <c r="I336">
        <v>4</v>
      </c>
      <c r="J336">
        <v>35445</v>
      </c>
      <c r="K336">
        <v>34390</v>
      </c>
      <c r="L336">
        <v>4197</v>
      </c>
      <c r="M336">
        <v>3940</v>
      </c>
      <c r="N336">
        <v>95284</v>
      </c>
    </row>
    <row r="337" spans="1:14" x14ac:dyDescent="0.2">
      <c r="A337" t="s">
        <v>137</v>
      </c>
      <c r="B337">
        <v>20</v>
      </c>
      <c r="C337">
        <v>16</v>
      </c>
      <c r="D337" s="55">
        <v>575208</v>
      </c>
      <c r="E337">
        <v>71</v>
      </c>
      <c r="F337">
        <v>36000</v>
      </c>
      <c r="G337">
        <v>30000</v>
      </c>
      <c r="H337">
        <v>4213</v>
      </c>
      <c r="I337">
        <v>4</v>
      </c>
      <c r="J337">
        <v>34655</v>
      </c>
      <c r="K337">
        <v>33175</v>
      </c>
      <c r="L337">
        <v>3128</v>
      </c>
      <c r="M337">
        <v>6865</v>
      </c>
      <c r="N337">
        <v>95284</v>
      </c>
    </row>
    <row r="338" spans="1:14" x14ac:dyDescent="0.2">
      <c r="A338" t="s">
        <v>137</v>
      </c>
      <c r="B338">
        <v>20</v>
      </c>
      <c r="C338">
        <v>2</v>
      </c>
      <c r="D338" s="55">
        <v>155347</v>
      </c>
      <c r="E338">
        <v>71</v>
      </c>
      <c r="F338">
        <v>36000</v>
      </c>
      <c r="G338">
        <v>30000</v>
      </c>
      <c r="H338">
        <v>996</v>
      </c>
      <c r="I338">
        <v>4</v>
      </c>
      <c r="J338">
        <v>35750</v>
      </c>
      <c r="K338">
        <v>35255</v>
      </c>
      <c r="L338">
        <v>5538</v>
      </c>
      <c r="M338">
        <v>1914</v>
      </c>
      <c r="N338">
        <v>107165</v>
      </c>
    </row>
    <row r="339" spans="1:14" x14ac:dyDescent="0.2">
      <c r="A339" t="s">
        <v>137</v>
      </c>
      <c r="B339">
        <v>20</v>
      </c>
      <c r="C339">
        <v>4</v>
      </c>
      <c r="D339" s="55">
        <v>189444</v>
      </c>
      <c r="E339">
        <v>71</v>
      </c>
      <c r="F339">
        <v>36000</v>
      </c>
      <c r="G339">
        <v>30000</v>
      </c>
      <c r="H339">
        <v>1355</v>
      </c>
      <c r="I339">
        <v>4</v>
      </c>
      <c r="J339">
        <v>35680</v>
      </c>
      <c r="K339">
        <v>35090</v>
      </c>
      <c r="L339">
        <v>5206</v>
      </c>
      <c r="M339">
        <v>2208</v>
      </c>
      <c r="N339">
        <v>107165</v>
      </c>
    </row>
    <row r="340" spans="1:14" x14ac:dyDescent="0.2">
      <c r="A340" t="s">
        <v>137</v>
      </c>
      <c r="B340">
        <v>20</v>
      </c>
      <c r="C340">
        <v>8</v>
      </c>
      <c r="D340" s="55">
        <v>280694</v>
      </c>
      <c r="E340">
        <v>71</v>
      </c>
      <c r="F340">
        <v>36000</v>
      </c>
      <c r="G340">
        <v>30000</v>
      </c>
      <c r="H340">
        <v>1886</v>
      </c>
      <c r="I340">
        <v>4</v>
      </c>
      <c r="J340">
        <v>35545</v>
      </c>
      <c r="K340">
        <v>34775</v>
      </c>
      <c r="L340">
        <v>5116</v>
      </c>
      <c r="M340">
        <v>3434</v>
      </c>
      <c r="N340">
        <v>107165</v>
      </c>
    </row>
    <row r="341" spans="1:14" x14ac:dyDescent="0.2">
      <c r="A341" t="s">
        <v>137</v>
      </c>
      <c r="B341">
        <v>20</v>
      </c>
      <c r="C341">
        <v>16</v>
      </c>
      <c r="D341" s="55">
        <v>460139</v>
      </c>
      <c r="E341">
        <v>71</v>
      </c>
      <c r="F341">
        <v>36000</v>
      </c>
      <c r="G341">
        <v>30000</v>
      </c>
      <c r="H341">
        <v>4566</v>
      </c>
      <c r="I341">
        <v>4</v>
      </c>
      <c r="J341">
        <v>34905</v>
      </c>
      <c r="K341">
        <v>33960</v>
      </c>
      <c r="L341">
        <v>3406</v>
      </c>
      <c r="M341">
        <v>5187</v>
      </c>
      <c r="N341">
        <v>107165</v>
      </c>
    </row>
    <row r="342" spans="1:14" x14ac:dyDescent="0.2">
      <c r="A342" t="s">
        <v>137</v>
      </c>
      <c r="B342">
        <v>20</v>
      </c>
      <c r="C342">
        <v>2</v>
      </c>
      <c r="D342" s="55">
        <v>138125</v>
      </c>
      <c r="E342">
        <v>71</v>
      </c>
      <c r="F342">
        <v>36000</v>
      </c>
      <c r="G342">
        <v>30000</v>
      </c>
      <c r="H342">
        <v>1225</v>
      </c>
      <c r="I342">
        <v>4</v>
      </c>
      <c r="J342">
        <v>35780</v>
      </c>
      <c r="K342">
        <v>35220</v>
      </c>
      <c r="L342">
        <v>5883</v>
      </c>
      <c r="M342">
        <v>1813</v>
      </c>
      <c r="N342">
        <v>112912</v>
      </c>
    </row>
    <row r="343" spans="1:14" x14ac:dyDescent="0.2">
      <c r="A343" t="s">
        <v>137</v>
      </c>
      <c r="B343">
        <v>20</v>
      </c>
      <c r="C343">
        <v>4</v>
      </c>
      <c r="D343" s="55">
        <v>169792</v>
      </c>
      <c r="E343">
        <v>71</v>
      </c>
      <c r="F343">
        <v>36000</v>
      </c>
      <c r="G343">
        <v>30000</v>
      </c>
      <c r="H343">
        <v>1447</v>
      </c>
      <c r="I343">
        <v>4</v>
      </c>
      <c r="J343">
        <v>35630</v>
      </c>
      <c r="K343">
        <v>35100</v>
      </c>
      <c r="L343">
        <v>5940</v>
      </c>
      <c r="M343">
        <v>1864</v>
      </c>
      <c r="N343">
        <v>112912</v>
      </c>
    </row>
    <row r="344" spans="1:14" x14ac:dyDescent="0.2">
      <c r="A344" t="s">
        <v>137</v>
      </c>
      <c r="B344">
        <v>20</v>
      </c>
      <c r="C344">
        <v>8</v>
      </c>
      <c r="D344" s="55">
        <v>254861</v>
      </c>
      <c r="E344">
        <v>71</v>
      </c>
      <c r="F344">
        <v>36000</v>
      </c>
      <c r="G344">
        <v>30000</v>
      </c>
      <c r="H344">
        <v>2010</v>
      </c>
      <c r="I344">
        <v>4</v>
      </c>
      <c r="J344">
        <v>35615</v>
      </c>
      <c r="K344">
        <v>34615</v>
      </c>
      <c r="L344">
        <v>5835</v>
      </c>
      <c r="M344">
        <v>2919</v>
      </c>
      <c r="N344">
        <v>112912</v>
      </c>
    </row>
    <row r="345" spans="1:14" x14ac:dyDescent="0.2">
      <c r="A345" t="s">
        <v>137</v>
      </c>
      <c r="B345">
        <v>20</v>
      </c>
      <c r="C345">
        <v>16</v>
      </c>
      <c r="D345" s="55">
        <v>425278</v>
      </c>
      <c r="E345">
        <v>71</v>
      </c>
      <c r="F345">
        <v>36000</v>
      </c>
      <c r="G345">
        <v>30000</v>
      </c>
      <c r="H345">
        <v>4625</v>
      </c>
      <c r="I345">
        <v>4</v>
      </c>
      <c r="J345">
        <v>35195</v>
      </c>
      <c r="K345">
        <v>33850</v>
      </c>
      <c r="L345">
        <v>4118</v>
      </c>
      <c r="M345">
        <v>5133</v>
      </c>
      <c r="N345">
        <v>112912</v>
      </c>
    </row>
    <row r="346" spans="1:14" x14ac:dyDescent="0.2">
      <c r="A346" t="s">
        <v>137</v>
      </c>
      <c r="B346">
        <v>20</v>
      </c>
      <c r="C346">
        <v>2</v>
      </c>
      <c r="D346" s="55">
        <v>181736</v>
      </c>
      <c r="E346">
        <v>71</v>
      </c>
      <c r="F346">
        <v>36000</v>
      </c>
      <c r="G346">
        <v>30000</v>
      </c>
      <c r="H346">
        <v>1217</v>
      </c>
      <c r="I346">
        <v>4</v>
      </c>
      <c r="J346">
        <v>35650</v>
      </c>
      <c r="K346">
        <v>35170</v>
      </c>
      <c r="L346">
        <v>4528</v>
      </c>
      <c r="M346">
        <v>1911</v>
      </c>
      <c r="N346">
        <v>87310</v>
      </c>
    </row>
    <row r="347" spans="1:14" x14ac:dyDescent="0.2">
      <c r="A347" t="s">
        <v>137</v>
      </c>
      <c r="B347">
        <v>20</v>
      </c>
      <c r="C347">
        <v>4</v>
      </c>
      <c r="D347" s="55">
        <v>246458</v>
      </c>
      <c r="E347">
        <v>71</v>
      </c>
      <c r="F347">
        <v>36000</v>
      </c>
      <c r="G347">
        <v>30000</v>
      </c>
      <c r="H347">
        <v>1329</v>
      </c>
      <c r="I347">
        <v>4</v>
      </c>
      <c r="J347">
        <v>35470</v>
      </c>
      <c r="K347">
        <v>34900</v>
      </c>
      <c r="L347">
        <v>4161</v>
      </c>
      <c r="M347">
        <v>2150</v>
      </c>
      <c r="N347">
        <v>87310</v>
      </c>
    </row>
    <row r="348" spans="1:14" x14ac:dyDescent="0.2">
      <c r="A348" t="s">
        <v>137</v>
      </c>
      <c r="B348">
        <v>20</v>
      </c>
      <c r="C348">
        <v>8</v>
      </c>
      <c r="D348" s="55">
        <v>393611</v>
      </c>
      <c r="E348">
        <v>71</v>
      </c>
      <c r="F348">
        <v>36000</v>
      </c>
      <c r="G348">
        <v>30000</v>
      </c>
      <c r="H348">
        <v>1917</v>
      </c>
      <c r="I348">
        <v>4</v>
      </c>
      <c r="J348">
        <v>35180</v>
      </c>
      <c r="K348">
        <v>33885</v>
      </c>
      <c r="L348">
        <v>3767</v>
      </c>
      <c r="M348">
        <v>4143</v>
      </c>
      <c r="N348">
        <v>87310</v>
      </c>
    </row>
    <row r="349" spans="1:14" x14ac:dyDescent="0.2">
      <c r="A349" t="s">
        <v>137</v>
      </c>
      <c r="B349">
        <v>20</v>
      </c>
      <c r="C349">
        <v>16</v>
      </c>
      <c r="D349" s="55">
        <v>692153</v>
      </c>
      <c r="E349">
        <v>71</v>
      </c>
      <c r="F349">
        <v>36000</v>
      </c>
      <c r="G349">
        <v>30000</v>
      </c>
      <c r="H349">
        <v>4270</v>
      </c>
      <c r="I349">
        <v>4</v>
      </c>
      <c r="J349">
        <v>34710</v>
      </c>
      <c r="K349">
        <v>32760</v>
      </c>
      <c r="L349">
        <v>2755</v>
      </c>
      <c r="M349">
        <v>7722</v>
      </c>
      <c r="N349">
        <v>87310</v>
      </c>
    </row>
    <row r="350" spans="1:14" x14ac:dyDescent="0.2">
      <c r="A350" t="s">
        <v>137</v>
      </c>
      <c r="B350">
        <v>20</v>
      </c>
      <c r="C350">
        <v>2</v>
      </c>
      <c r="D350" s="55">
        <v>162569</v>
      </c>
      <c r="E350">
        <v>71</v>
      </c>
      <c r="F350">
        <v>36000</v>
      </c>
      <c r="G350">
        <v>30000</v>
      </c>
      <c r="H350">
        <v>1139</v>
      </c>
      <c r="I350">
        <v>4</v>
      </c>
      <c r="J350">
        <v>35710</v>
      </c>
      <c r="K350">
        <v>35160</v>
      </c>
      <c r="L350">
        <v>5078</v>
      </c>
      <c r="M350">
        <v>1805</v>
      </c>
      <c r="N350">
        <v>95761</v>
      </c>
    </row>
    <row r="351" spans="1:14" x14ac:dyDescent="0.2">
      <c r="A351" t="s">
        <v>137</v>
      </c>
      <c r="B351">
        <v>20</v>
      </c>
      <c r="C351">
        <v>4</v>
      </c>
      <c r="D351" s="55">
        <v>222500</v>
      </c>
      <c r="E351">
        <v>71</v>
      </c>
      <c r="F351">
        <v>36000</v>
      </c>
      <c r="G351">
        <v>30000</v>
      </c>
      <c r="H351">
        <v>1375</v>
      </c>
      <c r="I351">
        <v>4</v>
      </c>
      <c r="J351">
        <v>35520</v>
      </c>
      <c r="K351">
        <v>34775</v>
      </c>
      <c r="L351">
        <v>4580</v>
      </c>
      <c r="M351">
        <v>2175</v>
      </c>
      <c r="N351">
        <v>95761</v>
      </c>
    </row>
    <row r="352" spans="1:14" x14ac:dyDescent="0.2">
      <c r="A352" t="s">
        <v>137</v>
      </c>
      <c r="B352">
        <v>20</v>
      </c>
      <c r="C352">
        <v>8</v>
      </c>
      <c r="D352" s="55">
        <v>329444</v>
      </c>
      <c r="E352">
        <v>71</v>
      </c>
      <c r="F352">
        <v>36000</v>
      </c>
      <c r="G352">
        <v>30000</v>
      </c>
      <c r="H352">
        <v>1831</v>
      </c>
      <c r="I352">
        <v>4</v>
      </c>
      <c r="J352">
        <v>35430</v>
      </c>
      <c r="K352">
        <v>34355</v>
      </c>
      <c r="L352">
        <v>4320</v>
      </c>
      <c r="M352">
        <v>3884</v>
      </c>
      <c r="N352">
        <v>95761</v>
      </c>
    </row>
    <row r="353" spans="1:14" x14ac:dyDescent="0.2">
      <c r="A353" t="s">
        <v>137</v>
      </c>
      <c r="B353">
        <v>20</v>
      </c>
      <c r="C353">
        <v>16</v>
      </c>
      <c r="D353" s="55">
        <v>579653</v>
      </c>
      <c r="E353">
        <v>71</v>
      </c>
      <c r="F353">
        <v>36000</v>
      </c>
      <c r="G353">
        <v>30000</v>
      </c>
      <c r="H353">
        <v>4528</v>
      </c>
      <c r="I353">
        <v>4</v>
      </c>
      <c r="J353">
        <v>34695</v>
      </c>
      <c r="K353">
        <v>33165</v>
      </c>
      <c r="L353">
        <v>3283</v>
      </c>
      <c r="M353">
        <v>6135</v>
      </c>
      <c r="N353">
        <v>95761</v>
      </c>
    </row>
    <row r="354" spans="1:14" x14ac:dyDescent="0.2">
      <c r="A354" t="s">
        <v>137</v>
      </c>
      <c r="B354">
        <v>20</v>
      </c>
      <c r="C354">
        <v>2</v>
      </c>
      <c r="D354" s="55">
        <v>173819</v>
      </c>
      <c r="E354">
        <v>71</v>
      </c>
      <c r="F354">
        <v>36000</v>
      </c>
      <c r="G354">
        <v>30000</v>
      </c>
      <c r="H354">
        <v>1259</v>
      </c>
      <c r="I354">
        <v>4</v>
      </c>
      <c r="J354">
        <v>35660</v>
      </c>
      <c r="K354">
        <v>35125</v>
      </c>
      <c r="L354">
        <v>4914</v>
      </c>
      <c r="M354">
        <v>1914</v>
      </c>
      <c r="N354">
        <v>91550</v>
      </c>
    </row>
    <row r="355" spans="1:14" x14ac:dyDescent="0.2">
      <c r="A355" t="s">
        <v>137</v>
      </c>
      <c r="B355">
        <v>20</v>
      </c>
      <c r="C355">
        <v>4</v>
      </c>
      <c r="D355" s="55">
        <v>224444</v>
      </c>
      <c r="E355">
        <v>71</v>
      </c>
      <c r="F355">
        <v>36000</v>
      </c>
      <c r="G355">
        <v>30000</v>
      </c>
      <c r="H355">
        <v>1452</v>
      </c>
      <c r="I355">
        <v>4</v>
      </c>
      <c r="J355">
        <v>35545</v>
      </c>
      <c r="K355">
        <v>34845</v>
      </c>
      <c r="L355">
        <v>4421</v>
      </c>
      <c r="M355">
        <v>2184</v>
      </c>
      <c r="N355">
        <v>91550</v>
      </c>
    </row>
    <row r="356" spans="1:14" x14ac:dyDescent="0.2">
      <c r="A356" t="s">
        <v>137</v>
      </c>
      <c r="B356">
        <v>20</v>
      </c>
      <c r="C356">
        <v>8</v>
      </c>
      <c r="D356" s="55">
        <v>352153</v>
      </c>
      <c r="E356">
        <v>71</v>
      </c>
      <c r="F356">
        <v>36000</v>
      </c>
      <c r="G356">
        <v>30000</v>
      </c>
      <c r="H356">
        <v>1967</v>
      </c>
      <c r="I356">
        <v>4</v>
      </c>
      <c r="J356">
        <v>35425</v>
      </c>
      <c r="K356">
        <v>34200</v>
      </c>
      <c r="L356">
        <v>4295</v>
      </c>
      <c r="M356">
        <v>3903</v>
      </c>
      <c r="N356">
        <v>91550</v>
      </c>
    </row>
    <row r="357" spans="1:14" x14ac:dyDescent="0.2">
      <c r="A357" t="s">
        <v>137</v>
      </c>
      <c r="B357">
        <v>20</v>
      </c>
      <c r="C357">
        <v>16</v>
      </c>
      <c r="D357" s="55">
        <v>611458</v>
      </c>
      <c r="E357">
        <v>71</v>
      </c>
      <c r="F357">
        <v>36000</v>
      </c>
      <c r="G357">
        <v>30000</v>
      </c>
      <c r="H357">
        <v>4422</v>
      </c>
      <c r="I357">
        <v>4</v>
      </c>
      <c r="J357">
        <v>34705</v>
      </c>
      <c r="K357">
        <v>33080</v>
      </c>
      <c r="L357">
        <v>3292</v>
      </c>
      <c r="M357">
        <v>6208</v>
      </c>
      <c r="N357">
        <v>91550</v>
      </c>
    </row>
    <row r="358" spans="1:14" x14ac:dyDescent="0.2">
      <c r="A358" t="s">
        <v>137</v>
      </c>
      <c r="B358">
        <v>20</v>
      </c>
      <c r="C358">
        <v>2</v>
      </c>
      <c r="D358" s="55">
        <v>180000</v>
      </c>
      <c r="E358">
        <v>71</v>
      </c>
      <c r="F358">
        <v>36000</v>
      </c>
      <c r="G358">
        <v>30000</v>
      </c>
      <c r="H358">
        <v>1203</v>
      </c>
      <c r="I358">
        <v>4</v>
      </c>
      <c r="J358">
        <v>35655</v>
      </c>
      <c r="K358">
        <v>35125</v>
      </c>
      <c r="L358">
        <v>4777</v>
      </c>
      <c r="M358">
        <v>1920</v>
      </c>
      <c r="N358">
        <v>90595</v>
      </c>
    </row>
    <row r="359" spans="1:14" x14ac:dyDescent="0.2">
      <c r="A359" t="s">
        <v>137</v>
      </c>
      <c r="B359">
        <v>20</v>
      </c>
      <c r="C359">
        <v>4</v>
      </c>
      <c r="D359" s="55">
        <v>223403</v>
      </c>
      <c r="E359">
        <v>71</v>
      </c>
      <c r="F359">
        <v>36000</v>
      </c>
      <c r="G359">
        <v>30000</v>
      </c>
      <c r="H359">
        <v>1390</v>
      </c>
      <c r="I359">
        <v>4</v>
      </c>
      <c r="J359">
        <v>35505</v>
      </c>
      <c r="K359">
        <v>35020</v>
      </c>
      <c r="L359">
        <v>5047</v>
      </c>
      <c r="M359">
        <v>2503</v>
      </c>
      <c r="N359">
        <v>90595</v>
      </c>
    </row>
    <row r="360" spans="1:14" x14ac:dyDescent="0.2">
      <c r="A360" t="s">
        <v>137</v>
      </c>
      <c r="B360">
        <v>20</v>
      </c>
      <c r="C360">
        <v>8</v>
      </c>
      <c r="D360" s="55">
        <v>362431</v>
      </c>
      <c r="E360">
        <v>71</v>
      </c>
      <c r="F360">
        <v>36000</v>
      </c>
      <c r="G360">
        <v>30000</v>
      </c>
      <c r="H360">
        <v>1997</v>
      </c>
      <c r="I360">
        <v>4</v>
      </c>
      <c r="J360">
        <v>35395</v>
      </c>
      <c r="K360">
        <v>34125</v>
      </c>
      <c r="L360">
        <v>4189</v>
      </c>
      <c r="M360">
        <v>3826</v>
      </c>
      <c r="N360">
        <v>90595</v>
      </c>
    </row>
    <row r="361" spans="1:14" x14ac:dyDescent="0.2">
      <c r="A361" t="s">
        <v>137</v>
      </c>
      <c r="B361">
        <v>20</v>
      </c>
      <c r="C361">
        <v>16</v>
      </c>
      <c r="D361" s="55">
        <v>622153</v>
      </c>
      <c r="E361">
        <v>71</v>
      </c>
      <c r="F361">
        <v>36000</v>
      </c>
      <c r="G361">
        <v>30000</v>
      </c>
      <c r="H361">
        <v>4380</v>
      </c>
      <c r="I361">
        <v>4</v>
      </c>
      <c r="J361">
        <v>34770</v>
      </c>
      <c r="K361">
        <v>33315</v>
      </c>
      <c r="L361">
        <v>3360</v>
      </c>
      <c r="M361">
        <v>7558</v>
      </c>
      <c r="N361">
        <v>90595</v>
      </c>
    </row>
    <row r="362" spans="1:14" x14ac:dyDescent="0.2">
      <c r="A362" t="s">
        <v>137</v>
      </c>
      <c r="B362">
        <v>20</v>
      </c>
      <c r="C362">
        <v>2</v>
      </c>
      <c r="D362" s="55">
        <v>169931</v>
      </c>
      <c r="E362">
        <v>71</v>
      </c>
      <c r="F362">
        <v>36000</v>
      </c>
      <c r="G362">
        <v>30000</v>
      </c>
      <c r="H362">
        <v>960</v>
      </c>
      <c r="I362">
        <v>4</v>
      </c>
      <c r="J362">
        <v>35685</v>
      </c>
      <c r="K362">
        <v>35095</v>
      </c>
      <c r="L362">
        <v>4911</v>
      </c>
      <c r="M362">
        <v>1834</v>
      </c>
      <c r="N362">
        <v>92584</v>
      </c>
    </row>
    <row r="363" spans="1:14" x14ac:dyDescent="0.2">
      <c r="A363" t="s">
        <v>137</v>
      </c>
      <c r="B363">
        <v>20</v>
      </c>
      <c r="C363">
        <v>4</v>
      </c>
      <c r="D363" s="55">
        <v>221667</v>
      </c>
      <c r="E363">
        <v>71</v>
      </c>
      <c r="F363">
        <v>36000</v>
      </c>
      <c r="G363">
        <v>30000</v>
      </c>
      <c r="H363">
        <v>1198</v>
      </c>
      <c r="I363">
        <v>4</v>
      </c>
      <c r="J363">
        <v>35500</v>
      </c>
      <c r="K363">
        <v>34960</v>
      </c>
      <c r="L363">
        <v>5142</v>
      </c>
      <c r="M363">
        <v>2507</v>
      </c>
      <c r="N363">
        <v>92584</v>
      </c>
    </row>
    <row r="364" spans="1:14" x14ac:dyDescent="0.2">
      <c r="A364" t="s">
        <v>137</v>
      </c>
      <c r="B364">
        <v>20</v>
      </c>
      <c r="C364">
        <v>8</v>
      </c>
      <c r="D364" s="55">
        <v>349861</v>
      </c>
      <c r="E364">
        <v>71</v>
      </c>
      <c r="F364">
        <v>36000</v>
      </c>
      <c r="G364">
        <v>30000</v>
      </c>
      <c r="H364">
        <v>1766</v>
      </c>
      <c r="I364">
        <v>4</v>
      </c>
      <c r="J364">
        <v>35295</v>
      </c>
      <c r="K364">
        <v>34415</v>
      </c>
      <c r="L364">
        <v>4160</v>
      </c>
      <c r="M364">
        <v>3960</v>
      </c>
      <c r="N364">
        <v>92584</v>
      </c>
    </row>
    <row r="365" spans="1:14" x14ac:dyDescent="0.2">
      <c r="A365" t="s">
        <v>137</v>
      </c>
      <c r="B365">
        <v>20</v>
      </c>
      <c r="C365">
        <v>16</v>
      </c>
      <c r="D365" s="55">
        <v>600764</v>
      </c>
      <c r="E365">
        <v>71</v>
      </c>
      <c r="F365">
        <v>36000</v>
      </c>
      <c r="G365">
        <v>30000</v>
      </c>
      <c r="H365">
        <v>4214</v>
      </c>
      <c r="I365">
        <v>4</v>
      </c>
      <c r="J365">
        <v>34820</v>
      </c>
      <c r="K365">
        <v>33275</v>
      </c>
      <c r="L365">
        <v>3413</v>
      </c>
      <c r="M365">
        <v>7029</v>
      </c>
      <c r="N365">
        <v>92584</v>
      </c>
    </row>
    <row r="366" spans="1:14" x14ac:dyDescent="0.2">
      <c r="A366" t="s">
        <v>137</v>
      </c>
      <c r="B366">
        <v>20</v>
      </c>
      <c r="C366">
        <v>2</v>
      </c>
      <c r="D366" s="55">
        <v>164306</v>
      </c>
      <c r="E366">
        <v>71</v>
      </c>
      <c r="F366">
        <v>36000</v>
      </c>
      <c r="G366">
        <v>30000</v>
      </c>
      <c r="H366">
        <v>1094</v>
      </c>
      <c r="I366">
        <v>4</v>
      </c>
      <c r="J366">
        <v>35615</v>
      </c>
      <c r="K366">
        <v>35120</v>
      </c>
      <c r="L366">
        <v>4923</v>
      </c>
      <c r="M366">
        <v>1820</v>
      </c>
      <c r="N366">
        <v>95667</v>
      </c>
    </row>
    <row r="367" spans="1:14" x14ac:dyDescent="0.2">
      <c r="A367" t="s">
        <v>137</v>
      </c>
      <c r="B367">
        <v>20</v>
      </c>
      <c r="C367">
        <v>4</v>
      </c>
      <c r="D367" s="55">
        <v>213194</v>
      </c>
      <c r="E367">
        <v>71</v>
      </c>
      <c r="F367">
        <v>36000</v>
      </c>
      <c r="G367">
        <v>30000</v>
      </c>
      <c r="H367">
        <v>1247</v>
      </c>
      <c r="I367">
        <v>4</v>
      </c>
      <c r="J367">
        <v>35520</v>
      </c>
      <c r="K367">
        <v>34940</v>
      </c>
      <c r="L367">
        <v>5010</v>
      </c>
      <c r="M367">
        <v>1851</v>
      </c>
      <c r="N367">
        <v>95667</v>
      </c>
    </row>
    <row r="368" spans="1:14" x14ac:dyDescent="0.2">
      <c r="A368" t="s">
        <v>137</v>
      </c>
      <c r="B368">
        <v>20</v>
      </c>
      <c r="C368">
        <v>8</v>
      </c>
      <c r="D368" s="55">
        <v>331250</v>
      </c>
      <c r="E368">
        <v>71</v>
      </c>
      <c r="F368">
        <v>36000</v>
      </c>
      <c r="G368">
        <v>30000</v>
      </c>
      <c r="H368">
        <v>1835</v>
      </c>
      <c r="I368">
        <v>4</v>
      </c>
      <c r="J368">
        <v>35515</v>
      </c>
      <c r="K368">
        <v>34400</v>
      </c>
      <c r="L368">
        <v>4585</v>
      </c>
      <c r="M368">
        <v>3855</v>
      </c>
      <c r="N368">
        <v>95667</v>
      </c>
    </row>
    <row r="369" spans="1:14" x14ac:dyDescent="0.2">
      <c r="A369" t="s">
        <v>137</v>
      </c>
      <c r="B369">
        <v>20</v>
      </c>
      <c r="C369">
        <v>16</v>
      </c>
      <c r="D369" s="55">
        <v>566042</v>
      </c>
      <c r="E369">
        <v>71</v>
      </c>
      <c r="F369">
        <v>36000</v>
      </c>
      <c r="G369">
        <v>30000</v>
      </c>
      <c r="H369">
        <v>4294</v>
      </c>
      <c r="I369">
        <v>4</v>
      </c>
      <c r="J369">
        <v>34795</v>
      </c>
      <c r="K369">
        <v>33180</v>
      </c>
      <c r="L369">
        <v>3809</v>
      </c>
      <c r="M369">
        <v>6597</v>
      </c>
      <c r="N369">
        <v>95667</v>
      </c>
    </row>
    <row r="370" spans="1:14" x14ac:dyDescent="0.2">
      <c r="A370" t="s">
        <v>137</v>
      </c>
      <c r="B370">
        <v>20</v>
      </c>
      <c r="C370">
        <v>2</v>
      </c>
      <c r="D370" s="55">
        <v>202153</v>
      </c>
      <c r="E370">
        <v>71</v>
      </c>
      <c r="F370">
        <v>36000</v>
      </c>
      <c r="G370">
        <v>30000</v>
      </c>
      <c r="H370">
        <v>1251</v>
      </c>
      <c r="I370">
        <v>4</v>
      </c>
      <c r="J370">
        <v>35610</v>
      </c>
      <c r="K370">
        <v>34775</v>
      </c>
      <c r="L370">
        <v>4257</v>
      </c>
      <c r="M370">
        <v>2566</v>
      </c>
      <c r="N370">
        <v>79660</v>
      </c>
    </row>
    <row r="371" spans="1:14" x14ac:dyDescent="0.2">
      <c r="A371" t="s">
        <v>137</v>
      </c>
      <c r="B371">
        <v>20</v>
      </c>
      <c r="C371">
        <v>4</v>
      </c>
      <c r="D371" s="55">
        <v>289722</v>
      </c>
      <c r="E371">
        <v>71</v>
      </c>
      <c r="F371">
        <v>36000</v>
      </c>
      <c r="G371">
        <v>30000</v>
      </c>
      <c r="H371">
        <v>1389</v>
      </c>
      <c r="I371">
        <v>4</v>
      </c>
      <c r="J371">
        <v>35535</v>
      </c>
      <c r="K371">
        <v>34250</v>
      </c>
      <c r="L371">
        <v>3977</v>
      </c>
      <c r="M371">
        <v>3484</v>
      </c>
      <c r="N371">
        <v>79660</v>
      </c>
    </row>
    <row r="372" spans="1:14" x14ac:dyDescent="0.2">
      <c r="A372" t="s">
        <v>137</v>
      </c>
      <c r="B372">
        <v>20</v>
      </c>
      <c r="C372">
        <v>8</v>
      </c>
      <c r="D372" s="55">
        <v>464167</v>
      </c>
      <c r="E372">
        <v>71</v>
      </c>
      <c r="F372">
        <v>36000</v>
      </c>
      <c r="G372">
        <v>30000</v>
      </c>
      <c r="H372">
        <v>2024</v>
      </c>
      <c r="I372">
        <v>4</v>
      </c>
      <c r="J372">
        <v>35240</v>
      </c>
      <c r="K372">
        <v>33375</v>
      </c>
      <c r="L372">
        <v>3610</v>
      </c>
      <c r="M372">
        <v>5667</v>
      </c>
      <c r="N372">
        <v>79660</v>
      </c>
    </row>
    <row r="373" spans="1:14" x14ac:dyDescent="0.2">
      <c r="A373" t="s">
        <v>137</v>
      </c>
      <c r="B373">
        <v>20</v>
      </c>
      <c r="C373">
        <v>16</v>
      </c>
      <c r="D373" s="55">
        <v>825764</v>
      </c>
      <c r="E373">
        <v>71</v>
      </c>
      <c r="F373">
        <v>36000</v>
      </c>
      <c r="G373">
        <v>30000</v>
      </c>
      <c r="H373">
        <v>4316</v>
      </c>
      <c r="I373">
        <v>4</v>
      </c>
      <c r="J373">
        <v>34310</v>
      </c>
      <c r="K373">
        <v>31405</v>
      </c>
      <c r="L373">
        <v>2813</v>
      </c>
      <c r="M373">
        <v>9121</v>
      </c>
      <c r="N373">
        <v>79660</v>
      </c>
    </row>
    <row r="374" spans="1:14" x14ac:dyDescent="0.2">
      <c r="A374" t="s">
        <v>137</v>
      </c>
      <c r="B374">
        <v>20</v>
      </c>
      <c r="C374">
        <v>2</v>
      </c>
      <c r="D374" s="55">
        <v>141528</v>
      </c>
      <c r="E374">
        <v>71</v>
      </c>
      <c r="F374">
        <v>36000</v>
      </c>
      <c r="G374">
        <v>30000</v>
      </c>
      <c r="H374">
        <v>1323</v>
      </c>
      <c r="I374">
        <v>4</v>
      </c>
      <c r="J374">
        <v>35730</v>
      </c>
      <c r="K374">
        <v>35240</v>
      </c>
      <c r="L374">
        <v>5857</v>
      </c>
      <c r="M374">
        <v>1828</v>
      </c>
      <c r="N374">
        <v>111254</v>
      </c>
    </row>
    <row r="375" spans="1:14" x14ac:dyDescent="0.2">
      <c r="A375" t="s">
        <v>137</v>
      </c>
      <c r="B375">
        <v>20</v>
      </c>
      <c r="C375">
        <v>4</v>
      </c>
      <c r="D375" s="55">
        <v>175972</v>
      </c>
      <c r="E375">
        <v>71</v>
      </c>
      <c r="F375">
        <v>36000</v>
      </c>
      <c r="G375">
        <v>30000</v>
      </c>
      <c r="H375">
        <v>1443</v>
      </c>
      <c r="I375">
        <v>4</v>
      </c>
      <c r="J375">
        <v>35610</v>
      </c>
      <c r="K375">
        <v>35145</v>
      </c>
      <c r="L375">
        <v>5693</v>
      </c>
      <c r="M375">
        <v>1839</v>
      </c>
      <c r="N375">
        <v>111254</v>
      </c>
    </row>
    <row r="376" spans="1:14" x14ac:dyDescent="0.2">
      <c r="A376" t="s">
        <v>137</v>
      </c>
      <c r="B376">
        <v>20</v>
      </c>
      <c r="C376">
        <v>8</v>
      </c>
      <c r="D376" s="55">
        <v>271875</v>
      </c>
      <c r="E376">
        <v>71</v>
      </c>
      <c r="F376">
        <v>36000</v>
      </c>
      <c r="G376">
        <v>30000</v>
      </c>
      <c r="H376">
        <v>2086</v>
      </c>
      <c r="I376">
        <v>4</v>
      </c>
      <c r="J376">
        <v>35550</v>
      </c>
      <c r="K376">
        <v>34745</v>
      </c>
      <c r="L376">
        <v>5445</v>
      </c>
      <c r="M376">
        <v>3279</v>
      </c>
      <c r="N376">
        <v>111254</v>
      </c>
    </row>
    <row r="377" spans="1:14" x14ac:dyDescent="0.2">
      <c r="A377" t="s">
        <v>137</v>
      </c>
      <c r="B377">
        <v>20</v>
      </c>
      <c r="C377">
        <v>16</v>
      </c>
      <c r="D377" s="55">
        <v>432778</v>
      </c>
      <c r="E377">
        <v>71</v>
      </c>
      <c r="F377">
        <v>36000</v>
      </c>
      <c r="G377">
        <v>30000</v>
      </c>
      <c r="H377">
        <v>4600</v>
      </c>
      <c r="I377">
        <v>4</v>
      </c>
      <c r="J377">
        <v>35050</v>
      </c>
      <c r="K377">
        <v>33945</v>
      </c>
      <c r="L377">
        <v>3901</v>
      </c>
      <c r="M377">
        <v>5054</v>
      </c>
      <c r="N377">
        <v>111254</v>
      </c>
    </row>
    <row r="378" spans="1:14" x14ac:dyDescent="0.2">
      <c r="A378" t="s">
        <v>137</v>
      </c>
      <c r="B378">
        <v>20</v>
      </c>
      <c r="C378">
        <v>2</v>
      </c>
      <c r="D378" s="55">
        <v>171736</v>
      </c>
      <c r="E378">
        <v>71</v>
      </c>
      <c r="F378">
        <v>36000</v>
      </c>
      <c r="G378">
        <v>30000</v>
      </c>
      <c r="H378">
        <v>1009</v>
      </c>
      <c r="I378">
        <v>4</v>
      </c>
      <c r="J378">
        <v>35680</v>
      </c>
      <c r="K378">
        <v>34980</v>
      </c>
      <c r="L378">
        <v>4903</v>
      </c>
      <c r="M378">
        <v>1897</v>
      </c>
      <c r="N378">
        <v>92622</v>
      </c>
    </row>
    <row r="379" spans="1:14" x14ac:dyDescent="0.2">
      <c r="A379" t="s">
        <v>137</v>
      </c>
      <c r="B379">
        <v>20</v>
      </c>
      <c r="C379">
        <v>4</v>
      </c>
      <c r="D379" s="55">
        <v>229514</v>
      </c>
      <c r="E379">
        <v>71</v>
      </c>
      <c r="F379">
        <v>36000</v>
      </c>
      <c r="G379">
        <v>30000</v>
      </c>
      <c r="H379">
        <v>1070</v>
      </c>
      <c r="I379">
        <v>4</v>
      </c>
      <c r="J379">
        <v>35490</v>
      </c>
      <c r="K379">
        <v>34855</v>
      </c>
      <c r="L379">
        <v>4363</v>
      </c>
      <c r="M379">
        <v>2217</v>
      </c>
      <c r="N379">
        <v>92622</v>
      </c>
    </row>
    <row r="380" spans="1:14" x14ac:dyDescent="0.2">
      <c r="A380" t="s">
        <v>137</v>
      </c>
      <c r="B380">
        <v>20</v>
      </c>
      <c r="C380">
        <v>8</v>
      </c>
      <c r="D380" s="55">
        <v>351458</v>
      </c>
      <c r="E380">
        <v>71</v>
      </c>
      <c r="F380">
        <v>36000</v>
      </c>
      <c r="G380">
        <v>30000</v>
      </c>
      <c r="H380">
        <v>1744</v>
      </c>
      <c r="I380">
        <v>4</v>
      </c>
      <c r="J380">
        <v>35300</v>
      </c>
      <c r="K380">
        <v>34270</v>
      </c>
      <c r="L380">
        <v>4126</v>
      </c>
      <c r="M380">
        <v>3966</v>
      </c>
      <c r="N380">
        <v>92622</v>
      </c>
    </row>
    <row r="381" spans="1:14" x14ac:dyDescent="0.2">
      <c r="A381" t="s">
        <v>137</v>
      </c>
      <c r="B381">
        <v>20</v>
      </c>
      <c r="C381">
        <v>16</v>
      </c>
      <c r="D381" s="55">
        <v>600278</v>
      </c>
      <c r="E381">
        <v>71</v>
      </c>
      <c r="F381">
        <v>36000</v>
      </c>
      <c r="G381">
        <v>30000</v>
      </c>
      <c r="H381">
        <v>4261</v>
      </c>
      <c r="I381">
        <v>4</v>
      </c>
      <c r="J381">
        <v>34645</v>
      </c>
      <c r="K381">
        <v>33175</v>
      </c>
      <c r="L381">
        <v>2941</v>
      </c>
      <c r="M381">
        <v>6890</v>
      </c>
      <c r="N381">
        <v>92622</v>
      </c>
    </row>
    <row r="382" spans="1:14" x14ac:dyDescent="0.2">
      <c r="A382" t="s">
        <v>137</v>
      </c>
      <c r="B382">
        <v>20</v>
      </c>
      <c r="C382">
        <v>2</v>
      </c>
      <c r="D382" s="55">
        <v>181111</v>
      </c>
      <c r="E382">
        <v>71</v>
      </c>
      <c r="F382">
        <v>36000</v>
      </c>
      <c r="G382">
        <v>30000</v>
      </c>
      <c r="H382">
        <v>1017</v>
      </c>
      <c r="I382">
        <v>4</v>
      </c>
      <c r="J382">
        <v>35645</v>
      </c>
      <c r="K382">
        <v>35205</v>
      </c>
      <c r="L382">
        <v>4556</v>
      </c>
      <c r="M382">
        <v>1828</v>
      </c>
      <c r="N382">
        <v>86029</v>
      </c>
    </row>
    <row r="383" spans="1:14" x14ac:dyDescent="0.2">
      <c r="A383" t="s">
        <v>137</v>
      </c>
      <c r="B383">
        <v>20</v>
      </c>
      <c r="C383">
        <v>4</v>
      </c>
      <c r="D383" s="55">
        <v>232431</v>
      </c>
      <c r="E383">
        <v>71</v>
      </c>
      <c r="F383">
        <v>36000</v>
      </c>
      <c r="G383">
        <v>30000</v>
      </c>
      <c r="H383">
        <v>1159</v>
      </c>
      <c r="I383">
        <v>4</v>
      </c>
      <c r="J383">
        <v>35520</v>
      </c>
      <c r="K383">
        <v>34785</v>
      </c>
      <c r="L383">
        <v>4344</v>
      </c>
      <c r="M383">
        <v>2803</v>
      </c>
      <c r="N383">
        <v>86029</v>
      </c>
    </row>
    <row r="384" spans="1:14" x14ac:dyDescent="0.2">
      <c r="A384" t="s">
        <v>137</v>
      </c>
      <c r="B384">
        <v>20</v>
      </c>
      <c r="C384">
        <v>8</v>
      </c>
      <c r="D384" s="55">
        <v>392847</v>
      </c>
      <c r="E384">
        <v>71</v>
      </c>
      <c r="F384">
        <v>36000</v>
      </c>
      <c r="G384">
        <v>30000</v>
      </c>
      <c r="H384">
        <v>1839</v>
      </c>
      <c r="I384">
        <v>4</v>
      </c>
      <c r="J384">
        <v>35065</v>
      </c>
      <c r="K384">
        <v>33945</v>
      </c>
      <c r="L384">
        <v>3906</v>
      </c>
      <c r="M384">
        <v>3916</v>
      </c>
      <c r="N384">
        <v>86029</v>
      </c>
    </row>
    <row r="385" spans="1:14" x14ac:dyDescent="0.2">
      <c r="A385" t="s">
        <v>137</v>
      </c>
      <c r="B385">
        <v>20</v>
      </c>
      <c r="C385">
        <v>16</v>
      </c>
      <c r="D385" s="55">
        <v>691944</v>
      </c>
      <c r="E385">
        <v>71</v>
      </c>
      <c r="F385">
        <v>36000</v>
      </c>
      <c r="G385">
        <v>30000</v>
      </c>
      <c r="H385">
        <v>4203</v>
      </c>
      <c r="I385">
        <v>4</v>
      </c>
      <c r="J385">
        <v>34585</v>
      </c>
      <c r="K385">
        <v>32845</v>
      </c>
      <c r="L385">
        <v>3164</v>
      </c>
      <c r="M385">
        <v>7828</v>
      </c>
      <c r="N385">
        <v>86029</v>
      </c>
    </row>
    <row r="386" spans="1:14" x14ac:dyDescent="0.2">
      <c r="A386" t="s">
        <v>137</v>
      </c>
      <c r="B386">
        <v>20</v>
      </c>
      <c r="C386">
        <v>2</v>
      </c>
      <c r="D386" s="55">
        <v>157778</v>
      </c>
      <c r="E386">
        <v>71</v>
      </c>
      <c r="F386">
        <v>36000</v>
      </c>
      <c r="G386">
        <v>30000</v>
      </c>
      <c r="H386">
        <v>863</v>
      </c>
      <c r="I386">
        <v>4</v>
      </c>
      <c r="J386">
        <v>35800</v>
      </c>
      <c r="K386">
        <v>35260</v>
      </c>
      <c r="L386">
        <v>5424</v>
      </c>
      <c r="M386">
        <v>1904</v>
      </c>
      <c r="N386">
        <v>103423</v>
      </c>
    </row>
    <row r="387" spans="1:14" x14ac:dyDescent="0.2">
      <c r="A387" t="s">
        <v>137</v>
      </c>
      <c r="B387">
        <v>20</v>
      </c>
      <c r="C387">
        <v>4</v>
      </c>
      <c r="D387" s="55">
        <v>206250</v>
      </c>
      <c r="E387">
        <v>71</v>
      </c>
      <c r="F387">
        <v>36000</v>
      </c>
      <c r="G387">
        <v>30000</v>
      </c>
      <c r="H387">
        <v>1286</v>
      </c>
      <c r="I387">
        <v>4</v>
      </c>
      <c r="J387">
        <v>35635</v>
      </c>
      <c r="K387">
        <v>34990</v>
      </c>
      <c r="L387">
        <v>4862</v>
      </c>
      <c r="M387">
        <v>2291</v>
      </c>
      <c r="N387">
        <v>103423</v>
      </c>
    </row>
    <row r="388" spans="1:14" x14ac:dyDescent="0.2">
      <c r="A388" t="s">
        <v>137</v>
      </c>
      <c r="B388">
        <v>20</v>
      </c>
      <c r="C388">
        <v>8</v>
      </c>
      <c r="D388" s="55">
        <v>297917</v>
      </c>
      <c r="E388">
        <v>71</v>
      </c>
      <c r="F388">
        <v>36000</v>
      </c>
      <c r="G388">
        <v>30000</v>
      </c>
      <c r="H388">
        <v>1900</v>
      </c>
      <c r="I388">
        <v>4</v>
      </c>
      <c r="J388">
        <v>35500</v>
      </c>
      <c r="K388">
        <v>34605</v>
      </c>
      <c r="L388">
        <v>4790</v>
      </c>
      <c r="M388">
        <v>3426</v>
      </c>
      <c r="N388">
        <v>103423</v>
      </c>
    </row>
    <row r="389" spans="1:14" x14ac:dyDescent="0.2">
      <c r="A389" t="s">
        <v>137</v>
      </c>
      <c r="B389">
        <v>20</v>
      </c>
      <c r="C389">
        <v>16</v>
      </c>
      <c r="D389" s="55">
        <v>513194</v>
      </c>
      <c r="E389">
        <v>71</v>
      </c>
      <c r="F389">
        <v>36000</v>
      </c>
      <c r="G389">
        <v>30000</v>
      </c>
      <c r="H389">
        <v>4446</v>
      </c>
      <c r="I389">
        <v>4</v>
      </c>
      <c r="J389">
        <v>34905</v>
      </c>
      <c r="K389">
        <v>33705</v>
      </c>
      <c r="L389">
        <v>3467</v>
      </c>
      <c r="M389">
        <v>5268</v>
      </c>
      <c r="N389">
        <v>103423</v>
      </c>
    </row>
    <row r="390" spans="1:14" x14ac:dyDescent="0.2">
      <c r="A390" t="s">
        <v>137</v>
      </c>
      <c r="B390">
        <v>20</v>
      </c>
      <c r="C390">
        <v>2</v>
      </c>
      <c r="D390" s="55">
        <v>154306</v>
      </c>
      <c r="E390">
        <v>71</v>
      </c>
      <c r="F390">
        <v>36000</v>
      </c>
      <c r="G390">
        <v>30000</v>
      </c>
      <c r="H390">
        <v>1088</v>
      </c>
      <c r="I390">
        <v>4</v>
      </c>
      <c r="J390">
        <v>35755</v>
      </c>
      <c r="K390">
        <v>35255</v>
      </c>
      <c r="L390">
        <v>5396</v>
      </c>
      <c r="M390">
        <v>1830</v>
      </c>
      <c r="N390">
        <v>102098</v>
      </c>
    </row>
    <row r="391" spans="1:14" x14ac:dyDescent="0.2">
      <c r="A391" t="s">
        <v>137</v>
      </c>
      <c r="B391">
        <v>20</v>
      </c>
      <c r="C391">
        <v>4</v>
      </c>
      <c r="D391" s="55">
        <v>198819</v>
      </c>
      <c r="E391">
        <v>71</v>
      </c>
      <c r="F391">
        <v>36000</v>
      </c>
      <c r="G391">
        <v>30000</v>
      </c>
      <c r="H391">
        <v>1371</v>
      </c>
      <c r="I391">
        <v>4</v>
      </c>
      <c r="J391">
        <v>35730</v>
      </c>
      <c r="K391">
        <v>35035</v>
      </c>
      <c r="L391">
        <v>5315</v>
      </c>
      <c r="M391">
        <v>1884</v>
      </c>
      <c r="N391">
        <v>102098</v>
      </c>
    </row>
    <row r="392" spans="1:14" x14ac:dyDescent="0.2">
      <c r="A392" t="s">
        <v>137</v>
      </c>
      <c r="B392">
        <v>20</v>
      </c>
      <c r="C392">
        <v>8</v>
      </c>
      <c r="D392" s="55">
        <v>306528</v>
      </c>
      <c r="E392">
        <v>71</v>
      </c>
      <c r="F392">
        <v>36000</v>
      </c>
      <c r="G392">
        <v>30000</v>
      </c>
      <c r="H392">
        <v>1939</v>
      </c>
      <c r="I392">
        <v>4</v>
      </c>
      <c r="J392">
        <v>35415</v>
      </c>
      <c r="K392">
        <v>34600</v>
      </c>
      <c r="L392">
        <v>4789</v>
      </c>
      <c r="M392">
        <v>3451</v>
      </c>
      <c r="N392">
        <v>102098</v>
      </c>
    </row>
    <row r="393" spans="1:14" x14ac:dyDescent="0.2">
      <c r="A393" t="s">
        <v>137</v>
      </c>
      <c r="B393">
        <v>20</v>
      </c>
      <c r="C393">
        <v>16</v>
      </c>
      <c r="D393" s="55">
        <v>515972</v>
      </c>
      <c r="E393">
        <v>71</v>
      </c>
      <c r="F393">
        <v>36000</v>
      </c>
      <c r="G393">
        <v>30000</v>
      </c>
      <c r="H393">
        <v>4470</v>
      </c>
      <c r="I393">
        <v>4</v>
      </c>
      <c r="J393">
        <v>34885</v>
      </c>
      <c r="K393">
        <v>33320</v>
      </c>
      <c r="L393">
        <v>3855</v>
      </c>
      <c r="M393">
        <v>5242</v>
      </c>
      <c r="N393">
        <v>102098</v>
      </c>
    </row>
    <row r="394" spans="1:14" x14ac:dyDescent="0.2">
      <c r="A394" t="s">
        <v>137</v>
      </c>
      <c r="B394">
        <v>20</v>
      </c>
      <c r="C394">
        <v>2</v>
      </c>
      <c r="D394" s="55">
        <v>207500</v>
      </c>
      <c r="E394">
        <v>71</v>
      </c>
      <c r="F394">
        <v>36000</v>
      </c>
      <c r="G394">
        <v>30000</v>
      </c>
      <c r="H394">
        <v>1236</v>
      </c>
      <c r="I394">
        <v>4</v>
      </c>
      <c r="J394">
        <v>35660</v>
      </c>
      <c r="K394">
        <v>35030</v>
      </c>
      <c r="L394">
        <v>4004</v>
      </c>
      <c r="M394">
        <v>2532</v>
      </c>
      <c r="N394">
        <v>76015</v>
      </c>
    </row>
    <row r="395" spans="1:14" x14ac:dyDescent="0.2">
      <c r="A395" t="s">
        <v>137</v>
      </c>
      <c r="B395">
        <v>20</v>
      </c>
      <c r="C395">
        <v>4</v>
      </c>
      <c r="D395" s="55">
        <v>300833</v>
      </c>
      <c r="E395">
        <v>71</v>
      </c>
      <c r="F395">
        <v>36000</v>
      </c>
      <c r="G395">
        <v>30000</v>
      </c>
      <c r="H395">
        <v>1336</v>
      </c>
      <c r="I395">
        <v>4</v>
      </c>
      <c r="J395">
        <v>35415</v>
      </c>
      <c r="K395">
        <v>34495</v>
      </c>
      <c r="L395">
        <v>3730</v>
      </c>
      <c r="M395">
        <v>3520</v>
      </c>
      <c r="N395">
        <v>76015</v>
      </c>
    </row>
    <row r="396" spans="1:14" x14ac:dyDescent="0.2">
      <c r="A396" t="s">
        <v>137</v>
      </c>
      <c r="B396">
        <v>20</v>
      </c>
      <c r="C396">
        <v>8</v>
      </c>
      <c r="D396" s="55">
        <v>497083</v>
      </c>
      <c r="E396">
        <v>71</v>
      </c>
      <c r="F396">
        <v>36000</v>
      </c>
      <c r="G396">
        <v>30000</v>
      </c>
      <c r="H396">
        <v>1850</v>
      </c>
      <c r="I396">
        <v>4</v>
      </c>
      <c r="J396">
        <v>35140</v>
      </c>
      <c r="K396">
        <v>33180</v>
      </c>
      <c r="L396">
        <v>3088</v>
      </c>
      <c r="M396">
        <v>6199</v>
      </c>
      <c r="N396">
        <v>76015</v>
      </c>
    </row>
    <row r="397" spans="1:14" x14ac:dyDescent="0.2">
      <c r="A397" t="s">
        <v>137</v>
      </c>
      <c r="B397">
        <v>20</v>
      </c>
      <c r="C397">
        <v>16</v>
      </c>
      <c r="D397" s="55">
        <v>874722</v>
      </c>
      <c r="E397">
        <v>71</v>
      </c>
      <c r="F397">
        <v>36000</v>
      </c>
      <c r="G397">
        <v>30000</v>
      </c>
      <c r="H397">
        <v>3888</v>
      </c>
      <c r="I397">
        <v>4</v>
      </c>
      <c r="J397">
        <v>34295</v>
      </c>
      <c r="K397">
        <v>31975</v>
      </c>
      <c r="L397">
        <v>2553</v>
      </c>
      <c r="M397">
        <v>10265</v>
      </c>
      <c r="N397">
        <v>76015</v>
      </c>
    </row>
    <row r="398" spans="1:14" x14ac:dyDescent="0.2">
      <c r="A398" t="s">
        <v>137</v>
      </c>
      <c r="B398">
        <v>20</v>
      </c>
      <c r="C398">
        <v>2</v>
      </c>
      <c r="D398" s="55">
        <v>156250</v>
      </c>
      <c r="E398">
        <v>71</v>
      </c>
      <c r="F398">
        <v>36000</v>
      </c>
      <c r="G398">
        <v>30000</v>
      </c>
      <c r="H398">
        <v>1028</v>
      </c>
      <c r="I398">
        <v>4</v>
      </c>
      <c r="J398">
        <v>35735</v>
      </c>
      <c r="K398">
        <v>35190</v>
      </c>
      <c r="L398">
        <v>5469</v>
      </c>
      <c r="M398">
        <v>1844</v>
      </c>
      <c r="N398">
        <v>103186</v>
      </c>
    </row>
    <row r="399" spans="1:14" x14ac:dyDescent="0.2">
      <c r="A399" t="s">
        <v>137</v>
      </c>
      <c r="B399">
        <v>20</v>
      </c>
      <c r="C399">
        <v>4</v>
      </c>
      <c r="D399" s="55">
        <v>195347</v>
      </c>
      <c r="E399">
        <v>71</v>
      </c>
      <c r="F399">
        <v>36000</v>
      </c>
      <c r="G399">
        <v>30000</v>
      </c>
      <c r="H399">
        <v>1330</v>
      </c>
      <c r="I399">
        <v>4</v>
      </c>
      <c r="J399">
        <v>35640</v>
      </c>
      <c r="K399">
        <v>35040</v>
      </c>
      <c r="L399">
        <v>5029</v>
      </c>
      <c r="M399">
        <v>2205</v>
      </c>
      <c r="N399">
        <v>103186</v>
      </c>
    </row>
    <row r="400" spans="1:14" x14ac:dyDescent="0.2">
      <c r="A400" t="s">
        <v>137</v>
      </c>
      <c r="B400">
        <v>20</v>
      </c>
      <c r="C400">
        <v>8</v>
      </c>
      <c r="D400" s="55">
        <v>299583</v>
      </c>
      <c r="E400">
        <v>71</v>
      </c>
      <c r="F400">
        <v>36000</v>
      </c>
      <c r="G400">
        <v>30000</v>
      </c>
      <c r="H400">
        <v>1912</v>
      </c>
      <c r="I400">
        <v>4</v>
      </c>
      <c r="J400">
        <v>35550</v>
      </c>
      <c r="K400">
        <v>34580</v>
      </c>
      <c r="L400">
        <v>4873</v>
      </c>
      <c r="M400">
        <v>3440</v>
      </c>
      <c r="N400">
        <v>103186</v>
      </c>
    </row>
    <row r="401" spans="1:14" x14ac:dyDescent="0.2">
      <c r="A401" t="s">
        <v>137</v>
      </c>
      <c r="B401">
        <v>20</v>
      </c>
      <c r="C401">
        <v>16</v>
      </c>
      <c r="D401" s="55">
        <v>510764</v>
      </c>
      <c r="E401">
        <v>71</v>
      </c>
      <c r="F401">
        <v>36000</v>
      </c>
      <c r="G401">
        <v>30000</v>
      </c>
      <c r="H401">
        <v>4399</v>
      </c>
      <c r="I401">
        <v>4</v>
      </c>
      <c r="J401">
        <v>34925</v>
      </c>
      <c r="K401">
        <v>33420</v>
      </c>
      <c r="L401">
        <v>3693</v>
      </c>
      <c r="M401">
        <v>5273</v>
      </c>
      <c r="N401">
        <v>103186</v>
      </c>
    </row>
    <row r="402" spans="1:14" x14ac:dyDescent="0.2">
      <c r="A402" t="s">
        <v>136</v>
      </c>
      <c r="B402">
        <v>20</v>
      </c>
      <c r="C402">
        <v>2</v>
      </c>
      <c r="D402" s="55">
        <v>112153</v>
      </c>
      <c r="E402">
        <v>71</v>
      </c>
      <c r="F402">
        <v>36000</v>
      </c>
      <c r="G402">
        <v>30000</v>
      </c>
      <c r="H402">
        <v>55277</v>
      </c>
      <c r="I402">
        <v>4</v>
      </c>
      <c r="J402">
        <v>35745</v>
      </c>
      <c r="K402">
        <v>35490</v>
      </c>
      <c r="L402">
        <v>4525</v>
      </c>
      <c r="M402">
        <v>1284</v>
      </c>
      <c r="N402">
        <v>126298</v>
      </c>
    </row>
    <row r="403" spans="1:14" x14ac:dyDescent="0.2">
      <c r="A403" t="s">
        <v>136</v>
      </c>
      <c r="B403">
        <v>20</v>
      </c>
      <c r="C403">
        <v>2</v>
      </c>
      <c r="D403" s="55">
        <v>159236</v>
      </c>
      <c r="E403">
        <v>71</v>
      </c>
      <c r="F403">
        <v>36000</v>
      </c>
      <c r="G403">
        <v>30000</v>
      </c>
      <c r="H403">
        <v>10268</v>
      </c>
      <c r="I403">
        <v>4</v>
      </c>
      <c r="J403">
        <v>35585</v>
      </c>
      <c r="K403">
        <v>35325</v>
      </c>
      <c r="L403">
        <v>2378</v>
      </c>
      <c r="M403">
        <v>1901</v>
      </c>
      <c r="N403">
        <v>99724</v>
      </c>
    </row>
    <row r="404" spans="1:14" x14ac:dyDescent="0.2">
      <c r="A404" t="s">
        <v>136</v>
      </c>
      <c r="B404">
        <v>20</v>
      </c>
      <c r="C404">
        <v>2</v>
      </c>
      <c r="D404" s="55">
        <v>139583</v>
      </c>
      <c r="E404">
        <v>71</v>
      </c>
      <c r="F404">
        <v>36000</v>
      </c>
      <c r="G404">
        <v>30000</v>
      </c>
      <c r="H404">
        <v>31559</v>
      </c>
      <c r="I404">
        <v>4</v>
      </c>
      <c r="J404">
        <v>35580</v>
      </c>
      <c r="K404">
        <v>35355</v>
      </c>
      <c r="L404">
        <v>3010</v>
      </c>
      <c r="M404">
        <v>1858</v>
      </c>
      <c r="N404">
        <v>105390</v>
      </c>
    </row>
    <row r="405" spans="1:14" x14ac:dyDescent="0.2">
      <c r="A405" t="s">
        <v>136</v>
      </c>
      <c r="B405">
        <v>20</v>
      </c>
      <c r="C405">
        <v>2</v>
      </c>
      <c r="D405" s="55">
        <v>111806</v>
      </c>
      <c r="E405">
        <v>71</v>
      </c>
      <c r="F405">
        <v>36000</v>
      </c>
      <c r="G405">
        <v>30000</v>
      </c>
      <c r="H405">
        <v>158358</v>
      </c>
      <c r="I405">
        <v>4</v>
      </c>
      <c r="J405">
        <v>35670</v>
      </c>
      <c r="K405">
        <v>35530</v>
      </c>
      <c r="L405">
        <v>4352</v>
      </c>
      <c r="M405">
        <v>1250</v>
      </c>
      <c r="N405">
        <v>113689</v>
      </c>
    </row>
    <row r="406" spans="1:14" x14ac:dyDescent="0.2">
      <c r="A406" t="s">
        <v>136</v>
      </c>
      <c r="B406">
        <v>20</v>
      </c>
      <c r="C406">
        <v>2</v>
      </c>
      <c r="D406" s="55">
        <v>152778</v>
      </c>
      <c r="E406">
        <v>71</v>
      </c>
      <c r="F406">
        <v>36000</v>
      </c>
      <c r="G406">
        <v>30000</v>
      </c>
      <c r="H406">
        <v>41812</v>
      </c>
      <c r="I406">
        <v>4</v>
      </c>
      <c r="J406">
        <v>35595</v>
      </c>
      <c r="K406">
        <v>35320</v>
      </c>
      <c r="L406">
        <v>2633</v>
      </c>
      <c r="M406">
        <v>1872</v>
      </c>
      <c r="N406">
        <v>99041</v>
      </c>
    </row>
    <row r="407" spans="1:14" x14ac:dyDescent="0.2">
      <c r="A407" t="s">
        <v>136</v>
      </c>
      <c r="B407">
        <v>20</v>
      </c>
      <c r="C407">
        <v>2</v>
      </c>
      <c r="D407" s="55">
        <v>147639</v>
      </c>
      <c r="E407">
        <v>71</v>
      </c>
      <c r="F407">
        <v>36000</v>
      </c>
      <c r="G407">
        <v>30000</v>
      </c>
      <c r="H407">
        <v>19951</v>
      </c>
      <c r="I407">
        <v>4</v>
      </c>
      <c r="J407">
        <v>35560</v>
      </c>
      <c r="K407">
        <v>35385</v>
      </c>
      <c r="L407">
        <v>3148</v>
      </c>
      <c r="M407">
        <v>1895</v>
      </c>
      <c r="N407">
        <v>98576</v>
      </c>
    </row>
    <row r="408" spans="1:14" x14ac:dyDescent="0.2">
      <c r="A408" t="s">
        <v>136</v>
      </c>
      <c r="B408">
        <v>20</v>
      </c>
      <c r="C408">
        <v>2</v>
      </c>
      <c r="D408" s="55">
        <v>146319</v>
      </c>
      <c r="E408">
        <v>71</v>
      </c>
      <c r="F408">
        <v>36000</v>
      </c>
      <c r="G408">
        <v>30000</v>
      </c>
      <c r="H408">
        <v>59351</v>
      </c>
      <c r="I408">
        <v>4</v>
      </c>
      <c r="J408">
        <v>35565</v>
      </c>
      <c r="K408">
        <v>35345</v>
      </c>
      <c r="L408">
        <v>2890</v>
      </c>
      <c r="M408">
        <v>1845</v>
      </c>
      <c r="N408">
        <v>101977</v>
      </c>
    </row>
    <row r="409" spans="1:14" x14ac:dyDescent="0.2">
      <c r="A409" t="s">
        <v>136</v>
      </c>
      <c r="B409">
        <v>20</v>
      </c>
      <c r="C409">
        <v>2</v>
      </c>
      <c r="D409" s="55">
        <v>146944</v>
      </c>
      <c r="E409">
        <v>71</v>
      </c>
      <c r="F409">
        <v>36000</v>
      </c>
      <c r="G409">
        <v>30000</v>
      </c>
      <c r="H409">
        <v>68290</v>
      </c>
      <c r="I409">
        <v>4</v>
      </c>
      <c r="J409">
        <v>35540</v>
      </c>
      <c r="K409">
        <v>35345</v>
      </c>
      <c r="L409">
        <v>3329</v>
      </c>
      <c r="M409">
        <v>1932</v>
      </c>
      <c r="N409">
        <v>97668</v>
      </c>
    </row>
    <row r="410" spans="1:14" x14ac:dyDescent="0.2">
      <c r="A410" t="s">
        <v>136</v>
      </c>
      <c r="B410">
        <v>20</v>
      </c>
      <c r="C410">
        <v>2</v>
      </c>
      <c r="D410" s="55">
        <v>143958</v>
      </c>
      <c r="E410">
        <v>71</v>
      </c>
      <c r="F410">
        <v>36000</v>
      </c>
      <c r="G410">
        <v>30000</v>
      </c>
      <c r="H410">
        <v>9487</v>
      </c>
      <c r="I410">
        <v>4</v>
      </c>
      <c r="J410">
        <v>35565</v>
      </c>
      <c r="K410">
        <v>35370</v>
      </c>
      <c r="L410">
        <v>3143</v>
      </c>
      <c r="M410">
        <v>1894</v>
      </c>
      <c r="N410">
        <v>98611</v>
      </c>
    </row>
    <row r="411" spans="1:14" x14ac:dyDescent="0.2">
      <c r="A411" t="s">
        <v>136</v>
      </c>
      <c r="B411">
        <v>20</v>
      </c>
      <c r="C411">
        <v>2</v>
      </c>
      <c r="D411" s="55">
        <v>138750</v>
      </c>
      <c r="E411">
        <v>71</v>
      </c>
      <c r="F411">
        <v>36000</v>
      </c>
      <c r="G411">
        <v>30000</v>
      </c>
      <c r="H411">
        <v>122107</v>
      </c>
      <c r="I411">
        <v>4</v>
      </c>
      <c r="J411">
        <v>35575</v>
      </c>
      <c r="K411">
        <v>35430</v>
      </c>
      <c r="L411">
        <v>2832</v>
      </c>
      <c r="M411">
        <v>1853</v>
      </c>
      <c r="N411">
        <v>111299</v>
      </c>
    </row>
    <row r="412" spans="1:14" x14ac:dyDescent="0.2">
      <c r="A412" t="s">
        <v>136</v>
      </c>
      <c r="B412">
        <v>20</v>
      </c>
      <c r="C412">
        <v>2</v>
      </c>
      <c r="D412" s="55">
        <v>151667</v>
      </c>
      <c r="E412">
        <v>71</v>
      </c>
      <c r="F412">
        <v>36000</v>
      </c>
      <c r="G412">
        <v>30000</v>
      </c>
      <c r="H412">
        <v>6971</v>
      </c>
      <c r="I412">
        <v>4</v>
      </c>
      <c r="J412">
        <v>35590</v>
      </c>
      <c r="K412">
        <v>35360</v>
      </c>
      <c r="L412">
        <v>2666</v>
      </c>
      <c r="M412">
        <v>1873</v>
      </c>
      <c r="N412">
        <v>97710</v>
      </c>
    </row>
    <row r="413" spans="1:14" x14ac:dyDescent="0.2">
      <c r="A413" t="s">
        <v>136</v>
      </c>
      <c r="B413">
        <v>20</v>
      </c>
      <c r="C413">
        <v>2</v>
      </c>
      <c r="D413" s="55">
        <v>152500</v>
      </c>
      <c r="E413">
        <v>71</v>
      </c>
      <c r="F413">
        <v>36000</v>
      </c>
      <c r="G413">
        <v>30000</v>
      </c>
      <c r="H413">
        <v>13193</v>
      </c>
      <c r="I413">
        <v>4</v>
      </c>
      <c r="J413">
        <v>35540</v>
      </c>
      <c r="K413">
        <v>35345</v>
      </c>
      <c r="L413">
        <v>2705</v>
      </c>
      <c r="M413">
        <v>1926</v>
      </c>
      <c r="N413">
        <v>97485</v>
      </c>
    </row>
    <row r="414" spans="1:14" x14ac:dyDescent="0.2">
      <c r="A414" t="s">
        <v>136</v>
      </c>
      <c r="B414">
        <v>20</v>
      </c>
      <c r="C414">
        <v>2</v>
      </c>
      <c r="D414" s="55">
        <v>165764</v>
      </c>
      <c r="E414">
        <v>71</v>
      </c>
      <c r="F414">
        <v>36000</v>
      </c>
      <c r="G414">
        <v>30000</v>
      </c>
      <c r="H414">
        <v>77749</v>
      </c>
      <c r="I414">
        <v>4</v>
      </c>
      <c r="J414">
        <v>35485</v>
      </c>
      <c r="K414">
        <v>35230</v>
      </c>
      <c r="L414">
        <v>2261</v>
      </c>
      <c r="M414">
        <v>2197</v>
      </c>
      <c r="N414">
        <v>91581</v>
      </c>
    </row>
    <row r="415" spans="1:14" x14ac:dyDescent="0.2">
      <c r="A415" t="s">
        <v>136</v>
      </c>
      <c r="B415">
        <v>20</v>
      </c>
      <c r="C415">
        <v>2</v>
      </c>
      <c r="D415" s="55">
        <v>128958</v>
      </c>
      <c r="E415">
        <v>71</v>
      </c>
      <c r="F415">
        <v>36000</v>
      </c>
      <c r="G415">
        <v>30000</v>
      </c>
      <c r="H415">
        <v>22840</v>
      </c>
      <c r="I415">
        <v>4</v>
      </c>
      <c r="J415">
        <v>35630</v>
      </c>
      <c r="K415">
        <v>35410</v>
      </c>
      <c r="L415">
        <v>3034</v>
      </c>
      <c r="M415">
        <v>1579</v>
      </c>
      <c r="N415">
        <v>109483</v>
      </c>
    </row>
    <row r="416" spans="1:14" x14ac:dyDescent="0.2">
      <c r="A416" t="s">
        <v>136</v>
      </c>
      <c r="B416">
        <v>20</v>
      </c>
      <c r="C416">
        <v>2</v>
      </c>
      <c r="D416" s="55">
        <v>161667</v>
      </c>
      <c r="E416">
        <v>71</v>
      </c>
      <c r="F416">
        <v>36000</v>
      </c>
      <c r="G416">
        <v>30000</v>
      </c>
      <c r="H416">
        <v>16823</v>
      </c>
      <c r="I416">
        <v>4</v>
      </c>
      <c r="J416">
        <v>35485</v>
      </c>
      <c r="K416">
        <v>35350</v>
      </c>
      <c r="L416">
        <v>2870</v>
      </c>
      <c r="M416">
        <v>1898</v>
      </c>
      <c r="N416">
        <v>89681</v>
      </c>
    </row>
    <row r="417" spans="1:14" x14ac:dyDescent="0.2">
      <c r="A417" t="s">
        <v>136</v>
      </c>
      <c r="B417">
        <v>20</v>
      </c>
      <c r="C417">
        <v>2</v>
      </c>
      <c r="D417" s="55">
        <v>159306</v>
      </c>
      <c r="E417">
        <v>71</v>
      </c>
      <c r="F417">
        <v>36000</v>
      </c>
      <c r="G417">
        <v>30000</v>
      </c>
      <c r="H417">
        <v>21789</v>
      </c>
      <c r="I417">
        <v>4</v>
      </c>
      <c r="J417">
        <v>35520</v>
      </c>
      <c r="K417">
        <v>35305</v>
      </c>
      <c r="L417">
        <v>2310</v>
      </c>
      <c r="M417">
        <v>2154</v>
      </c>
      <c r="N417">
        <v>94587</v>
      </c>
    </row>
    <row r="418" spans="1:14" x14ac:dyDescent="0.2">
      <c r="A418" t="s">
        <v>136</v>
      </c>
      <c r="B418">
        <v>20</v>
      </c>
      <c r="C418">
        <v>2</v>
      </c>
      <c r="D418" s="55">
        <v>151319</v>
      </c>
      <c r="E418">
        <v>71</v>
      </c>
      <c r="F418">
        <v>36000</v>
      </c>
      <c r="G418">
        <v>30000</v>
      </c>
      <c r="H418">
        <v>81265</v>
      </c>
      <c r="I418">
        <v>4</v>
      </c>
      <c r="J418">
        <v>35540</v>
      </c>
      <c r="K418">
        <v>35305</v>
      </c>
      <c r="L418">
        <v>2307</v>
      </c>
      <c r="M418">
        <v>1861</v>
      </c>
      <c r="N418">
        <v>93630</v>
      </c>
    </row>
    <row r="419" spans="1:14" x14ac:dyDescent="0.2">
      <c r="A419" t="s">
        <v>136</v>
      </c>
      <c r="B419">
        <v>20</v>
      </c>
      <c r="C419">
        <v>2</v>
      </c>
      <c r="D419" s="55">
        <v>155972</v>
      </c>
      <c r="E419">
        <v>71</v>
      </c>
      <c r="F419">
        <v>36000</v>
      </c>
      <c r="G419">
        <v>30000</v>
      </c>
      <c r="H419">
        <v>7207</v>
      </c>
      <c r="I419">
        <v>4</v>
      </c>
      <c r="J419">
        <v>35535</v>
      </c>
      <c r="K419">
        <v>35330</v>
      </c>
      <c r="L419">
        <v>2753</v>
      </c>
      <c r="M419">
        <v>1877</v>
      </c>
      <c r="N419">
        <v>93808</v>
      </c>
    </row>
    <row r="420" spans="1:14" x14ac:dyDescent="0.2">
      <c r="A420" t="s">
        <v>136</v>
      </c>
      <c r="B420">
        <v>20</v>
      </c>
      <c r="C420">
        <v>2</v>
      </c>
      <c r="D420" s="55">
        <v>132361</v>
      </c>
      <c r="E420">
        <v>71</v>
      </c>
      <c r="F420">
        <v>36000</v>
      </c>
      <c r="G420">
        <v>30000</v>
      </c>
      <c r="H420">
        <v>104900</v>
      </c>
      <c r="I420">
        <v>4</v>
      </c>
      <c r="J420">
        <v>35610</v>
      </c>
      <c r="K420">
        <v>35420</v>
      </c>
      <c r="L420">
        <v>3823</v>
      </c>
      <c r="M420">
        <v>1568</v>
      </c>
      <c r="N420">
        <v>94310</v>
      </c>
    </row>
    <row r="421" spans="1:14" x14ac:dyDescent="0.2">
      <c r="A421" t="s">
        <v>136</v>
      </c>
      <c r="B421">
        <v>20</v>
      </c>
      <c r="C421">
        <v>2</v>
      </c>
      <c r="D421" s="55">
        <v>146389</v>
      </c>
      <c r="E421">
        <v>71</v>
      </c>
      <c r="F421">
        <v>36000</v>
      </c>
      <c r="G421">
        <v>30000</v>
      </c>
      <c r="H421">
        <v>274082</v>
      </c>
      <c r="I421">
        <v>4</v>
      </c>
      <c r="J421">
        <v>35560</v>
      </c>
      <c r="K421">
        <v>35375</v>
      </c>
      <c r="L421">
        <v>2980</v>
      </c>
      <c r="M421">
        <v>1938</v>
      </c>
      <c r="N421">
        <v>101496</v>
      </c>
    </row>
    <row r="422" spans="1:14" x14ac:dyDescent="0.2">
      <c r="A422" t="s">
        <v>136</v>
      </c>
      <c r="B422">
        <v>20</v>
      </c>
      <c r="C422">
        <v>2</v>
      </c>
      <c r="D422" s="55">
        <v>138194</v>
      </c>
      <c r="E422">
        <v>71</v>
      </c>
      <c r="F422">
        <v>36000</v>
      </c>
      <c r="G422">
        <v>30000</v>
      </c>
      <c r="H422">
        <v>22391</v>
      </c>
      <c r="I422">
        <v>4</v>
      </c>
      <c r="J422">
        <v>35600</v>
      </c>
      <c r="K422">
        <v>35405</v>
      </c>
      <c r="L422">
        <v>3630</v>
      </c>
      <c r="M422">
        <v>1870</v>
      </c>
      <c r="N422">
        <v>83404</v>
      </c>
    </row>
    <row r="423" spans="1:14" x14ac:dyDescent="0.2">
      <c r="A423" t="s">
        <v>136</v>
      </c>
      <c r="B423">
        <v>20</v>
      </c>
      <c r="C423">
        <v>2</v>
      </c>
      <c r="D423" s="55">
        <v>134514</v>
      </c>
      <c r="E423">
        <v>71</v>
      </c>
      <c r="F423">
        <v>36000</v>
      </c>
      <c r="G423">
        <v>30000</v>
      </c>
      <c r="H423">
        <v>86095</v>
      </c>
      <c r="I423">
        <v>4</v>
      </c>
      <c r="J423">
        <v>35580</v>
      </c>
      <c r="K423">
        <v>35405</v>
      </c>
      <c r="L423">
        <v>3749</v>
      </c>
      <c r="M423">
        <v>1520</v>
      </c>
      <c r="N423">
        <v>89776</v>
      </c>
    </row>
    <row r="424" spans="1:14" x14ac:dyDescent="0.2">
      <c r="A424" t="s">
        <v>136</v>
      </c>
      <c r="B424">
        <v>20</v>
      </c>
      <c r="C424">
        <v>2</v>
      </c>
      <c r="D424" s="55">
        <v>158819</v>
      </c>
      <c r="E424">
        <v>71</v>
      </c>
      <c r="F424">
        <v>36000</v>
      </c>
      <c r="G424">
        <v>30000</v>
      </c>
      <c r="H424">
        <v>48417</v>
      </c>
      <c r="I424">
        <v>4</v>
      </c>
      <c r="J424">
        <v>35585</v>
      </c>
      <c r="K424">
        <v>35325</v>
      </c>
      <c r="L424">
        <v>2854</v>
      </c>
      <c r="M424">
        <v>1923</v>
      </c>
      <c r="N424">
        <v>93761</v>
      </c>
    </row>
    <row r="425" spans="1:14" x14ac:dyDescent="0.2">
      <c r="A425" t="s">
        <v>136</v>
      </c>
      <c r="B425">
        <v>20</v>
      </c>
      <c r="C425">
        <v>2</v>
      </c>
      <c r="D425" s="55">
        <v>143056</v>
      </c>
      <c r="E425">
        <v>71</v>
      </c>
      <c r="F425">
        <v>36000</v>
      </c>
      <c r="G425">
        <v>30000</v>
      </c>
      <c r="H425">
        <v>41853</v>
      </c>
      <c r="I425">
        <v>4</v>
      </c>
      <c r="J425">
        <v>35555</v>
      </c>
      <c r="K425">
        <v>35380</v>
      </c>
      <c r="L425">
        <v>3108</v>
      </c>
      <c r="M425">
        <v>1906</v>
      </c>
      <c r="N425">
        <v>98323</v>
      </c>
    </row>
    <row r="426" spans="1:14" x14ac:dyDescent="0.2">
      <c r="A426" t="s">
        <v>136</v>
      </c>
      <c r="B426">
        <v>20</v>
      </c>
      <c r="C426">
        <v>2</v>
      </c>
      <c r="D426" s="55">
        <v>132431</v>
      </c>
      <c r="E426">
        <v>71</v>
      </c>
      <c r="F426">
        <v>36000</v>
      </c>
      <c r="G426">
        <v>30000</v>
      </c>
      <c r="H426">
        <v>293310</v>
      </c>
      <c r="I426">
        <v>4</v>
      </c>
      <c r="J426">
        <v>35610</v>
      </c>
      <c r="K426">
        <v>35465</v>
      </c>
      <c r="L426">
        <v>3440</v>
      </c>
      <c r="M426">
        <v>1529</v>
      </c>
      <c r="N426">
        <v>98794</v>
      </c>
    </row>
    <row r="427" spans="1:14" x14ac:dyDescent="0.2">
      <c r="A427" t="s">
        <v>136</v>
      </c>
      <c r="B427">
        <v>20</v>
      </c>
      <c r="C427">
        <v>2</v>
      </c>
      <c r="D427" s="55">
        <v>155069</v>
      </c>
      <c r="E427">
        <v>71</v>
      </c>
      <c r="F427">
        <v>36000</v>
      </c>
      <c r="G427">
        <v>30000</v>
      </c>
      <c r="H427">
        <v>397119</v>
      </c>
      <c r="I427">
        <v>4</v>
      </c>
      <c r="J427">
        <v>35520</v>
      </c>
      <c r="K427">
        <v>35370</v>
      </c>
      <c r="L427">
        <v>2919</v>
      </c>
      <c r="M427">
        <v>1863</v>
      </c>
      <c r="N427">
        <v>86684</v>
      </c>
    </row>
    <row r="428" spans="1:14" x14ac:dyDescent="0.2">
      <c r="A428" t="s">
        <v>136</v>
      </c>
      <c r="B428">
        <v>20</v>
      </c>
      <c r="C428">
        <v>2</v>
      </c>
      <c r="D428" s="55">
        <v>129514</v>
      </c>
      <c r="E428">
        <v>71</v>
      </c>
      <c r="F428">
        <v>36000</v>
      </c>
      <c r="G428">
        <v>30000</v>
      </c>
      <c r="H428">
        <v>24160</v>
      </c>
      <c r="I428">
        <v>4</v>
      </c>
      <c r="J428">
        <v>35615</v>
      </c>
      <c r="K428">
        <v>35445</v>
      </c>
      <c r="L428">
        <v>2906</v>
      </c>
      <c r="M428">
        <v>1564</v>
      </c>
      <c r="N428">
        <v>109119</v>
      </c>
    </row>
    <row r="429" spans="1:14" x14ac:dyDescent="0.2">
      <c r="A429" t="s">
        <v>136</v>
      </c>
      <c r="B429">
        <v>20</v>
      </c>
      <c r="C429">
        <v>2</v>
      </c>
      <c r="D429" s="55">
        <v>159514</v>
      </c>
      <c r="E429">
        <v>71</v>
      </c>
      <c r="F429">
        <v>36000</v>
      </c>
      <c r="G429">
        <v>30000</v>
      </c>
      <c r="H429">
        <v>22059</v>
      </c>
      <c r="I429">
        <v>4</v>
      </c>
      <c r="J429">
        <v>35510</v>
      </c>
      <c r="K429">
        <v>35350</v>
      </c>
      <c r="L429">
        <v>2785</v>
      </c>
      <c r="M429">
        <v>2157</v>
      </c>
      <c r="N429">
        <v>91580</v>
      </c>
    </row>
    <row r="430" spans="1:14" x14ac:dyDescent="0.2">
      <c r="A430" t="s">
        <v>136</v>
      </c>
      <c r="B430">
        <v>20</v>
      </c>
      <c r="C430">
        <v>2</v>
      </c>
      <c r="D430" s="55">
        <v>152708</v>
      </c>
      <c r="E430">
        <v>71</v>
      </c>
      <c r="F430">
        <v>36000</v>
      </c>
      <c r="G430">
        <v>30000</v>
      </c>
      <c r="H430">
        <v>54680</v>
      </c>
      <c r="I430">
        <v>4</v>
      </c>
      <c r="J430">
        <v>35565</v>
      </c>
      <c r="K430">
        <v>35335</v>
      </c>
      <c r="L430">
        <v>2432</v>
      </c>
      <c r="M430">
        <v>1819</v>
      </c>
      <c r="N430">
        <v>93411</v>
      </c>
    </row>
    <row r="431" spans="1:14" x14ac:dyDescent="0.2">
      <c r="A431" t="s">
        <v>136</v>
      </c>
      <c r="B431">
        <v>20</v>
      </c>
      <c r="C431">
        <v>2</v>
      </c>
      <c r="D431" s="55">
        <v>158056</v>
      </c>
      <c r="E431">
        <v>71</v>
      </c>
      <c r="F431">
        <v>36000</v>
      </c>
      <c r="G431">
        <v>30000</v>
      </c>
      <c r="H431">
        <v>541118</v>
      </c>
      <c r="I431">
        <v>4</v>
      </c>
      <c r="J431">
        <v>35545</v>
      </c>
      <c r="K431">
        <v>35265</v>
      </c>
      <c r="L431">
        <v>2610</v>
      </c>
      <c r="M431">
        <v>1917</v>
      </c>
      <c r="N431">
        <v>96200</v>
      </c>
    </row>
    <row r="432" spans="1:14" x14ac:dyDescent="0.2">
      <c r="A432" t="s">
        <v>136</v>
      </c>
      <c r="B432">
        <v>20</v>
      </c>
      <c r="C432">
        <v>2</v>
      </c>
      <c r="D432" s="55">
        <v>177222</v>
      </c>
      <c r="E432">
        <v>71</v>
      </c>
      <c r="F432">
        <v>36000</v>
      </c>
      <c r="G432">
        <v>30000</v>
      </c>
      <c r="H432">
        <v>136130</v>
      </c>
      <c r="I432">
        <v>4</v>
      </c>
      <c r="J432">
        <v>35455</v>
      </c>
      <c r="K432">
        <v>35235</v>
      </c>
      <c r="L432">
        <v>2148</v>
      </c>
      <c r="M432">
        <v>2152</v>
      </c>
      <c r="N432">
        <v>84501</v>
      </c>
    </row>
    <row r="433" spans="1:14" x14ac:dyDescent="0.2">
      <c r="A433" t="s">
        <v>136</v>
      </c>
      <c r="B433">
        <v>20</v>
      </c>
      <c r="C433">
        <v>2</v>
      </c>
      <c r="D433" s="55">
        <v>156667</v>
      </c>
      <c r="E433">
        <v>71</v>
      </c>
      <c r="F433">
        <v>36000</v>
      </c>
      <c r="G433">
        <v>30000</v>
      </c>
      <c r="H433">
        <v>125563</v>
      </c>
      <c r="I433">
        <v>4</v>
      </c>
      <c r="J433">
        <v>35545</v>
      </c>
      <c r="K433">
        <v>35335</v>
      </c>
      <c r="L433">
        <v>2735</v>
      </c>
      <c r="M433">
        <v>1863</v>
      </c>
      <c r="N433">
        <v>97303</v>
      </c>
    </row>
    <row r="434" spans="1:14" x14ac:dyDescent="0.2">
      <c r="A434" t="s">
        <v>136</v>
      </c>
      <c r="B434">
        <v>20</v>
      </c>
      <c r="C434">
        <v>2</v>
      </c>
      <c r="D434" s="55">
        <v>152847</v>
      </c>
      <c r="E434">
        <v>71</v>
      </c>
      <c r="F434">
        <v>36000</v>
      </c>
      <c r="G434">
        <v>30000</v>
      </c>
      <c r="H434">
        <v>20697</v>
      </c>
      <c r="I434">
        <v>4</v>
      </c>
      <c r="J434">
        <v>35535</v>
      </c>
      <c r="K434">
        <v>35345</v>
      </c>
      <c r="L434">
        <v>2892</v>
      </c>
      <c r="M434">
        <v>1837</v>
      </c>
      <c r="N434">
        <v>92663</v>
      </c>
    </row>
    <row r="435" spans="1:14" x14ac:dyDescent="0.2">
      <c r="A435" t="s">
        <v>136</v>
      </c>
      <c r="B435">
        <v>20</v>
      </c>
      <c r="C435">
        <v>2</v>
      </c>
      <c r="D435" s="55">
        <v>156667</v>
      </c>
      <c r="E435">
        <v>71</v>
      </c>
      <c r="F435">
        <v>36000</v>
      </c>
      <c r="G435">
        <v>30000</v>
      </c>
      <c r="H435">
        <v>7775</v>
      </c>
      <c r="I435">
        <v>4</v>
      </c>
      <c r="J435">
        <v>35550</v>
      </c>
      <c r="K435">
        <v>35305</v>
      </c>
      <c r="L435">
        <v>2805</v>
      </c>
      <c r="M435">
        <v>1870</v>
      </c>
      <c r="N435">
        <v>90388</v>
      </c>
    </row>
    <row r="436" spans="1:14" x14ac:dyDescent="0.2">
      <c r="A436" t="s">
        <v>136</v>
      </c>
      <c r="B436">
        <v>20</v>
      </c>
      <c r="C436">
        <v>2</v>
      </c>
      <c r="D436" s="55">
        <v>148681</v>
      </c>
      <c r="E436">
        <v>71</v>
      </c>
      <c r="F436">
        <v>36000</v>
      </c>
      <c r="G436">
        <v>30000</v>
      </c>
      <c r="H436">
        <v>55210</v>
      </c>
      <c r="I436">
        <v>4</v>
      </c>
      <c r="J436">
        <v>35555</v>
      </c>
      <c r="K436">
        <v>35325</v>
      </c>
      <c r="L436">
        <v>3095</v>
      </c>
      <c r="M436">
        <v>1906</v>
      </c>
      <c r="N436">
        <v>88492</v>
      </c>
    </row>
    <row r="437" spans="1:14" x14ac:dyDescent="0.2">
      <c r="A437" t="s">
        <v>136</v>
      </c>
      <c r="B437">
        <v>20</v>
      </c>
      <c r="C437">
        <v>2</v>
      </c>
      <c r="D437" s="55">
        <v>164514</v>
      </c>
      <c r="E437">
        <v>71</v>
      </c>
      <c r="F437">
        <v>36000</v>
      </c>
      <c r="G437">
        <v>30000</v>
      </c>
      <c r="H437">
        <v>263342</v>
      </c>
      <c r="I437">
        <v>4</v>
      </c>
      <c r="J437">
        <v>35505</v>
      </c>
      <c r="K437">
        <v>35345</v>
      </c>
      <c r="L437">
        <v>2838</v>
      </c>
      <c r="M437">
        <v>2195</v>
      </c>
      <c r="N437">
        <v>77704</v>
      </c>
    </row>
    <row r="438" spans="1:14" x14ac:dyDescent="0.2">
      <c r="A438" t="s">
        <v>136</v>
      </c>
      <c r="B438">
        <v>20</v>
      </c>
      <c r="C438">
        <v>2</v>
      </c>
      <c r="D438" s="55">
        <v>156181</v>
      </c>
      <c r="E438">
        <v>71</v>
      </c>
      <c r="F438">
        <v>36000</v>
      </c>
      <c r="G438">
        <v>30000</v>
      </c>
      <c r="H438">
        <v>117949</v>
      </c>
      <c r="I438">
        <v>4</v>
      </c>
      <c r="J438">
        <v>35510</v>
      </c>
      <c r="K438">
        <v>35300</v>
      </c>
      <c r="L438">
        <v>2492</v>
      </c>
      <c r="M438">
        <v>1923</v>
      </c>
      <c r="N438">
        <v>98212</v>
      </c>
    </row>
    <row r="439" spans="1:14" x14ac:dyDescent="0.2">
      <c r="A439" t="s">
        <v>136</v>
      </c>
      <c r="B439">
        <v>20</v>
      </c>
      <c r="C439">
        <v>2</v>
      </c>
      <c r="D439" s="55">
        <v>139653</v>
      </c>
      <c r="E439">
        <v>71</v>
      </c>
      <c r="F439">
        <v>36000</v>
      </c>
      <c r="G439">
        <v>30000</v>
      </c>
      <c r="H439">
        <v>16295</v>
      </c>
      <c r="I439">
        <v>4</v>
      </c>
      <c r="J439">
        <v>35580</v>
      </c>
      <c r="K439">
        <v>35390</v>
      </c>
      <c r="L439">
        <v>2751</v>
      </c>
      <c r="M439">
        <v>1834</v>
      </c>
      <c r="N439">
        <v>101054</v>
      </c>
    </row>
    <row r="440" spans="1:14" x14ac:dyDescent="0.2">
      <c r="A440" t="s">
        <v>136</v>
      </c>
      <c r="B440">
        <v>20</v>
      </c>
      <c r="C440">
        <v>2</v>
      </c>
      <c r="D440" s="55">
        <v>150278</v>
      </c>
      <c r="E440">
        <v>71</v>
      </c>
      <c r="F440">
        <v>36000</v>
      </c>
      <c r="G440">
        <v>30000</v>
      </c>
      <c r="H440">
        <v>3602090</v>
      </c>
      <c r="I440">
        <v>4</v>
      </c>
      <c r="J440">
        <v>35560</v>
      </c>
      <c r="K440">
        <v>35380</v>
      </c>
      <c r="L440">
        <v>3045</v>
      </c>
      <c r="M440">
        <v>1804</v>
      </c>
      <c r="N440">
        <v>98151</v>
      </c>
    </row>
    <row r="441" spans="1:14" x14ac:dyDescent="0.2">
      <c r="A441" t="s">
        <v>136</v>
      </c>
      <c r="B441">
        <v>20</v>
      </c>
      <c r="C441">
        <v>2</v>
      </c>
      <c r="D441" s="55">
        <v>135625</v>
      </c>
      <c r="E441">
        <v>71</v>
      </c>
      <c r="F441">
        <v>36000</v>
      </c>
      <c r="G441">
        <v>30000</v>
      </c>
      <c r="H441">
        <v>5215</v>
      </c>
      <c r="I441">
        <v>4</v>
      </c>
      <c r="J441">
        <v>35590</v>
      </c>
      <c r="K441">
        <v>35415</v>
      </c>
      <c r="L441">
        <v>2679</v>
      </c>
      <c r="M441">
        <v>1797</v>
      </c>
      <c r="N441">
        <v>105551</v>
      </c>
    </row>
    <row r="442" spans="1:14" x14ac:dyDescent="0.2">
      <c r="A442" t="s">
        <v>136</v>
      </c>
      <c r="B442">
        <v>20</v>
      </c>
      <c r="C442">
        <v>2</v>
      </c>
      <c r="D442" s="55">
        <v>154236</v>
      </c>
      <c r="E442">
        <v>71</v>
      </c>
      <c r="F442">
        <v>36000</v>
      </c>
      <c r="G442">
        <v>30000</v>
      </c>
      <c r="H442">
        <v>343496</v>
      </c>
      <c r="I442">
        <v>4</v>
      </c>
      <c r="J442">
        <v>35560</v>
      </c>
      <c r="K442">
        <v>35270</v>
      </c>
      <c r="L442">
        <v>3014</v>
      </c>
      <c r="M442">
        <v>1912</v>
      </c>
      <c r="N442">
        <v>97451</v>
      </c>
    </row>
    <row r="443" spans="1:14" x14ac:dyDescent="0.2">
      <c r="A443" t="s">
        <v>136</v>
      </c>
      <c r="B443">
        <v>20</v>
      </c>
      <c r="C443">
        <v>2</v>
      </c>
      <c r="D443" s="55">
        <v>164028</v>
      </c>
      <c r="E443">
        <v>71</v>
      </c>
      <c r="F443">
        <v>36000</v>
      </c>
      <c r="G443">
        <v>30000</v>
      </c>
      <c r="H443">
        <v>87805</v>
      </c>
      <c r="I443">
        <v>4</v>
      </c>
      <c r="J443">
        <v>35465</v>
      </c>
      <c r="K443">
        <v>35335</v>
      </c>
      <c r="L443">
        <v>2575</v>
      </c>
      <c r="M443">
        <v>2210</v>
      </c>
      <c r="N443">
        <v>91157</v>
      </c>
    </row>
    <row r="444" spans="1:14" x14ac:dyDescent="0.2">
      <c r="A444" t="s">
        <v>136</v>
      </c>
      <c r="B444">
        <v>20</v>
      </c>
      <c r="C444">
        <v>2</v>
      </c>
      <c r="D444" s="55">
        <v>135694</v>
      </c>
      <c r="E444">
        <v>71</v>
      </c>
      <c r="F444">
        <v>36000</v>
      </c>
      <c r="G444">
        <v>30000</v>
      </c>
      <c r="H444">
        <v>193986</v>
      </c>
      <c r="I444">
        <v>4</v>
      </c>
      <c r="J444">
        <v>35590</v>
      </c>
      <c r="K444">
        <v>35425</v>
      </c>
      <c r="L444">
        <v>3044</v>
      </c>
      <c r="M444">
        <v>1820</v>
      </c>
      <c r="N444">
        <v>98890</v>
      </c>
    </row>
    <row r="445" spans="1:14" x14ac:dyDescent="0.2">
      <c r="A445" t="s">
        <v>136</v>
      </c>
      <c r="B445">
        <v>20</v>
      </c>
      <c r="C445">
        <v>2</v>
      </c>
      <c r="D445" s="55">
        <v>153125</v>
      </c>
      <c r="E445">
        <v>71</v>
      </c>
      <c r="F445">
        <v>36000</v>
      </c>
      <c r="G445">
        <v>30000</v>
      </c>
      <c r="H445">
        <v>25216</v>
      </c>
      <c r="I445">
        <v>4</v>
      </c>
      <c r="J445">
        <v>35600</v>
      </c>
      <c r="K445">
        <v>35380</v>
      </c>
      <c r="L445">
        <v>3127</v>
      </c>
      <c r="M445">
        <v>1840</v>
      </c>
      <c r="N445">
        <v>88111</v>
      </c>
    </row>
    <row r="446" spans="1:14" x14ac:dyDescent="0.2">
      <c r="A446" t="s">
        <v>136</v>
      </c>
      <c r="B446">
        <v>20</v>
      </c>
      <c r="C446">
        <v>2</v>
      </c>
      <c r="D446" s="55">
        <v>159861</v>
      </c>
      <c r="E446">
        <v>71</v>
      </c>
      <c r="F446">
        <v>36000</v>
      </c>
      <c r="G446">
        <v>30000</v>
      </c>
      <c r="H446">
        <v>40195</v>
      </c>
      <c r="I446">
        <v>4</v>
      </c>
      <c r="J446">
        <v>35495</v>
      </c>
      <c r="K446">
        <v>35355</v>
      </c>
      <c r="L446">
        <v>2732</v>
      </c>
      <c r="M446">
        <v>1830</v>
      </c>
      <c r="N446">
        <v>87094</v>
      </c>
    </row>
    <row r="447" spans="1:14" x14ac:dyDescent="0.2">
      <c r="A447" t="s">
        <v>136</v>
      </c>
      <c r="B447">
        <v>20</v>
      </c>
      <c r="C447">
        <v>2</v>
      </c>
      <c r="D447" s="55">
        <v>143542</v>
      </c>
      <c r="E447">
        <v>71</v>
      </c>
      <c r="F447">
        <v>36000</v>
      </c>
      <c r="G447">
        <v>30000</v>
      </c>
      <c r="H447">
        <v>73224</v>
      </c>
      <c r="I447">
        <v>4</v>
      </c>
      <c r="J447">
        <v>35530</v>
      </c>
      <c r="K447">
        <v>35385</v>
      </c>
      <c r="L447">
        <v>2463</v>
      </c>
      <c r="M447">
        <v>1835</v>
      </c>
      <c r="N447">
        <v>101912</v>
      </c>
    </row>
    <row r="448" spans="1:14" x14ac:dyDescent="0.2">
      <c r="A448" t="s">
        <v>136</v>
      </c>
      <c r="B448">
        <v>20</v>
      </c>
      <c r="C448">
        <v>2</v>
      </c>
      <c r="D448" s="55">
        <v>126528</v>
      </c>
      <c r="E448">
        <v>71</v>
      </c>
      <c r="F448">
        <v>36000</v>
      </c>
      <c r="G448">
        <v>30000</v>
      </c>
      <c r="H448">
        <v>8196</v>
      </c>
      <c r="I448">
        <v>4</v>
      </c>
      <c r="J448">
        <v>35630</v>
      </c>
      <c r="K448">
        <v>35415</v>
      </c>
      <c r="L448">
        <v>3429</v>
      </c>
      <c r="M448">
        <v>1568</v>
      </c>
      <c r="N448">
        <v>111100</v>
      </c>
    </row>
    <row r="449" spans="1:14" x14ac:dyDescent="0.2">
      <c r="A449" t="s">
        <v>136</v>
      </c>
      <c r="B449">
        <v>20</v>
      </c>
      <c r="C449">
        <v>2</v>
      </c>
      <c r="D449" s="55">
        <v>155000</v>
      </c>
      <c r="E449">
        <v>71</v>
      </c>
      <c r="F449">
        <v>36000</v>
      </c>
      <c r="G449">
        <v>30000</v>
      </c>
      <c r="H449">
        <v>62116</v>
      </c>
      <c r="I449">
        <v>4</v>
      </c>
      <c r="J449">
        <v>35560</v>
      </c>
      <c r="K449">
        <v>35360</v>
      </c>
      <c r="L449">
        <v>2947</v>
      </c>
      <c r="M449">
        <v>1881</v>
      </c>
      <c r="N449">
        <v>93456</v>
      </c>
    </row>
    <row r="450" spans="1:14" x14ac:dyDescent="0.2">
      <c r="A450" t="s">
        <v>136</v>
      </c>
      <c r="B450">
        <v>20</v>
      </c>
      <c r="C450">
        <v>2</v>
      </c>
      <c r="D450" s="55">
        <v>140625</v>
      </c>
      <c r="E450">
        <v>71</v>
      </c>
      <c r="F450">
        <v>36000</v>
      </c>
      <c r="G450">
        <v>30000</v>
      </c>
      <c r="H450">
        <v>21287</v>
      </c>
      <c r="I450">
        <v>4</v>
      </c>
      <c r="J450">
        <v>35585</v>
      </c>
      <c r="K450">
        <v>35365</v>
      </c>
      <c r="L450">
        <v>2790</v>
      </c>
      <c r="M450">
        <v>1807</v>
      </c>
      <c r="N450">
        <v>103094</v>
      </c>
    </row>
    <row r="451" spans="1:14" x14ac:dyDescent="0.2">
      <c r="A451" t="s">
        <v>136</v>
      </c>
      <c r="B451">
        <v>20</v>
      </c>
      <c r="C451">
        <v>2</v>
      </c>
      <c r="D451" s="55">
        <v>129861</v>
      </c>
      <c r="E451">
        <v>71</v>
      </c>
      <c r="F451">
        <v>36000</v>
      </c>
      <c r="G451">
        <v>30000</v>
      </c>
      <c r="H451">
        <v>125724</v>
      </c>
      <c r="I451">
        <v>4</v>
      </c>
      <c r="J451">
        <v>35630</v>
      </c>
      <c r="K451">
        <v>35390</v>
      </c>
      <c r="L451">
        <v>4124</v>
      </c>
      <c r="M451">
        <v>1543</v>
      </c>
      <c r="N451">
        <v>93420</v>
      </c>
    </row>
    <row r="452" spans="1:14" x14ac:dyDescent="0.2">
      <c r="A452" t="s">
        <v>136</v>
      </c>
      <c r="B452">
        <v>20</v>
      </c>
      <c r="C452">
        <v>2</v>
      </c>
      <c r="D452" s="55">
        <v>137431</v>
      </c>
      <c r="E452">
        <v>71</v>
      </c>
      <c r="F452">
        <v>36000</v>
      </c>
      <c r="G452">
        <v>30000</v>
      </c>
      <c r="H452">
        <v>57752</v>
      </c>
      <c r="I452">
        <v>4</v>
      </c>
      <c r="J452">
        <v>35570</v>
      </c>
      <c r="K452">
        <v>35440</v>
      </c>
      <c r="L452">
        <v>3291</v>
      </c>
      <c r="M452">
        <v>1563</v>
      </c>
      <c r="N452">
        <v>106884</v>
      </c>
    </row>
    <row r="453" spans="1:14" x14ac:dyDescent="0.2">
      <c r="A453" t="s">
        <v>136</v>
      </c>
      <c r="B453">
        <v>20</v>
      </c>
      <c r="C453">
        <v>2</v>
      </c>
      <c r="D453" s="55">
        <v>208819</v>
      </c>
      <c r="E453">
        <v>71</v>
      </c>
      <c r="F453">
        <v>36000</v>
      </c>
      <c r="G453">
        <v>30000</v>
      </c>
      <c r="H453">
        <v>69296</v>
      </c>
      <c r="I453">
        <v>4</v>
      </c>
      <c r="J453">
        <v>35340</v>
      </c>
      <c r="K453">
        <v>35135</v>
      </c>
      <c r="L453">
        <v>1717</v>
      </c>
      <c r="M453">
        <v>2544</v>
      </c>
      <c r="N453">
        <v>71733</v>
      </c>
    </row>
    <row r="454" spans="1:14" x14ac:dyDescent="0.2">
      <c r="A454" t="s">
        <v>136</v>
      </c>
      <c r="B454">
        <v>20</v>
      </c>
      <c r="C454">
        <v>2</v>
      </c>
      <c r="D454" s="55">
        <v>152778</v>
      </c>
      <c r="E454">
        <v>71</v>
      </c>
      <c r="F454">
        <v>36000</v>
      </c>
      <c r="G454">
        <v>30000</v>
      </c>
      <c r="H454">
        <v>30879</v>
      </c>
      <c r="I454">
        <v>4</v>
      </c>
      <c r="J454">
        <v>35605</v>
      </c>
      <c r="K454">
        <v>35350</v>
      </c>
      <c r="L454">
        <v>2720</v>
      </c>
      <c r="M454">
        <v>1903</v>
      </c>
      <c r="N454">
        <v>100320</v>
      </c>
    </row>
    <row r="455" spans="1:14" x14ac:dyDescent="0.2">
      <c r="A455" t="s">
        <v>136</v>
      </c>
      <c r="B455">
        <v>20</v>
      </c>
      <c r="C455">
        <v>2</v>
      </c>
      <c r="D455" s="55">
        <v>151389</v>
      </c>
      <c r="E455">
        <v>71</v>
      </c>
      <c r="F455">
        <v>36000</v>
      </c>
      <c r="G455">
        <v>30000</v>
      </c>
      <c r="H455">
        <v>31176</v>
      </c>
      <c r="I455">
        <v>4</v>
      </c>
      <c r="J455">
        <v>35570</v>
      </c>
      <c r="K455">
        <v>35370</v>
      </c>
      <c r="L455">
        <v>2806</v>
      </c>
      <c r="M455">
        <v>1915</v>
      </c>
      <c r="N455">
        <v>103969</v>
      </c>
    </row>
    <row r="456" spans="1:14" x14ac:dyDescent="0.2">
      <c r="A456" t="s">
        <v>136</v>
      </c>
      <c r="B456">
        <v>20</v>
      </c>
      <c r="C456">
        <v>2</v>
      </c>
      <c r="D456" s="55">
        <v>137431</v>
      </c>
      <c r="E456">
        <v>71</v>
      </c>
      <c r="F456">
        <v>36000</v>
      </c>
      <c r="G456">
        <v>30000</v>
      </c>
      <c r="H456">
        <v>27118</v>
      </c>
      <c r="I456">
        <v>4</v>
      </c>
      <c r="J456">
        <v>35605</v>
      </c>
      <c r="K456">
        <v>35405</v>
      </c>
      <c r="L456">
        <v>3077</v>
      </c>
      <c r="M456">
        <v>1570</v>
      </c>
      <c r="N456">
        <v>102171</v>
      </c>
    </row>
    <row r="457" spans="1:14" x14ac:dyDescent="0.2">
      <c r="A457" t="s">
        <v>136</v>
      </c>
      <c r="B457">
        <v>20</v>
      </c>
      <c r="C457">
        <v>2</v>
      </c>
      <c r="D457" s="55">
        <v>160833</v>
      </c>
      <c r="E457">
        <v>71</v>
      </c>
      <c r="F457">
        <v>36000</v>
      </c>
      <c r="G457">
        <v>30000</v>
      </c>
      <c r="H457">
        <v>21320</v>
      </c>
      <c r="I457">
        <v>4</v>
      </c>
      <c r="J457">
        <v>35485</v>
      </c>
      <c r="K457">
        <v>35325</v>
      </c>
      <c r="L457">
        <v>3122</v>
      </c>
      <c r="M457">
        <v>1843</v>
      </c>
      <c r="N457">
        <v>83360</v>
      </c>
    </row>
    <row r="458" spans="1:14" x14ac:dyDescent="0.2">
      <c r="A458" t="s">
        <v>136</v>
      </c>
      <c r="B458">
        <v>20</v>
      </c>
      <c r="C458">
        <v>2</v>
      </c>
      <c r="D458" s="55">
        <v>148819</v>
      </c>
      <c r="E458">
        <v>71</v>
      </c>
      <c r="F458">
        <v>36000</v>
      </c>
      <c r="G458">
        <v>30000</v>
      </c>
      <c r="H458">
        <v>203100</v>
      </c>
      <c r="I458">
        <v>4</v>
      </c>
      <c r="J458">
        <v>35560</v>
      </c>
      <c r="K458">
        <v>35325</v>
      </c>
      <c r="L458">
        <v>2319</v>
      </c>
      <c r="M458">
        <v>1851</v>
      </c>
      <c r="N458">
        <v>102971</v>
      </c>
    </row>
    <row r="459" spans="1:14" x14ac:dyDescent="0.2">
      <c r="A459" t="s">
        <v>136</v>
      </c>
      <c r="B459">
        <v>20</v>
      </c>
      <c r="C459">
        <v>2</v>
      </c>
      <c r="D459" s="55">
        <v>159722</v>
      </c>
      <c r="E459">
        <v>71</v>
      </c>
      <c r="F459">
        <v>36000</v>
      </c>
      <c r="G459">
        <v>30000</v>
      </c>
      <c r="H459">
        <v>9480</v>
      </c>
      <c r="I459">
        <v>4</v>
      </c>
      <c r="J459">
        <v>35515</v>
      </c>
      <c r="K459">
        <v>35320</v>
      </c>
      <c r="L459">
        <v>2245</v>
      </c>
      <c r="M459">
        <v>1841</v>
      </c>
      <c r="N459">
        <v>93939</v>
      </c>
    </row>
    <row r="460" spans="1:14" x14ac:dyDescent="0.2">
      <c r="A460" t="s">
        <v>136</v>
      </c>
      <c r="B460">
        <v>20</v>
      </c>
      <c r="C460">
        <v>2</v>
      </c>
      <c r="D460" s="55">
        <v>148194</v>
      </c>
      <c r="E460">
        <v>71</v>
      </c>
      <c r="F460">
        <v>36000</v>
      </c>
      <c r="G460">
        <v>30000</v>
      </c>
      <c r="H460">
        <v>56266</v>
      </c>
      <c r="I460">
        <v>4</v>
      </c>
      <c r="J460">
        <v>35600</v>
      </c>
      <c r="K460">
        <v>35345</v>
      </c>
      <c r="L460">
        <v>2911</v>
      </c>
      <c r="M460">
        <v>1865</v>
      </c>
      <c r="N460">
        <v>98916</v>
      </c>
    </row>
    <row r="461" spans="1:14" x14ac:dyDescent="0.2">
      <c r="A461" t="s">
        <v>136</v>
      </c>
      <c r="B461">
        <v>20</v>
      </c>
      <c r="C461">
        <v>2</v>
      </c>
      <c r="D461" s="55">
        <v>137153</v>
      </c>
      <c r="E461">
        <v>71</v>
      </c>
      <c r="F461">
        <v>36000</v>
      </c>
      <c r="G461">
        <v>30000</v>
      </c>
      <c r="H461">
        <v>93243</v>
      </c>
      <c r="I461">
        <v>4</v>
      </c>
      <c r="J461">
        <v>35565</v>
      </c>
      <c r="K461">
        <v>35425</v>
      </c>
      <c r="L461">
        <v>3124</v>
      </c>
      <c r="M461">
        <v>1585</v>
      </c>
      <c r="N461">
        <v>112512</v>
      </c>
    </row>
    <row r="462" spans="1:14" x14ac:dyDescent="0.2">
      <c r="A462" t="s">
        <v>136</v>
      </c>
      <c r="B462">
        <v>20</v>
      </c>
      <c r="C462">
        <v>2</v>
      </c>
      <c r="D462" s="55">
        <v>109306</v>
      </c>
      <c r="E462">
        <v>71</v>
      </c>
      <c r="F462">
        <v>36000</v>
      </c>
      <c r="G462">
        <v>30000</v>
      </c>
      <c r="H462">
        <v>10670</v>
      </c>
      <c r="I462">
        <v>4</v>
      </c>
      <c r="J462">
        <v>35705</v>
      </c>
      <c r="K462">
        <v>35415</v>
      </c>
      <c r="L462">
        <v>3600</v>
      </c>
      <c r="M462">
        <v>1239</v>
      </c>
      <c r="N462">
        <v>140007</v>
      </c>
    </row>
    <row r="463" spans="1:14" x14ac:dyDescent="0.2">
      <c r="A463" t="s">
        <v>136</v>
      </c>
      <c r="B463">
        <v>20</v>
      </c>
      <c r="C463">
        <v>2</v>
      </c>
      <c r="D463" s="55">
        <v>160486</v>
      </c>
      <c r="E463">
        <v>71</v>
      </c>
      <c r="F463">
        <v>36000</v>
      </c>
      <c r="G463">
        <v>30000</v>
      </c>
      <c r="H463">
        <v>99068</v>
      </c>
      <c r="I463">
        <v>4</v>
      </c>
      <c r="J463">
        <v>35510</v>
      </c>
      <c r="K463">
        <v>35340</v>
      </c>
      <c r="L463">
        <v>2214</v>
      </c>
      <c r="M463">
        <v>2171</v>
      </c>
      <c r="N463">
        <v>94758</v>
      </c>
    </row>
    <row r="464" spans="1:14" x14ac:dyDescent="0.2">
      <c r="A464" t="s">
        <v>136</v>
      </c>
      <c r="B464">
        <v>20</v>
      </c>
      <c r="C464">
        <v>2</v>
      </c>
      <c r="D464" s="55">
        <v>184097</v>
      </c>
      <c r="E464">
        <v>71</v>
      </c>
      <c r="F464">
        <v>36000</v>
      </c>
      <c r="G464">
        <v>30000</v>
      </c>
      <c r="H464">
        <v>14570</v>
      </c>
      <c r="I464">
        <v>4</v>
      </c>
      <c r="J464">
        <v>35455</v>
      </c>
      <c r="K464">
        <v>35200</v>
      </c>
      <c r="L464">
        <v>2345</v>
      </c>
      <c r="M464">
        <v>2237</v>
      </c>
      <c r="N464">
        <v>80185</v>
      </c>
    </row>
    <row r="465" spans="1:14" x14ac:dyDescent="0.2">
      <c r="A465" t="s">
        <v>136</v>
      </c>
      <c r="B465">
        <v>20</v>
      </c>
      <c r="C465">
        <v>2</v>
      </c>
      <c r="D465" s="55">
        <v>148194</v>
      </c>
      <c r="E465">
        <v>71</v>
      </c>
      <c r="F465">
        <v>36000</v>
      </c>
      <c r="G465">
        <v>30000</v>
      </c>
      <c r="H465">
        <v>23693</v>
      </c>
      <c r="I465">
        <v>4</v>
      </c>
      <c r="J465">
        <v>35570</v>
      </c>
      <c r="K465">
        <v>35390</v>
      </c>
      <c r="L465">
        <v>2740</v>
      </c>
      <c r="M465">
        <v>1835</v>
      </c>
      <c r="N465">
        <v>97001</v>
      </c>
    </row>
    <row r="466" spans="1:14" x14ac:dyDescent="0.2">
      <c r="A466" t="s">
        <v>136</v>
      </c>
      <c r="B466">
        <v>20</v>
      </c>
      <c r="C466">
        <v>2</v>
      </c>
      <c r="D466" s="55">
        <v>162083</v>
      </c>
      <c r="E466">
        <v>71</v>
      </c>
      <c r="F466">
        <v>36000</v>
      </c>
      <c r="G466">
        <v>30000</v>
      </c>
      <c r="H466">
        <v>8050</v>
      </c>
      <c r="I466">
        <v>4</v>
      </c>
      <c r="J466">
        <v>35525</v>
      </c>
      <c r="K466">
        <v>35260</v>
      </c>
      <c r="L466">
        <v>2274</v>
      </c>
      <c r="M466">
        <v>1880</v>
      </c>
      <c r="N466">
        <v>93330</v>
      </c>
    </row>
    <row r="467" spans="1:14" x14ac:dyDescent="0.2">
      <c r="A467" t="s">
        <v>136</v>
      </c>
      <c r="B467">
        <v>20</v>
      </c>
      <c r="C467">
        <v>2</v>
      </c>
      <c r="D467" s="55">
        <v>165347</v>
      </c>
      <c r="E467">
        <v>71</v>
      </c>
      <c r="F467">
        <v>36000</v>
      </c>
      <c r="G467">
        <v>30000</v>
      </c>
      <c r="H467">
        <v>75800</v>
      </c>
      <c r="I467">
        <v>4</v>
      </c>
      <c r="J467">
        <v>35555</v>
      </c>
      <c r="K467">
        <v>35280</v>
      </c>
      <c r="L467">
        <v>2839</v>
      </c>
      <c r="M467">
        <v>1957</v>
      </c>
      <c r="N467">
        <v>89272</v>
      </c>
    </row>
    <row r="468" spans="1:14" x14ac:dyDescent="0.2">
      <c r="A468" t="s">
        <v>136</v>
      </c>
      <c r="B468">
        <v>20</v>
      </c>
      <c r="C468">
        <v>2</v>
      </c>
      <c r="D468" s="55">
        <v>141875</v>
      </c>
      <c r="E468">
        <v>71</v>
      </c>
      <c r="F468">
        <v>36000</v>
      </c>
      <c r="G468">
        <v>30000</v>
      </c>
      <c r="H468">
        <v>151914</v>
      </c>
      <c r="I468">
        <v>4</v>
      </c>
      <c r="J468">
        <v>35560</v>
      </c>
      <c r="K468">
        <v>35385</v>
      </c>
      <c r="L468">
        <v>3223</v>
      </c>
      <c r="M468">
        <v>1592</v>
      </c>
      <c r="N468">
        <v>101754</v>
      </c>
    </row>
    <row r="469" spans="1:14" x14ac:dyDescent="0.2">
      <c r="A469" t="s">
        <v>136</v>
      </c>
      <c r="B469">
        <v>20</v>
      </c>
      <c r="C469">
        <v>2</v>
      </c>
      <c r="D469" s="55">
        <v>143611</v>
      </c>
      <c r="E469">
        <v>71</v>
      </c>
      <c r="F469">
        <v>36000</v>
      </c>
      <c r="G469">
        <v>30000</v>
      </c>
      <c r="H469">
        <v>51301</v>
      </c>
      <c r="I469">
        <v>4</v>
      </c>
      <c r="J469">
        <v>35580</v>
      </c>
      <c r="K469">
        <v>35375</v>
      </c>
      <c r="L469">
        <v>2460</v>
      </c>
      <c r="M469">
        <v>1887</v>
      </c>
      <c r="N469">
        <v>97259</v>
      </c>
    </row>
    <row r="470" spans="1:14" x14ac:dyDescent="0.2">
      <c r="A470" t="s">
        <v>136</v>
      </c>
      <c r="B470">
        <v>20</v>
      </c>
      <c r="C470">
        <v>2</v>
      </c>
      <c r="D470" s="55">
        <v>142431</v>
      </c>
      <c r="E470">
        <v>71</v>
      </c>
      <c r="F470">
        <v>36000</v>
      </c>
      <c r="G470">
        <v>30000</v>
      </c>
      <c r="H470">
        <v>61967</v>
      </c>
      <c r="I470">
        <v>4</v>
      </c>
      <c r="J470">
        <v>35590</v>
      </c>
      <c r="K470">
        <v>35400</v>
      </c>
      <c r="L470">
        <v>2610</v>
      </c>
      <c r="M470">
        <v>1896</v>
      </c>
      <c r="N470">
        <v>96663</v>
      </c>
    </row>
    <row r="471" spans="1:14" x14ac:dyDescent="0.2">
      <c r="A471" t="s">
        <v>136</v>
      </c>
      <c r="B471">
        <v>20</v>
      </c>
      <c r="C471">
        <v>2</v>
      </c>
      <c r="D471" s="55">
        <v>134653</v>
      </c>
      <c r="E471">
        <v>71</v>
      </c>
      <c r="F471">
        <v>36000</v>
      </c>
      <c r="G471">
        <v>30000</v>
      </c>
      <c r="H471">
        <v>98258</v>
      </c>
      <c r="I471">
        <v>4</v>
      </c>
      <c r="J471">
        <v>35590</v>
      </c>
      <c r="K471">
        <v>35415</v>
      </c>
      <c r="L471">
        <v>2885</v>
      </c>
      <c r="M471">
        <v>1508</v>
      </c>
      <c r="N471">
        <v>111368</v>
      </c>
    </row>
    <row r="472" spans="1:14" x14ac:dyDescent="0.2">
      <c r="A472" t="s">
        <v>136</v>
      </c>
      <c r="B472">
        <v>20</v>
      </c>
      <c r="C472">
        <v>2</v>
      </c>
      <c r="D472" s="55">
        <v>143264</v>
      </c>
      <c r="E472">
        <v>71</v>
      </c>
      <c r="F472">
        <v>36000</v>
      </c>
      <c r="G472">
        <v>30000</v>
      </c>
      <c r="H472">
        <v>526648</v>
      </c>
      <c r="I472">
        <v>4</v>
      </c>
      <c r="J472">
        <v>35575</v>
      </c>
      <c r="K472">
        <v>35365</v>
      </c>
      <c r="L472">
        <v>2185</v>
      </c>
      <c r="M472">
        <v>1882</v>
      </c>
      <c r="N472">
        <v>105778</v>
      </c>
    </row>
    <row r="473" spans="1:14" x14ac:dyDescent="0.2">
      <c r="A473" t="s">
        <v>136</v>
      </c>
      <c r="B473">
        <v>20</v>
      </c>
      <c r="C473">
        <v>2</v>
      </c>
      <c r="D473" s="55">
        <v>156875</v>
      </c>
      <c r="E473">
        <v>71</v>
      </c>
      <c r="F473">
        <v>36000</v>
      </c>
      <c r="G473">
        <v>30000</v>
      </c>
      <c r="H473">
        <v>26819</v>
      </c>
      <c r="I473">
        <v>4</v>
      </c>
      <c r="J473">
        <v>35595</v>
      </c>
      <c r="K473">
        <v>35330</v>
      </c>
      <c r="L473">
        <v>2853</v>
      </c>
      <c r="M473">
        <v>1884</v>
      </c>
      <c r="N473">
        <v>100028</v>
      </c>
    </row>
    <row r="474" spans="1:14" x14ac:dyDescent="0.2">
      <c r="A474" t="s">
        <v>136</v>
      </c>
      <c r="B474">
        <v>20</v>
      </c>
      <c r="C474">
        <v>2</v>
      </c>
      <c r="D474" s="55">
        <v>138333</v>
      </c>
      <c r="E474">
        <v>71</v>
      </c>
      <c r="F474">
        <v>36000</v>
      </c>
      <c r="G474">
        <v>30000</v>
      </c>
      <c r="H474">
        <v>23498</v>
      </c>
      <c r="I474">
        <v>4</v>
      </c>
      <c r="J474">
        <v>35595</v>
      </c>
      <c r="K474">
        <v>35420</v>
      </c>
      <c r="L474">
        <v>3217</v>
      </c>
      <c r="M474">
        <v>1538</v>
      </c>
      <c r="N474">
        <v>103531</v>
      </c>
    </row>
    <row r="475" spans="1:14" x14ac:dyDescent="0.2">
      <c r="A475" t="s">
        <v>136</v>
      </c>
      <c r="B475">
        <v>20</v>
      </c>
      <c r="C475">
        <v>2</v>
      </c>
      <c r="D475" s="55">
        <v>157708</v>
      </c>
      <c r="E475">
        <v>71</v>
      </c>
      <c r="F475">
        <v>36000</v>
      </c>
      <c r="G475">
        <v>30000</v>
      </c>
      <c r="H475">
        <v>15351</v>
      </c>
      <c r="I475">
        <v>4</v>
      </c>
      <c r="J475">
        <v>35500</v>
      </c>
      <c r="K475">
        <v>35355</v>
      </c>
      <c r="L475">
        <v>2326</v>
      </c>
      <c r="M475">
        <v>1867</v>
      </c>
      <c r="N475">
        <v>96116</v>
      </c>
    </row>
    <row r="476" spans="1:14" x14ac:dyDescent="0.2">
      <c r="A476" t="s">
        <v>136</v>
      </c>
      <c r="B476">
        <v>20</v>
      </c>
      <c r="C476">
        <v>2</v>
      </c>
      <c r="D476" s="55">
        <v>150347</v>
      </c>
      <c r="E476">
        <v>71</v>
      </c>
      <c r="F476">
        <v>36000</v>
      </c>
      <c r="G476">
        <v>30000</v>
      </c>
      <c r="H476">
        <v>21548</v>
      </c>
      <c r="I476">
        <v>4</v>
      </c>
      <c r="J476">
        <v>35575</v>
      </c>
      <c r="K476">
        <v>35365</v>
      </c>
      <c r="L476">
        <v>3146</v>
      </c>
      <c r="M476">
        <v>1885</v>
      </c>
      <c r="N476">
        <v>98088</v>
      </c>
    </row>
    <row r="477" spans="1:14" x14ac:dyDescent="0.2">
      <c r="A477" t="s">
        <v>136</v>
      </c>
      <c r="B477">
        <v>20</v>
      </c>
      <c r="C477">
        <v>2</v>
      </c>
      <c r="D477" s="55">
        <v>154306</v>
      </c>
      <c r="E477">
        <v>71</v>
      </c>
      <c r="F477">
        <v>36000</v>
      </c>
      <c r="G477">
        <v>30000</v>
      </c>
      <c r="H477">
        <v>15641</v>
      </c>
      <c r="I477">
        <v>4</v>
      </c>
      <c r="J477">
        <v>35550</v>
      </c>
      <c r="K477">
        <v>35370</v>
      </c>
      <c r="L477">
        <v>2815</v>
      </c>
      <c r="M477">
        <v>1815</v>
      </c>
      <c r="N477">
        <v>94007</v>
      </c>
    </row>
    <row r="478" spans="1:14" x14ac:dyDescent="0.2">
      <c r="A478" t="s">
        <v>136</v>
      </c>
      <c r="B478">
        <v>20</v>
      </c>
      <c r="C478">
        <v>2</v>
      </c>
      <c r="D478" s="55">
        <v>170556</v>
      </c>
      <c r="E478">
        <v>71</v>
      </c>
      <c r="F478">
        <v>36000</v>
      </c>
      <c r="G478">
        <v>30000</v>
      </c>
      <c r="H478">
        <v>73462</v>
      </c>
      <c r="I478">
        <v>4</v>
      </c>
      <c r="J478">
        <v>35540</v>
      </c>
      <c r="K478">
        <v>35265</v>
      </c>
      <c r="L478">
        <v>2675</v>
      </c>
      <c r="M478">
        <v>2210</v>
      </c>
      <c r="N478">
        <v>90730</v>
      </c>
    </row>
    <row r="479" spans="1:14" x14ac:dyDescent="0.2">
      <c r="A479" t="s">
        <v>136</v>
      </c>
      <c r="B479">
        <v>20</v>
      </c>
      <c r="C479">
        <v>2</v>
      </c>
      <c r="D479" s="55">
        <v>151528</v>
      </c>
      <c r="E479">
        <v>71</v>
      </c>
      <c r="F479">
        <v>36000</v>
      </c>
      <c r="G479">
        <v>30000</v>
      </c>
      <c r="H479">
        <v>98360</v>
      </c>
      <c r="I479">
        <v>4</v>
      </c>
      <c r="J479">
        <v>35555</v>
      </c>
      <c r="K479">
        <v>35355</v>
      </c>
      <c r="L479">
        <v>2918</v>
      </c>
      <c r="M479">
        <v>1866</v>
      </c>
      <c r="N479">
        <v>97953</v>
      </c>
    </row>
    <row r="480" spans="1:14" x14ac:dyDescent="0.2">
      <c r="A480" t="s">
        <v>136</v>
      </c>
      <c r="B480">
        <v>20</v>
      </c>
      <c r="C480">
        <v>2</v>
      </c>
      <c r="D480" s="55">
        <v>146458</v>
      </c>
      <c r="E480">
        <v>71</v>
      </c>
      <c r="F480">
        <v>36000</v>
      </c>
      <c r="G480">
        <v>30000</v>
      </c>
      <c r="H480">
        <v>83223</v>
      </c>
      <c r="I480">
        <v>4</v>
      </c>
      <c r="J480">
        <v>35580</v>
      </c>
      <c r="K480">
        <v>35325</v>
      </c>
      <c r="L480">
        <v>3009</v>
      </c>
      <c r="M480">
        <v>1822</v>
      </c>
      <c r="N480">
        <v>86241</v>
      </c>
    </row>
    <row r="481" spans="1:14" x14ac:dyDescent="0.2">
      <c r="A481" t="s">
        <v>136</v>
      </c>
      <c r="B481">
        <v>20</v>
      </c>
      <c r="C481">
        <v>2</v>
      </c>
      <c r="D481" s="55">
        <v>154861</v>
      </c>
      <c r="E481">
        <v>71</v>
      </c>
      <c r="F481">
        <v>36000</v>
      </c>
      <c r="G481">
        <v>30000</v>
      </c>
      <c r="H481">
        <v>30068</v>
      </c>
      <c r="I481">
        <v>4</v>
      </c>
      <c r="J481">
        <v>35580</v>
      </c>
      <c r="K481">
        <v>35360</v>
      </c>
      <c r="L481">
        <v>2596</v>
      </c>
      <c r="M481">
        <v>1857</v>
      </c>
      <c r="N481">
        <v>101082</v>
      </c>
    </row>
    <row r="482" spans="1:14" x14ac:dyDescent="0.2">
      <c r="A482" t="s">
        <v>136</v>
      </c>
      <c r="B482">
        <v>20</v>
      </c>
      <c r="C482">
        <v>2</v>
      </c>
      <c r="D482" s="55">
        <v>145625</v>
      </c>
      <c r="E482">
        <v>71</v>
      </c>
      <c r="F482">
        <v>36000</v>
      </c>
      <c r="G482">
        <v>30000</v>
      </c>
      <c r="H482">
        <v>8049</v>
      </c>
      <c r="I482">
        <v>4</v>
      </c>
      <c r="J482">
        <v>35560</v>
      </c>
      <c r="K482">
        <v>35345</v>
      </c>
      <c r="L482">
        <v>2516</v>
      </c>
      <c r="M482">
        <v>1901</v>
      </c>
      <c r="N482">
        <v>108286</v>
      </c>
    </row>
    <row r="483" spans="1:14" x14ac:dyDescent="0.2">
      <c r="A483" t="s">
        <v>136</v>
      </c>
      <c r="B483">
        <v>20</v>
      </c>
      <c r="C483">
        <v>2</v>
      </c>
      <c r="D483" s="55">
        <v>113889</v>
      </c>
      <c r="E483">
        <v>71</v>
      </c>
      <c r="F483">
        <v>36000</v>
      </c>
      <c r="G483">
        <v>30000</v>
      </c>
      <c r="H483">
        <v>50233</v>
      </c>
      <c r="I483">
        <v>4</v>
      </c>
      <c r="J483">
        <v>35650</v>
      </c>
      <c r="K483">
        <v>35545</v>
      </c>
      <c r="L483">
        <v>4017</v>
      </c>
      <c r="M483">
        <v>1540</v>
      </c>
      <c r="N483">
        <v>117534</v>
      </c>
    </row>
    <row r="484" spans="1:14" x14ac:dyDescent="0.2">
      <c r="A484" t="s">
        <v>136</v>
      </c>
      <c r="B484">
        <v>20</v>
      </c>
      <c r="C484">
        <v>2</v>
      </c>
      <c r="D484" s="55">
        <v>172778</v>
      </c>
      <c r="E484">
        <v>71</v>
      </c>
      <c r="F484">
        <v>36000</v>
      </c>
      <c r="G484">
        <v>30000</v>
      </c>
      <c r="H484">
        <v>30894</v>
      </c>
      <c r="I484">
        <v>4</v>
      </c>
      <c r="J484">
        <v>35460</v>
      </c>
      <c r="K484">
        <v>35305</v>
      </c>
      <c r="L484">
        <v>2297</v>
      </c>
      <c r="M484">
        <v>2201</v>
      </c>
      <c r="N484">
        <v>84481</v>
      </c>
    </row>
    <row r="485" spans="1:14" x14ac:dyDescent="0.2">
      <c r="A485" t="s">
        <v>136</v>
      </c>
      <c r="B485">
        <v>20</v>
      </c>
      <c r="C485">
        <v>2</v>
      </c>
      <c r="D485" s="55">
        <v>155694</v>
      </c>
      <c r="E485">
        <v>71</v>
      </c>
      <c r="F485">
        <v>36000</v>
      </c>
      <c r="G485">
        <v>30000</v>
      </c>
      <c r="H485">
        <v>10896</v>
      </c>
      <c r="I485">
        <v>4</v>
      </c>
      <c r="J485">
        <v>35600</v>
      </c>
      <c r="K485">
        <v>35340</v>
      </c>
      <c r="L485">
        <v>3008</v>
      </c>
      <c r="M485">
        <v>1921</v>
      </c>
      <c r="N485">
        <v>95166</v>
      </c>
    </row>
    <row r="486" spans="1:14" x14ac:dyDescent="0.2">
      <c r="A486" t="s">
        <v>136</v>
      </c>
      <c r="B486">
        <v>20</v>
      </c>
      <c r="C486">
        <v>2</v>
      </c>
      <c r="D486" s="55">
        <v>141250</v>
      </c>
      <c r="E486">
        <v>71</v>
      </c>
      <c r="F486">
        <v>36000</v>
      </c>
      <c r="G486">
        <v>30000</v>
      </c>
      <c r="H486">
        <v>61299</v>
      </c>
      <c r="I486">
        <v>4</v>
      </c>
      <c r="J486">
        <v>35570</v>
      </c>
      <c r="K486">
        <v>35435</v>
      </c>
      <c r="L486">
        <v>3005</v>
      </c>
      <c r="M486">
        <v>1598</v>
      </c>
      <c r="N486">
        <v>102160</v>
      </c>
    </row>
    <row r="487" spans="1:14" x14ac:dyDescent="0.2">
      <c r="A487" t="s">
        <v>136</v>
      </c>
      <c r="B487">
        <v>20</v>
      </c>
      <c r="C487">
        <v>2</v>
      </c>
      <c r="D487" s="55">
        <v>137292</v>
      </c>
      <c r="E487">
        <v>71</v>
      </c>
      <c r="F487">
        <v>36000</v>
      </c>
      <c r="G487">
        <v>30000</v>
      </c>
      <c r="H487">
        <v>200280</v>
      </c>
      <c r="I487">
        <v>4</v>
      </c>
      <c r="J487">
        <v>35590</v>
      </c>
      <c r="K487">
        <v>35370</v>
      </c>
      <c r="L487">
        <v>3119</v>
      </c>
      <c r="M487">
        <v>1857</v>
      </c>
      <c r="N487">
        <v>103181</v>
      </c>
    </row>
    <row r="488" spans="1:14" x14ac:dyDescent="0.2">
      <c r="A488" t="s">
        <v>136</v>
      </c>
      <c r="B488">
        <v>20</v>
      </c>
      <c r="C488">
        <v>2</v>
      </c>
      <c r="D488" s="55">
        <v>163750</v>
      </c>
      <c r="E488">
        <v>71</v>
      </c>
      <c r="F488">
        <v>36000</v>
      </c>
      <c r="G488">
        <v>30000</v>
      </c>
      <c r="H488">
        <v>236939</v>
      </c>
      <c r="I488">
        <v>4</v>
      </c>
      <c r="J488">
        <v>35480</v>
      </c>
      <c r="K488">
        <v>35355</v>
      </c>
      <c r="L488">
        <v>2550</v>
      </c>
      <c r="M488">
        <v>2203</v>
      </c>
      <c r="N488">
        <v>86757</v>
      </c>
    </row>
    <row r="489" spans="1:14" x14ac:dyDescent="0.2">
      <c r="A489" t="s">
        <v>136</v>
      </c>
      <c r="B489">
        <v>20</v>
      </c>
      <c r="C489">
        <v>2</v>
      </c>
      <c r="D489" s="55">
        <v>150208</v>
      </c>
      <c r="E489">
        <v>71</v>
      </c>
      <c r="F489">
        <v>36000</v>
      </c>
      <c r="G489">
        <v>30000</v>
      </c>
      <c r="H489">
        <v>63894</v>
      </c>
      <c r="I489">
        <v>4</v>
      </c>
      <c r="J489">
        <v>35550</v>
      </c>
      <c r="K489">
        <v>35345</v>
      </c>
      <c r="L489">
        <v>2538</v>
      </c>
      <c r="M489">
        <v>1862</v>
      </c>
      <c r="N489">
        <v>99912</v>
      </c>
    </row>
    <row r="490" spans="1:14" x14ac:dyDescent="0.2">
      <c r="A490" t="s">
        <v>136</v>
      </c>
      <c r="B490">
        <v>20</v>
      </c>
      <c r="C490">
        <v>2</v>
      </c>
      <c r="D490" s="55">
        <v>142014</v>
      </c>
      <c r="E490">
        <v>71</v>
      </c>
      <c r="F490">
        <v>36000</v>
      </c>
      <c r="G490">
        <v>30000</v>
      </c>
      <c r="H490">
        <v>1903050</v>
      </c>
      <c r="I490">
        <v>4</v>
      </c>
      <c r="J490">
        <v>35575</v>
      </c>
      <c r="K490">
        <v>35390</v>
      </c>
      <c r="L490">
        <v>2836</v>
      </c>
      <c r="M490">
        <v>1848</v>
      </c>
      <c r="N490">
        <v>94934</v>
      </c>
    </row>
    <row r="491" spans="1:14" x14ac:dyDescent="0.2">
      <c r="A491" t="s">
        <v>136</v>
      </c>
      <c r="B491">
        <v>20</v>
      </c>
      <c r="C491">
        <v>2</v>
      </c>
      <c r="D491" s="55">
        <v>146389</v>
      </c>
      <c r="E491">
        <v>71</v>
      </c>
      <c r="F491">
        <v>36000</v>
      </c>
      <c r="G491">
        <v>30000</v>
      </c>
      <c r="H491">
        <v>83029</v>
      </c>
      <c r="I491">
        <v>4</v>
      </c>
      <c r="J491">
        <v>35540</v>
      </c>
      <c r="K491">
        <v>35400</v>
      </c>
      <c r="L491">
        <v>3095</v>
      </c>
      <c r="M491">
        <v>1822</v>
      </c>
      <c r="N491">
        <v>82288</v>
      </c>
    </row>
    <row r="492" spans="1:14" x14ac:dyDescent="0.2">
      <c r="A492" t="s">
        <v>136</v>
      </c>
      <c r="B492">
        <v>20</v>
      </c>
      <c r="C492">
        <v>2</v>
      </c>
      <c r="D492" s="55">
        <v>152569</v>
      </c>
      <c r="E492">
        <v>71</v>
      </c>
      <c r="F492">
        <v>36000</v>
      </c>
      <c r="G492">
        <v>30000</v>
      </c>
      <c r="H492">
        <v>62519</v>
      </c>
      <c r="I492">
        <v>4</v>
      </c>
      <c r="J492">
        <v>35545</v>
      </c>
      <c r="K492">
        <v>35310</v>
      </c>
      <c r="L492">
        <v>2798</v>
      </c>
      <c r="M492">
        <v>1903</v>
      </c>
      <c r="N492">
        <v>98010</v>
      </c>
    </row>
    <row r="493" spans="1:14" x14ac:dyDescent="0.2">
      <c r="A493" t="s">
        <v>136</v>
      </c>
      <c r="B493">
        <v>20</v>
      </c>
      <c r="C493">
        <v>2</v>
      </c>
      <c r="D493" s="55">
        <v>140347</v>
      </c>
      <c r="E493">
        <v>71</v>
      </c>
      <c r="F493">
        <v>36000</v>
      </c>
      <c r="G493">
        <v>30000</v>
      </c>
      <c r="H493">
        <v>42606</v>
      </c>
      <c r="I493">
        <v>4</v>
      </c>
      <c r="J493">
        <v>35585</v>
      </c>
      <c r="K493">
        <v>35430</v>
      </c>
      <c r="L493">
        <v>3212</v>
      </c>
      <c r="M493">
        <v>1586</v>
      </c>
      <c r="N493">
        <v>92205</v>
      </c>
    </row>
    <row r="494" spans="1:14" x14ac:dyDescent="0.2">
      <c r="A494" t="s">
        <v>136</v>
      </c>
      <c r="B494">
        <v>20</v>
      </c>
      <c r="C494">
        <v>2</v>
      </c>
      <c r="D494" s="55">
        <v>163472</v>
      </c>
      <c r="E494">
        <v>71</v>
      </c>
      <c r="F494">
        <v>36000</v>
      </c>
      <c r="G494">
        <v>30000</v>
      </c>
      <c r="H494">
        <v>14328</v>
      </c>
      <c r="I494">
        <v>4</v>
      </c>
      <c r="J494">
        <v>35535</v>
      </c>
      <c r="K494">
        <v>35315</v>
      </c>
      <c r="L494">
        <v>2618</v>
      </c>
      <c r="M494">
        <v>2135</v>
      </c>
      <c r="N494">
        <v>84807</v>
      </c>
    </row>
    <row r="495" spans="1:14" x14ac:dyDescent="0.2">
      <c r="A495" t="s">
        <v>136</v>
      </c>
      <c r="B495">
        <v>20</v>
      </c>
      <c r="C495">
        <v>2</v>
      </c>
      <c r="D495" s="55">
        <v>142847</v>
      </c>
      <c r="E495">
        <v>71</v>
      </c>
      <c r="F495">
        <v>36000</v>
      </c>
      <c r="G495">
        <v>30000</v>
      </c>
      <c r="H495">
        <v>255803</v>
      </c>
      <c r="I495">
        <v>4</v>
      </c>
      <c r="J495">
        <v>35605</v>
      </c>
      <c r="K495">
        <v>35365</v>
      </c>
      <c r="L495">
        <v>2503</v>
      </c>
      <c r="M495">
        <v>1816</v>
      </c>
      <c r="N495">
        <v>95301</v>
      </c>
    </row>
    <row r="496" spans="1:14" x14ac:dyDescent="0.2">
      <c r="A496" t="s">
        <v>136</v>
      </c>
      <c r="B496">
        <v>20</v>
      </c>
      <c r="C496">
        <v>2</v>
      </c>
      <c r="D496" s="55">
        <v>151319</v>
      </c>
      <c r="E496">
        <v>71</v>
      </c>
      <c r="F496">
        <v>36000</v>
      </c>
      <c r="G496">
        <v>30000</v>
      </c>
      <c r="H496">
        <v>107564</v>
      </c>
      <c r="I496">
        <v>4</v>
      </c>
      <c r="J496">
        <v>35570</v>
      </c>
      <c r="K496">
        <v>35315</v>
      </c>
      <c r="L496">
        <v>3634</v>
      </c>
      <c r="M496">
        <v>1869</v>
      </c>
      <c r="N496">
        <v>88722</v>
      </c>
    </row>
    <row r="497" spans="1:14" x14ac:dyDescent="0.2">
      <c r="A497" t="s">
        <v>136</v>
      </c>
      <c r="B497">
        <v>20</v>
      </c>
      <c r="C497">
        <v>2</v>
      </c>
      <c r="D497" s="55">
        <v>163750</v>
      </c>
      <c r="E497">
        <v>71</v>
      </c>
      <c r="F497">
        <v>36000</v>
      </c>
      <c r="G497">
        <v>30000</v>
      </c>
      <c r="H497">
        <v>14367</v>
      </c>
      <c r="I497">
        <v>4</v>
      </c>
      <c r="J497">
        <v>35530</v>
      </c>
      <c r="K497">
        <v>35320</v>
      </c>
      <c r="L497">
        <v>3005</v>
      </c>
      <c r="M497">
        <v>1890</v>
      </c>
      <c r="N497">
        <v>86078</v>
      </c>
    </row>
    <row r="498" spans="1:14" x14ac:dyDescent="0.2">
      <c r="A498" t="s">
        <v>136</v>
      </c>
      <c r="B498">
        <v>20</v>
      </c>
      <c r="C498">
        <v>2</v>
      </c>
      <c r="D498" s="55">
        <v>136597</v>
      </c>
      <c r="E498">
        <v>71</v>
      </c>
      <c r="F498">
        <v>36000</v>
      </c>
      <c r="G498">
        <v>30000</v>
      </c>
      <c r="H498">
        <v>28139</v>
      </c>
      <c r="I498">
        <v>4</v>
      </c>
      <c r="J498">
        <v>35580</v>
      </c>
      <c r="K498">
        <v>35410</v>
      </c>
      <c r="L498">
        <v>3183</v>
      </c>
      <c r="M498">
        <v>1552</v>
      </c>
      <c r="N498">
        <v>104843</v>
      </c>
    </row>
    <row r="499" spans="1:14" x14ac:dyDescent="0.2">
      <c r="A499" t="s">
        <v>136</v>
      </c>
      <c r="B499">
        <v>20</v>
      </c>
      <c r="C499">
        <v>2</v>
      </c>
      <c r="D499" s="55">
        <v>145625</v>
      </c>
      <c r="E499">
        <v>71</v>
      </c>
      <c r="F499">
        <v>36000</v>
      </c>
      <c r="G499">
        <v>30000</v>
      </c>
      <c r="H499">
        <v>22016</v>
      </c>
      <c r="I499">
        <v>4</v>
      </c>
      <c r="J499">
        <v>35595</v>
      </c>
      <c r="K499">
        <v>35355</v>
      </c>
      <c r="L499">
        <v>2614</v>
      </c>
      <c r="M499">
        <v>1825</v>
      </c>
      <c r="N499">
        <v>98348</v>
      </c>
    </row>
    <row r="500" spans="1:14" x14ac:dyDescent="0.2">
      <c r="A500" t="s">
        <v>136</v>
      </c>
      <c r="B500">
        <v>20</v>
      </c>
      <c r="C500">
        <v>2</v>
      </c>
      <c r="D500" s="55">
        <v>168611</v>
      </c>
      <c r="E500">
        <v>71</v>
      </c>
      <c r="F500">
        <v>36000</v>
      </c>
      <c r="G500">
        <v>30000</v>
      </c>
      <c r="H500">
        <v>13107</v>
      </c>
      <c r="I500">
        <v>4</v>
      </c>
      <c r="J500">
        <v>35485</v>
      </c>
      <c r="K500">
        <v>35245</v>
      </c>
      <c r="L500">
        <v>2793</v>
      </c>
      <c r="M500">
        <v>2153</v>
      </c>
      <c r="N500">
        <v>78632</v>
      </c>
    </row>
    <row r="501" spans="1:14" x14ac:dyDescent="0.2">
      <c r="A501" t="s">
        <v>136</v>
      </c>
      <c r="B501">
        <v>20</v>
      </c>
      <c r="C501">
        <v>2</v>
      </c>
      <c r="D501" s="55">
        <v>152569</v>
      </c>
      <c r="E501">
        <v>71</v>
      </c>
      <c r="F501">
        <v>36000</v>
      </c>
      <c r="G501">
        <v>30000</v>
      </c>
      <c r="H501">
        <v>206819</v>
      </c>
      <c r="I501">
        <v>4</v>
      </c>
      <c r="J501">
        <v>35575</v>
      </c>
      <c r="K501">
        <v>35340</v>
      </c>
      <c r="L501">
        <v>2626</v>
      </c>
      <c r="M501">
        <v>1871</v>
      </c>
      <c r="N501">
        <v>101066</v>
      </c>
    </row>
    <row r="502" spans="1:14" x14ac:dyDescent="0.2">
      <c r="A502" t="s">
        <v>136</v>
      </c>
      <c r="B502">
        <v>20</v>
      </c>
      <c r="C502">
        <v>4</v>
      </c>
      <c r="D502" s="55">
        <v>170347</v>
      </c>
      <c r="E502">
        <v>71</v>
      </c>
      <c r="F502">
        <v>36000</v>
      </c>
      <c r="G502">
        <v>30000</v>
      </c>
      <c r="H502">
        <v>59609</v>
      </c>
      <c r="I502">
        <v>4</v>
      </c>
      <c r="J502">
        <v>35470</v>
      </c>
      <c r="K502">
        <v>35265</v>
      </c>
      <c r="L502">
        <v>3492</v>
      </c>
      <c r="M502">
        <v>1859</v>
      </c>
      <c r="N502">
        <v>97988</v>
      </c>
    </row>
    <row r="503" spans="1:14" x14ac:dyDescent="0.2">
      <c r="A503" t="s">
        <v>136</v>
      </c>
      <c r="B503">
        <v>20</v>
      </c>
      <c r="C503">
        <v>4</v>
      </c>
      <c r="D503" s="55">
        <v>214583</v>
      </c>
      <c r="E503">
        <v>71</v>
      </c>
      <c r="F503">
        <v>36000</v>
      </c>
      <c r="G503">
        <v>30000</v>
      </c>
      <c r="H503">
        <v>9736</v>
      </c>
      <c r="I503">
        <v>4</v>
      </c>
      <c r="J503">
        <v>35360</v>
      </c>
      <c r="K503">
        <v>35095</v>
      </c>
      <c r="L503">
        <v>2584</v>
      </c>
      <c r="M503">
        <v>2494</v>
      </c>
      <c r="N503">
        <v>93490</v>
      </c>
    </row>
    <row r="504" spans="1:14" x14ac:dyDescent="0.2">
      <c r="A504" t="s">
        <v>136</v>
      </c>
      <c r="B504">
        <v>20</v>
      </c>
      <c r="C504">
        <v>4</v>
      </c>
      <c r="D504" s="55">
        <v>169444</v>
      </c>
      <c r="E504">
        <v>71</v>
      </c>
      <c r="F504">
        <v>36000</v>
      </c>
      <c r="G504">
        <v>30000</v>
      </c>
      <c r="H504">
        <v>32346</v>
      </c>
      <c r="I504">
        <v>4</v>
      </c>
      <c r="J504">
        <v>35475</v>
      </c>
      <c r="K504">
        <v>35245</v>
      </c>
      <c r="L504">
        <v>3079</v>
      </c>
      <c r="M504">
        <v>1837</v>
      </c>
      <c r="N504">
        <v>108308</v>
      </c>
    </row>
    <row r="505" spans="1:14" x14ac:dyDescent="0.2">
      <c r="A505" t="s">
        <v>136</v>
      </c>
      <c r="B505">
        <v>20</v>
      </c>
      <c r="C505">
        <v>4</v>
      </c>
      <c r="D505" s="55">
        <v>159306</v>
      </c>
      <c r="E505">
        <v>71</v>
      </c>
      <c r="F505">
        <v>36000</v>
      </c>
      <c r="G505">
        <v>30000</v>
      </c>
      <c r="H505">
        <v>194246</v>
      </c>
      <c r="I505">
        <v>4</v>
      </c>
      <c r="J505">
        <v>35515</v>
      </c>
      <c r="K505">
        <v>35320</v>
      </c>
      <c r="L505">
        <v>3389</v>
      </c>
      <c r="M505">
        <v>1902</v>
      </c>
      <c r="N505">
        <v>118475</v>
      </c>
    </row>
    <row r="506" spans="1:14" x14ac:dyDescent="0.2">
      <c r="A506" t="s">
        <v>136</v>
      </c>
      <c r="B506">
        <v>20</v>
      </c>
      <c r="C506">
        <v>4</v>
      </c>
      <c r="D506" s="55">
        <v>180833</v>
      </c>
      <c r="E506">
        <v>71</v>
      </c>
      <c r="F506">
        <v>36000</v>
      </c>
      <c r="G506">
        <v>30000</v>
      </c>
      <c r="H506">
        <v>33318</v>
      </c>
      <c r="I506">
        <v>4</v>
      </c>
      <c r="J506">
        <v>35445</v>
      </c>
      <c r="K506">
        <v>35210</v>
      </c>
      <c r="L506">
        <v>3186</v>
      </c>
      <c r="M506">
        <v>2430</v>
      </c>
      <c r="N506">
        <v>96423</v>
      </c>
    </row>
    <row r="507" spans="1:14" x14ac:dyDescent="0.2">
      <c r="A507" t="s">
        <v>136</v>
      </c>
      <c r="B507">
        <v>20</v>
      </c>
      <c r="C507">
        <v>4</v>
      </c>
      <c r="D507" s="55">
        <v>123958</v>
      </c>
      <c r="E507">
        <v>71</v>
      </c>
      <c r="F507">
        <v>36000</v>
      </c>
      <c r="G507">
        <v>30000</v>
      </c>
      <c r="H507">
        <v>20782</v>
      </c>
      <c r="I507">
        <v>4</v>
      </c>
      <c r="J507">
        <v>35750</v>
      </c>
      <c r="K507">
        <v>35435</v>
      </c>
      <c r="L507">
        <v>4936</v>
      </c>
      <c r="M507">
        <v>1190</v>
      </c>
      <c r="N507">
        <v>123898</v>
      </c>
    </row>
    <row r="508" spans="1:14" x14ac:dyDescent="0.2">
      <c r="A508" t="s">
        <v>136</v>
      </c>
      <c r="B508">
        <v>20</v>
      </c>
      <c r="C508">
        <v>4</v>
      </c>
      <c r="D508" s="55">
        <v>182847</v>
      </c>
      <c r="E508">
        <v>71</v>
      </c>
      <c r="F508">
        <v>36000</v>
      </c>
      <c r="G508">
        <v>30000</v>
      </c>
      <c r="H508">
        <v>55299</v>
      </c>
      <c r="I508">
        <v>4</v>
      </c>
      <c r="J508">
        <v>35520</v>
      </c>
      <c r="K508">
        <v>35255</v>
      </c>
      <c r="L508">
        <v>2694</v>
      </c>
      <c r="M508">
        <v>2072</v>
      </c>
      <c r="N508">
        <v>100788</v>
      </c>
    </row>
    <row r="509" spans="1:14" x14ac:dyDescent="0.2">
      <c r="A509" t="s">
        <v>136</v>
      </c>
      <c r="B509">
        <v>20</v>
      </c>
      <c r="C509">
        <v>4</v>
      </c>
      <c r="D509" s="55">
        <v>185625</v>
      </c>
      <c r="E509">
        <v>71</v>
      </c>
      <c r="F509">
        <v>36000</v>
      </c>
      <c r="G509">
        <v>30000</v>
      </c>
      <c r="H509">
        <v>69458</v>
      </c>
      <c r="I509">
        <v>4</v>
      </c>
      <c r="J509">
        <v>35485</v>
      </c>
      <c r="K509">
        <v>35175</v>
      </c>
      <c r="L509">
        <v>2740</v>
      </c>
      <c r="M509">
        <v>2128</v>
      </c>
      <c r="N509">
        <v>99924</v>
      </c>
    </row>
    <row r="510" spans="1:14" x14ac:dyDescent="0.2">
      <c r="A510" t="s">
        <v>136</v>
      </c>
      <c r="B510">
        <v>20</v>
      </c>
      <c r="C510">
        <v>4</v>
      </c>
      <c r="D510" s="55">
        <v>204167</v>
      </c>
      <c r="E510">
        <v>71</v>
      </c>
      <c r="F510">
        <v>36000</v>
      </c>
      <c r="G510">
        <v>30000</v>
      </c>
      <c r="H510">
        <v>9353</v>
      </c>
      <c r="I510">
        <v>4</v>
      </c>
      <c r="J510">
        <v>35400</v>
      </c>
      <c r="K510">
        <v>35130</v>
      </c>
      <c r="L510">
        <v>2700</v>
      </c>
      <c r="M510">
        <v>2512</v>
      </c>
      <c r="N510">
        <v>96475</v>
      </c>
    </row>
    <row r="511" spans="1:14" x14ac:dyDescent="0.2">
      <c r="A511" t="s">
        <v>136</v>
      </c>
      <c r="B511">
        <v>20</v>
      </c>
      <c r="C511">
        <v>4</v>
      </c>
      <c r="D511" s="55">
        <v>184028</v>
      </c>
      <c r="E511">
        <v>71</v>
      </c>
      <c r="F511">
        <v>36000</v>
      </c>
      <c r="G511">
        <v>30000</v>
      </c>
      <c r="H511">
        <v>123752</v>
      </c>
      <c r="I511">
        <v>4</v>
      </c>
      <c r="J511">
        <v>35465</v>
      </c>
      <c r="K511">
        <v>35115</v>
      </c>
      <c r="L511">
        <v>2728</v>
      </c>
      <c r="M511">
        <v>2255</v>
      </c>
      <c r="N511">
        <v>108070</v>
      </c>
    </row>
    <row r="512" spans="1:14" x14ac:dyDescent="0.2">
      <c r="A512" t="s">
        <v>136</v>
      </c>
      <c r="B512">
        <v>20</v>
      </c>
      <c r="C512">
        <v>4</v>
      </c>
      <c r="D512" s="55">
        <v>187014</v>
      </c>
      <c r="E512">
        <v>71</v>
      </c>
      <c r="F512">
        <v>36000</v>
      </c>
      <c r="G512">
        <v>30000</v>
      </c>
      <c r="H512">
        <v>7383</v>
      </c>
      <c r="I512">
        <v>4</v>
      </c>
      <c r="J512">
        <v>35520</v>
      </c>
      <c r="K512">
        <v>35165</v>
      </c>
      <c r="L512">
        <v>2962</v>
      </c>
      <c r="M512">
        <v>2186</v>
      </c>
      <c r="N512">
        <v>102981</v>
      </c>
    </row>
    <row r="513" spans="1:14" x14ac:dyDescent="0.2">
      <c r="A513" t="s">
        <v>136</v>
      </c>
      <c r="B513">
        <v>20</v>
      </c>
      <c r="C513">
        <v>4</v>
      </c>
      <c r="D513" s="55">
        <v>202431</v>
      </c>
      <c r="E513">
        <v>71</v>
      </c>
      <c r="F513">
        <v>36000</v>
      </c>
      <c r="G513">
        <v>30000</v>
      </c>
      <c r="H513">
        <v>13167</v>
      </c>
      <c r="I513">
        <v>4</v>
      </c>
      <c r="J513">
        <v>35420</v>
      </c>
      <c r="K513">
        <v>35135</v>
      </c>
      <c r="L513">
        <v>2834</v>
      </c>
      <c r="M513">
        <v>2517</v>
      </c>
      <c r="N513">
        <v>95946</v>
      </c>
    </row>
    <row r="514" spans="1:14" x14ac:dyDescent="0.2">
      <c r="A514" t="s">
        <v>136</v>
      </c>
      <c r="B514">
        <v>20</v>
      </c>
      <c r="C514">
        <v>4</v>
      </c>
      <c r="D514" s="55">
        <v>221597</v>
      </c>
      <c r="E514">
        <v>71</v>
      </c>
      <c r="F514">
        <v>36000</v>
      </c>
      <c r="G514">
        <v>30000</v>
      </c>
      <c r="H514">
        <v>69783</v>
      </c>
      <c r="I514">
        <v>4</v>
      </c>
      <c r="J514">
        <v>35335</v>
      </c>
      <c r="K514">
        <v>35055</v>
      </c>
      <c r="L514">
        <v>2115</v>
      </c>
      <c r="M514">
        <v>2879</v>
      </c>
      <c r="N514">
        <v>91888</v>
      </c>
    </row>
    <row r="515" spans="1:14" x14ac:dyDescent="0.2">
      <c r="A515" t="s">
        <v>136</v>
      </c>
      <c r="B515">
        <v>20</v>
      </c>
      <c r="C515">
        <v>4</v>
      </c>
      <c r="D515" s="55">
        <v>230347</v>
      </c>
      <c r="E515">
        <v>71</v>
      </c>
      <c r="F515">
        <v>36000</v>
      </c>
      <c r="G515">
        <v>30000</v>
      </c>
      <c r="H515">
        <v>20736</v>
      </c>
      <c r="I515">
        <v>4</v>
      </c>
      <c r="J515">
        <v>35275</v>
      </c>
      <c r="K515">
        <v>35040</v>
      </c>
      <c r="L515">
        <v>2729</v>
      </c>
      <c r="M515">
        <v>2585</v>
      </c>
      <c r="N515">
        <v>87958</v>
      </c>
    </row>
    <row r="516" spans="1:14" x14ac:dyDescent="0.2">
      <c r="A516" t="s">
        <v>136</v>
      </c>
      <c r="B516">
        <v>20</v>
      </c>
      <c r="C516">
        <v>4</v>
      </c>
      <c r="D516" s="55">
        <v>233056</v>
      </c>
      <c r="E516">
        <v>71</v>
      </c>
      <c r="F516">
        <v>36000</v>
      </c>
      <c r="G516">
        <v>30000</v>
      </c>
      <c r="H516">
        <v>18400</v>
      </c>
      <c r="I516">
        <v>4</v>
      </c>
      <c r="J516">
        <v>35295</v>
      </c>
      <c r="K516">
        <v>35075</v>
      </c>
      <c r="L516">
        <v>2895</v>
      </c>
      <c r="M516">
        <v>2561</v>
      </c>
      <c r="N516">
        <v>82904</v>
      </c>
    </row>
    <row r="517" spans="1:14" x14ac:dyDescent="0.2">
      <c r="A517" t="s">
        <v>136</v>
      </c>
      <c r="B517">
        <v>20</v>
      </c>
      <c r="C517">
        <v>4</v>
      </c>
      <c r="D517" s="55">
        <v>201597</v>
      </c>
      <c r="E517">
        <v>71</v>
      </c>
      <c r="F517">
        <v>36000</v>
      </c>
      <c r="G517">
        <v>30000</v>
      </c>
      <c r="H517">
        <v>24191</v>
      </c>
      <c r="I517">
        <v>4</v>
      </c>
      <c r="J517">
        <v>35420</v>
      </c>
      <c r="K517">
        <v>35000</v>
      </c>
      <c r="L517">
        <v>2903</v>
      </c>
      <c r="M517">
        <v>2454</v>
      </c>
      <c r="N517">
        <v>92862</v>
      </c>
    </row>
    <row r="518" spans="1:14" x14ac:dyDescent="0.2">
      <c r="A518" t="s">
        <v>136</v>
      </c>
      <c r="B518">
        <v>20</v>
      </c>
      <c r="C518">
        <v>4</v>
      </c>
      <c r="D518" s="55">
        <v>186875</v>
      </c>
      <c r="E518">
        <v>71</v>
      </c>
      <c r="F518">
        <v>36000</v>
      </c>
      <c r="G518">
        <v>30000</v>
      </c>
      <c r="H518">
        <v>81304</v>
      </c>
      <c r="I518">
        <v>4</v>
      </c>
      <c r="J518">
        <v>35500</v>
      </c>
      <c r="K518">
        <v>35185</v>
      </c>
      <c r="L518">
        <v>2977</v>
      </c>
      <c r="M518">
        <v>2165</v>
      </c>
      <c r="N518">
        <v>101151</v>
      </c>
    </row>
    <row r="519" spans="1:14" x14ac:dyDescent="0.2">
      <c r="A519" t="s">
        <v>136</v>
      </c>
      <c r="B519">
        <v>20</v>
      </c>
      <c r="C519">
        <v>4</v>
      </c>
      <c r="D519" s="55">
        <v>180486</v>
      </c>
      <c r="E519">
        <v>71</v>
      </c>
      <c r="F519">
        <v>36000</v>
      </c>
      <c r="G519">
        <v>30000</v>
      </c>
      <c r="H519">
        <v>6994</v>
      </c>
      <c r="I519">
        <v>4</v>
      </c>
      <c r="J519">
        <v>35405</v>
      </c>
      <c r="K519">
        <v>35290</v>
      </c>
      <c r="L519">
        <v>3101</v>
      </c>
      <c r="M519">
        <v>2195</v>
      </c>
      <c r="N519">
        <v>102120</v>
      </c>
    </row>
    <row r="520" spans="1:14" x14ac:dyDescent="0.2">
      <c r="A520" t="s">
        <v>136</v>
      </c>
      <c r="B520">
        <v>20</v>
      </c>
      <c r="C520">
        <v>4</v>
      </c>
      <c r="D520" s="55">
        <v>177361</v>
      </c>
      <c r="E520">
        <v>71</v>
      </c>
      <c r="F520">
        <v>36000</v>
      </c>
      <c r="G520">
        <v>30000</v>
      </c>
      <c r="H520">
        <v>98646</v>
      </c>
      <c r="I520">
        <v>4</v>
      </c>
      <c r="J520">
        <v>35485</v>
      </c>
      <c r="K520">
        <v>35110</v>
      </c>
      <c r="L520">
        <v>3832</v>
      </c>
      <c r="M520">
        <v>1889</v>
      </c>
      <c r="N520">
        <v>96016</v>
      </c>
    </row>
    <row r="521" spans="1:14" x14ac:dyDescent="0.2">
      <c r="A521" t="s">
        <v>136</v>
      </c>
      <c r="B521">
        <v>20</v>
      </c>
      <c r="C521">
        <v>4</v>
      </c>
      <c r="D521" s="55">
        <v>194028</v>
      </c>
      <c r="E521">
        <v>71</v>
      </c>
      <c r="F521">
        <v>36000</v>
      </c>
      <c r="G521">
        <v>30000</v>
      </c>
      <c r="H521">
        <v>273881</v>
      </c>
      <c r="I521">
        <v>4</v>
      </c>
      <c r="J521">
        <v>35475</v>
      </c>
      <c r="K521">
        <v>35165</v>
      </c>
      <c r="L521">
        <v>2748</v>
      </c>
      <c r="M521">
        <v>2221</v>
      </c>
      <c r="N521">
        <v>100795</v>
      </c>
    </row>
    <row r="522" spans="1:14" x14ac:dyDescent="0.2">
      <c r="A522" t="s">
        <v>136</v>
      </c>
      <c r="B522">
        <v>20</v>
      </c>
      <c r="C522">
        <v>4</v>
      </c>
      <c r="D522" s="55">
        <v>192361</v>
      </c>
      <c r="E522">
        <v>71</v>
      </c>
      <c r="F522">
        <v>36000</v>
      </c>
      <c r="G522">
        <v>30000</v>
      </c>
      <c r="H522">
        <v>24803</v>
      </c>
      <c r="I522">
        <v>4</v>
      </c>
      <c r="J522">
        <v>35450</v>
      </c>
      <c r="K522">
        <v>35195</v>
      </c>
      <c r="L522">
        <v>2716</v>
      </c>
      <c r="M522">
        <v>2490</v>
      </c>
      <c r="N522">
        <v>98761</v>
      </c>
    </row>
    <row r="523" spans="1:14" x14ac:dyDescent="0.2">
      <c r="A523" t="s">
        <v>136</v>
      </c>
      <c r="B523">
        <v>20</v>
      </c>
      <c r="C523">
        <v>4</v>
      </c>
      <c r="D523" s="55">
        <v>131319</v>
      </c>
      <c r="E523">
        <v>71</v>
      </c>
      <c r="F523">
        <v>36000</v>
      </c>
      <c r="G523">
        <v>30000</v>
      </c>
      <c r="H523">
        <v>75893</v>
      </c>
      <c r="I523">
        <v>4</v>
      </c>
      <c r="J523">
        <v>35655</v>
      </c>
      <c r="K523">
        <v>35435</v>
      </c>
      <c r="L523">
        <v>4854</v>
      </c>
      <c r="M523">
        <v>1195</v>
      </c>
      <c r="N523">
        <v>118102</v>
      </c>
    </row>
    <row r="524" spans="1:14" x14ac:dyDescent="0.2">
      <c r="A524" t="s">
        <v>136</v>
      </c>
      <c r="B524">
        <v>20</v>
      </c>
      <c r="C524">
        <v>4</v>
      </c>
      <c r="D524" s="55">
        <v>202222</v>
      </c>
      <c r="E524">
        <v>71</v>
      </c>
      <c r="F524">
        <v>36000</v>
      </c>
      <c r="G524">
        <v>30000</v>
      </c>
      <c r="H524">
        <v>46553</v>
      </c>
      <c r="I524">
        <v>4</v>
      </c>
      <c r="J524">
        <v>35420</v>
      </c>
      <c r="K524">
        <v>35060</v>
      </c>
      <c r="L524">
        <v>2903</v>
      </c>
      <c r="M524">
        <v>2531</v>
      </c>
      <c r="N524">
        <v>96498</v>
      </c>
    </row>
    <row r="525" spans="1:14" x14ac:dyDescent="0.2">
      <c r="A525" t="s">
        <v>136</v>
      </c>
      <c r="B525">
        <v>20</v>
      </c>
      <c r="C525">
        <v>4</v>
      </c>
      <c r="D525" s="55">
        <v>248889</v>
      </c>
      <c r="E525">
        <v>71</v>
      </c>
      <c r="F525">
        <v>36000</v>
      </c>
      <c r="G525">
        <v>30000</v>
      </c>
      <c r="H525">
        <v>43681</v>
      </c>
      <c r="I525">
        <v>4</v>
      </c>
      <c r="J525">
        <v>35240</v>
      </c>
      <c r="K525">
        <v>34895</v>
      </c>
      <c r="L525">
        <v>3101</v>
      </c>
      <c r="M525">
        <v>3083</v>
      </c>
      <c r="N525">
        <v>75172</v>
      </c>
    </row>
    <row r="526" spans="1:14" x14ac:dyDescent="0.2">
      <c r="A526" t="s">
        <v>136</v>
      </c>
      <c r="B526">
        <v>20</v>
      </c>
      <c r="C526">
        <v>4</v>
      </c>
      <c r="D526" s="55">
        <v>212014</v>
      </c>
      <c r="E526">
        <v>71</v>
      </c>
      <c r="F526">
        <v>36000</v>
      </c>
      <c r="G526">
        <v>30000</v>
      </c>
      <c r="H526">
        <v>289388</v>
      </c>
      <c r="I526">
        <v>4</v>
      </c>
      <c r="J526">
        <v>35320</v>
      </c>
      <c r="K526">
        <v>35035</v>
      </c>
      <c r="L526">
        <v>2972</v>
      </c>
      <c r="M526">
        <v>2549</v>
      </c>
      <c r="N526">
        <v>85427</v>
      </c>
    </row>
    <row r="527" spans="1:14" x14ac:dyDescent="0.2">
      <c r="A527" t="s">
        <v>136</v>
      </c>
      <c r="B527">
        <v>20</v>
      </c>
      <c r="C527">
        <v>4</v>
      </c>
      <c r="D527" s="55">
        <v>221736</v>
      </c>
      <c r="E527">
        <v>71</v>
      </c>
      <c r="F527">
        <v>36000</v>
      </c>
      <c r="G527">
        <v>30000</v>
      </c>
      <c r="H527">
        <v>410351</v>
      </c>
      <c r="I527">
        <v>4</v>
      </c>
      <c r="J527">
        <v>35330</v>
      </c>
      <c r="K527">
        <v>35055</v>
      </c>
      <c r="L527">
        <v>2914</v>
      </c>
      <c r="M527">
        <v>2540</v>
      </c>
      <c r="N527">
        <v>86076</v>
      </c>
    </row>
    <row r="528" spans="1:14" x14ac:dyDescent="0.2">
      <c r="A528" t="s">
        <v>136</v>
      </c>
      <c r="B528">
        <v>20</v>
      </c>
      <c r="C528">
        <v>4</v>
      </c>
      <c r="D528" s="55">
        <v>142431</v>
      </c>
      <c r="E528">
        <v>71</v>
      </c>
      <c r="F528">
        <v>36000</v>
      </c>
      <c r="G528">
        <v>30000</v>
      </c>
      <c r="H528">
        <v>24946</v>
      </c>
      <c r="I528">
        <v>4</v>
      </c>
      <c r="J528">
        <v>35555</v>
      </c>
      <c r="K528">
        <v>35160</v>
      </c>
      <c r="L528">
        <v>3355</v>
      </c>
      <c r="M528">
        <v>1519</v>
      </c>
      <c r="N528">
        <v>118348</v>
      </c>
    </row>
    <row r="529" spans="1:14" x14ac:dyDescent="0.2">
      <c r="A529" t="s">
        <v>136</v>
      </c>
      <c r="B529">
        <v>20</v>
      </c>
      <c r="C529">
        <v>4</v>
      </c>
      <c r="D529" s="55">
        <v>191528</v>
      </c>
      <c r="E529">
        <v>71</v>
      </c>
      <c r="F529">
        <v>36000</v>
      </c>
      <c r="G529">
        <v>30000</v>
      </c>
      <c r="H529">
        <v>25981</v>
      </c>
      <c r="I529">
        <v>4</v>
      </c>
      <c r="J529">
        <v>35495</v>
      </c>
      <c r="K529">
        <v>35135</v>
      </c>
      <c r="L529">
        <v>2734</v>
      </c>
      <c r="M529">
        <v>2374</v>
      </c>
      <c r="N529">
        <v>98356</v>
      </c>
    </row>
    <row r="530" spans="1:14" x14ac:dyDescent="0.2">
      <c r="A530" t="s">
        <v>136</v>
      </c>
      <c r="B530">
        <v>20</v>
      </c>
      <c r="C530">
        <v>4</v>
      </c>
      <c r="D530" s="55">
        <v>137083</v>
      </c>
      <c r="E530">
        <v>71</v>
      </c>
      <c r="F530">
        <v>36000</v>
      </c>
      <c r="G530">
        <v>30000</v>
      </c>
      <c r="H530">
        <v>62025</v>
      </c>
      <c r="I530">
        <v>4</v>
      </c>
      <c r="J530">
        <v>35605</v>
      </c>
      <c r="K530">
        <v>35415</v>
      </c>
      <c r="L530">
        <v>2712</v>
      </c>
      <c r="M530">
        <v>1533</v>
      </c>
      <c r="N530">
        <v>121011</v>
      </c>
    </row>
    <row r="531" spans="1:14" x14ac:dyDescent="0.2">
      <c r="A531" t="s">
        <v>136</v>
      </c>
      <c r="B531">
        <v>20</v>
      </c>
      <c r="C531">
        <v>4</v>
      </c>
      <c r="D531" s="55">
        <v>146458</v>
      </c>
      <c r="E531">
        <v>71</v>
      </c>
      <c r="F531">
        <v>36000</v>
      </c>
      <c r="G531">
        <v>30000</v>
      </c>
      <c r="H531">
        <v>550594</v>
      </c>
      <c r="I531">
        <v>4</v>
      </c>
      <c r="J531">
        <v>35580</v>
      </c>
      <c r="K531">
        <v>35340</v>
      </c>
      <c r="L531">
        <v>4259</v>
      </c>
      <c r="M531">
        <v>1619</v>
      </c>
      <c r="N531">
        <v>110472</v>
      </c>
    </row>
    <row r="532" spans="1:14" x14ac:dyDescent="0.2">
      <c r="A532" t="s">
        <v>136</v>
      </c>
      <c r="B532">
        <v>20</v>
      </c>
      <c r="C532">
        <v>4</v>
      </c>
      <c r="D532" s="55">
        <v>255139</v>
      </c>
      <c r="E532">
        <v>71</v>
      </c>
      <c r="F532">
        <v>36000</v>
      </c>
      <c r="G532">
        <v>30000</v>
      </c>
      <c r="H532">
        <v>140359</v>
      </c>
      <c r="I532">
        <v>4</v>
      </c>
      <c r="J532">
        <v>35200</v>
      </c>
      <c r="K532">
        <v>34940</v>
      </c>
      <c r="L532">
        <v>2142</v>
      </c>
      <c r="M532">
        <v>3183</v>
      </c>
      <c r="N532">
        <v>84501</v>
      </c>
    </row>
    <row r="533" spans="1:14" x14ac:dyDescent="0.2">
      <c r="A533" t="s">
        <v>136</v>
      </c>
      <c r="B533">
        <v>20</v>
      </c>
      <c r="C533">
        <v>4</v>
      </c>
      <c r="D533" s="55">
        <v>219236</v>
      </c>
      <c r="E533">
        <v>71</v>
      </c>
      <c r="F533">
        <v>36000</v>
      </c>
      <c r="G533">
        <v>30000</v>
      </c>
      <c r="H533">
        <v>128491</v>
      </c>
      <c r="I533">
        <v>4</v>
      </c>
      <c r="J533">
        <v>35350</v>
      </c>
      <c r="K533">
        <v>35055</v>
      </c>
      <c r="L533">
        <v>2833</v>
      </c>
      <c r="M533">
        <v>2448</v>
      </c>
      <c r="N533">
        <v>88400</v>
      </c>
    </row>
    <row r="534" spans="1:14" x14ac:dyDescent="0.2">
      <c r="A534" t="s">
        <v>136</v>
      </c>
      <c r="B534">
        <v>20</v>
      </c>
      <c r="C534">
        <v>4</v>
      </c>
      <c r="D534" s="55">
        <v>207917</v>
      </c>
      <c r="E534">
        <v>71</v>
      </c>
      <c r="F534">
        <v>36000</v>
      </c>
      <c r="G534">
        <v>30000</v>
      </c>
      <c r="H534">
        <v>22255</v>
      </c>
      <c r="I534">
        <v>4</v>
      </c>
      <c r="J534">
        <v>35360</v>
      </c>
      <c r="K534">
        <v>35105</v>
      </c>
      <c r="L534">
        <v>2643</v>
      </c>
      <c r="M534">
        <v>2558</v>
      </c>
      <c r="N534">
        <v>94534</v>
      </c>
    </row>
    <row r="535" spans="1:14" x14ac:dyDescent="0.2">
      <c r="A535" t="s">
        <v>136</v>
      </c>
      <c r="B535">
        <v>20</v>
      </c>
      <c r="C535">
        <v>4</v>
      </c>
      <c r="D535" s="55">
        <v>210139</v>
      </c>
      <c r="E535">
        <v>71</v>
      </c>
      <c r="F535">
        <v>36000</v>
      </c>
      <c r="G535">
        <v>30000</v>
      </c>
      <c r="H535">
        <v>7715</v>
      </c>
      <c r="I535">
        <v>4</v>
      </c>
      <c r="J535">
        <v>35350</v>
      </c>
      <c r="K535">
        <v>35025</v>
      </c>
      <c r="L535">
        <v>2488</v>
      </c>
      <c r="M535">
        <v>2478</v>
      </c>
      <c r="N535">
        <v>95438</v>
      </c>
    </row>
    <row r="536" spans="1:14" x14ac:dyDescent="0.2">
      <c r="A536" t="s">
        <v>136</v>
      </c>
      <c r="B536">
        <v>20</v>
      </c>
      <c r="C536">
        <v>4</v>
      </c>
      <c r="D536" s="55">
        <v>193125</v>
      </c>
      <c r="E536">
        <v>71</v>
      </c>
      <c r="F536">
        <v>36000</v>
      </c>
      <c r="G536">
        <v>30000</v>
      </c>
      <c r="H536">
        <v>62223</v>
      </c>
      <c r="I536">
        <v>4</v>
      </c>
      <c r="J536">
        <v>35425</v>
      </c>
      <c r="K536">
        <v>35140</v>
      </c>
      <c r="L536">
        <v>3079</v>
      </c>
      <c r="M536">
        <v>2463</v>
      </c>
      <c r="N536">
        <v>91142</v>
      </c>
    </row>
    <row r="537" spans="1:14" x14ac:dyDescent="0.2">
      <c r="A537" t="s">
        <v>136</v>
      </c>
      <c r="B537">
        <v>20</v>
      </c>
      <c r="C537">
        <v>4</v>
      </c>
      <c r="D537" s="55">
        <v>213750</v>
      </c>
      <c r="E537">
        <v>71</v>
      </c>
      <c r="F537">
        <v>36000</v>
      </c>
      <c r="G537">
        <v>30000</v>
      </c>
      <c r="H537">
        <v>260068</v>
      </c>
      <c r="I537">
        <v>4</v>
      </c>
      <c r="J537">
        <v>35385</v>
      </c>
      <c r="K537">
        <v>35060</v>
      </c>
      <c r="L537">
        <v>2964</v>
      </c>
      <c r="M537">
        <v>2491</v>
      </c>
      <c r="N537">
        <v>82929</v>
      </c>
    </row>
    <row r="538" spans="1:14" x14ac:dyDescent="0.2">
      <c r="A538" t="s">
        <v>136</v>
      </c>
      <c r="B538">
        <v>20</v>
      </c>
      <c r="C538">
        <v>4</v>
      </c>
      <c r="D538" s="55">
        <v>202500</v>
      </c>
      <c r="E538">
        <v>71</v>
      </c>
      <c r="F538">
        <v>36000</v>
      </c>
      <c r="G538">
        <v>30000</v>
      </c>
      <c r="H538">
        <v>119471</v>
      </c>
      <c r="I538">
        <v>4</v>
      </c>
      <c r="J538">
        <v>35410</v>
      </c>
      <c r="K538">
        <v>35140</v>
      </c>
      <c r="L538">
        <v>2596</v>
      </c>
      <c r="M538">
        <v>2515</v>
      </c>
      <c r="N538">
        <v>98231</v>
      </c>
    </row>
    <row r="539" spans="1:14" x14ac:dyDescent="0.2">
      <c r="A539" t="s">
        <v>136</v>
      </c>
      <c r="B539">
        <v>20</v>
      </c>
      <c r="C539">
        <v>4</v>
      </c>
      <c r="D539" s="55">
        <v>193472</v>
      </c>
      <c r="E539">
        <v>71</v>
      </c>
      <c r="F539">
        <v>36000</v>
      </c>
      <c r="G539">
        <v>30000</v>
      </c>
      <c r="H539">
        <v>16744</v>
      </c>
      <c r="I539">
        <v>4</v>
      </c>
      <c r="J539">
        <v>35400</v>
      </c>
      <c r="K539">
        <v>35145</v>
      </c>
      <c r="L539">
        <v>2888</v>
      </c>
      <c r="M539">
        <v>2471</v>
      </c>
      <c r="N539">
        <v>97996</v>
      </c>
    </row>
    <row r="540" spans="1:14" x14ac:dyDescent="0.2">
      <c r="A540" t="s">
        <v>136</v>
      </c>
      <c r="B540">
        <v>20</v>
      </c>
      <c r="C540">
        <v>4</v>
      </c>
      <c r="D540" s="55">
        <v>189167</v>
      </c>
      <c r="E540">
        <v>71</v>
      </c>
      <c r="F540">
        <v>36000</v>
      </c>
      <c r="G540">
        <v>30000</v>
      </c>
      <c r="H540">
        <v>3602220</v>
      </c>
      <c r="I540">
        <v>4</v>
      </c>
      <c r="J540">
        <v>35480</v>
      </c>
      <c r="K540">
        <v>35135</v>
      </c>
      <c r="L540">
        <v>2806</v>
      </c>
      <c r="M540">
        <v>2158</v>
      </c>
      <c r="N540">
        <v>103998</v>
      </c>
    </row>
    <row r="541" spans="1:14" x14ac:dyDescent="0.2">
      <c r="A541" t="s">
        <v>136</v>
      </c>
      <c r="B541">
        <v>20</v>
      </c>
      <c r="C541">
        <v>4</v>
      </c>
      <c r="D541" s="55">
        <v>166389</v>
      </c>
      <c r="E541">
        <v>71</v>
      </c>
      <c r="F541">
        <v>36000</v>
      </c>
      <c r="G541">
        <v>30000</v>
      </c>
      <c r="H541">
        <v>5645</v>
      </c>
      <c r="I541">
        <v>4</v>
      </c>
      <c r="J541">
        <v>35530</v>
      </c>
      <c r="K541">
        <v>35210</v>
      </c>
      <c r="L541">
        <v>3253</v>
      </c>
      <c r="M541">
        <v>1891</v>
      </c>
      <c r="N541">
        <v>112426</v>
      </c>
    </row>
    <row r="542" spans="1:14" x14ac:dyDescent="0.2">
      <c r="A542" t="s">
        <v>136</v>
      </c>
      <c r="B542">
        <v>20</v>
      </c>
      <c r="C542">
        <v>4</v>
      </c>
      <c r="D542" s="55">
        <v>136597</v>
      </c>
      <c r="E542">
        <v>71</v>
      </c>
      <c r="F542">
        <v>36000</v>
      </c>
      <c r="G542">
        <v>30000</v>
      </c>
      <c r="H542">
        <v>321568</v>
      </c>
      <c r="I542">
        <v>4</v>
      </c>
      <c r="J542">
        <v>35565</v>
      </c>
      <c r="K542">
        <v>35395</v>
      </c>
      <c r="L542">
        <v>2792</v>
      </c>
      <c r="M542">
        <v>1806</v>
      </c>
      <c r="N542">
        <v>114968</v>
      </c>
    </row>
    <row r="543" spans="1:14" x14ac:dyDescent="0.2">
      <c r="A543" t="s">
        <v>136</v>
      </c>
      <c r="B543">
        <v>20</v>
      </c>
      <c r="C543">
        <v>4</v>
      </c>
      <c r="D543" s="55">
        <v>213472</v>
      </c>
      <c r="E543">
        <v>71</v>
      </c>
      <c r="F543">
        <v>36000</v>
      </c>
      <c r="G543">
        <v>30000</v>
      </c>
      <c r="H543">
        <v>95359</v>
      </c>
      <c r="I543">
        <v>4</v>
      </c>
      <c r="J543">
        <v>35385</v>
      </c>
      <c r="K543">
        <v>34895</v>
      </c>
      <c r="L543">
        <v>2654</v>
      </c>
      <c r="M543">
        <v>2498</v>
      </c>
      <c r="N543">
        <v>94856</v>
      </c>
    </row>
    <row r="544" spans="1:14" x14ac:dyDescent="0.2">
      <c r="A544" t="s">
        <v>136</v>
      </c>
      <c r="B544">
        <v>20</v>
      </c>
      <c r="C544">
        <v>4</v>
      </c>
      <c r="D544" s="55">
        <v>195278</v>
      </c>
      <c r="E544">
        <v>71</v>
      </c>
      <c r="F544">
        <v>36000</v>
      </c>
      <c r="G544">
        <v>30000</v>
      </c>
      <c r="H544">
        <v>197220</v>
      </c>
      <c r="I544">
        <v>4</v>
      </c>
      <c r="J544">
        <v>35470</v>
      </c>
      <c r="K544">
        <v>35205</v>
      </c>
      <c r="L544">
        <v>3012</v>
      </c>
      <c r="M544">
        <v>2154</v>
      </c>
      <c r="N544">
        <v>99678</v>
      </c>
    </row>
    <row r="545" spans="1:14" x14ac:dyDescent="0.2">
      <c r="A545" t="s">
        <v>136</v>
      </c>
      <c r="B545">
        <v>20</v>
      </c>
      <c r="C545">
        <v>4</v>
      </c>
      <c r="D545" s="55">
        <v>208194</v>
      </c>
      <c r="E545">
        <v>71</v>
      </c>
      <c r="F545">
        <v>36000</v>
      </c>
      <c r="G545">
        <v>30000</v>
      </c>
      <c r="H545">
        <v>25774</v>
      </c>
      <c r="I545">
        <v>4</v>
      </c>
      <c r="J545">
        <v>35395</v>
      </c>
      <c r="K545">
        <v>35160</v>
      </c>
      <c r="L545">
        <v>2215</v>
      </c>
      <c r="M545">
        <v>2474</v>
      </c>
      <c r="N545">
        <v>94559</v>
      </c>
    </row>
    <row r="546" spans="1:14" x14ac:dyDescent="0.2">
      <c r="A546" t="s">
        <v>136</v>
      </c>
      <c r="B546">
        <v>20</v>
      </c>
      <c r="C546">
        <v>4</v>
      </c>
      <c r="D546" s="55">
        <v>228403</v>
      </c>
      <c r="E546">
        <v>71</v>
      </c>
      <c r="F546">
        <v>36000</v>
      </c>
      <c r="G546">
        <v>30000</v>
      </c>
      <c r="H546">
        <v>37008</v>
      </c>
      <c r="I546">
        <v>4</v>
      </c>
      <c r="J546">
        <v>35360</v>
      </c>
      <c r="K546">
        <v>35090</v>
      </c>
      <c r="L546">
        <v>2751</v>
      </c>
      <c r="M546">
        <v>2493</v>
      </c>
      <c r="N546">
        <v>87094</v>
      </c>
    </row>
    <row r="547" spans="1:14" x14ac:dyDescent="0.2">
      <c r="A547" t="s">
        <v>136</v>
      </c>
      <c r="B547">
        <v>20</v>
      </c>
      <c r="C547">
        <v>4</v>
      </c>
      <c r="D547" s="55">
        <v>184167</v>
      </c>
      <c r="E547">
        <v>71</v>
      </c>
      <c r="F547">
        <v>36000</v>
      </c>
      <c r="G547">
        <v>30000</v>
      </c>
      <c r="H547">
        <v>71662</v>
      </c>
      <c r="I547">
        <v>4</v>
      </c>
      <c r="J547">
        <v>35480</v>
      </c>
      <c r="K547">
        <v>35190</v>
      </c>
      <c r="L547">
        <v>2463</v>
      </c>
      <c r="M547">
        <v>2134</v>
      </c>
      <c r="N547">
        <v>101884</v>
      </c>
    </row>
    <row r="548" spans="1:14" x14ac:dyDescent="0.2">
      <c r="A548" t="s">
        <v>136</v>
      </c>
      <c r="B548">
        <v>20</v>
      </c>
      <c r="C548">
        <v>4</v>
      </c>
      <c r="D548" s="55">
        <v>203542</v>
      </c>
      <c r="E548">
        <v>71</v>
      </c>
      <c r="F548">
        <v>36000</v>
      </c>
      <c r="G548">
        <v>30000</v>
      </c>
      <c r="H548">
        <v>8171</v>
      </c>
      <c r="I548">
        <v>4</v>
      </c>
      <c r="J548">
        <v>35390</v>
      </c>
      <c r="K548">
        <v>35165</v>
      </c>
      <c r="L548">
        <v>2933</v>
      </c>
      <c r="M548">
        <v>2473</v>
      </c>
      <c r="N548">
        <v>91414</v>
      </c>
    </row>
    <row r="549" spans="1:14" x14ac:dyDescent="0.2">
      <c r="A549" t="s">
        <v>136</v>
      </c>
      <c r="B549">
        <v>20</v>
      </c>
      <c r="C549">
        <v>4</v>
      </c>
      <c r="D549" s="55">
        <v>208542</v>
      </c>
      <c r="E549">
        <v>71</v>
      </c>
      <c r="F549">
        <v>36000</v>
      </c>
      <c r="G549">
        <v>30000</v>
      </c>
      <c r="H549">
        <v>58557</v>
      </c>
      <c r="I549">
        <v>4</v>
      </c>
      <c r="J549">
        <v>35365</v>
      </c>
      <c r="K549">
        <v>35145</v>
      </c>
      <c r="L549">
        <v>2957</v>
      </c>
      <c r="M549">
        <v>2522</v>
      </c>
      <c r="N549">
        <v>93978</v>
      </c>
    </row>
    <row r="550" spans="1:14" x14ac:dyDescent="0.2">
      <c r="A550" t="s">
        <v>136</v>
      </c>
      <c r="B550">
        <v>20</v>
      </c>
      <c r="C550">
        <v>4</v>
      </c>
      <c r="D550" s="55">
        <v>202847</v>
      </c>
      <c r="E550">
        <v>71</v>
      </c>
      <c r="F550">
        <v>36000</v>
      </c>
      <c r="G550">
        <v>30000</v>
      </c>
      <c r="H550">
        <v>19443</v>
      </c>
      <c r="I550">
        <v>4</v>
      </c>
      <c r="J550">
        <v>35445</v>
      </c>
      <c r="K550">
        <v>35125</v>
      </c>
      <c r="L550">
        <v>2840</v>
      </c>
      <c r="M550">
        <v>2489</v>
      </c>
      <c r="N550">
        <v>95384</v>
      </c>
    </row>
    <row r="551" spans="1:14" x14ac:dyDescent="0.2">
      <c r="A551" t="s">
        <v>136</v>
      </c>
      <c r="B551">
        <v>20</v>
      </c>
      <c r="C551">
        <v>4</v>
      </c>
      <c r="D551" s="55">
        <v>193194</v>
      </c>
      <c r="E551">
        <v>71</v>
      </c>
      <c r="F551">
        <v>36000</v>
      </c>
      <c r="G551">
        <v>30000</v>
      </c>
      <c r="H551">
        <v>136345</v>
      </c>
      <c r="I551">
        <v>4</v>
      </c>
      <c r="J551">
        <v>35475</v>
      </c>
      <c r="K551">
        <v>35165</v>
      </c>
      <c r="L551">
        <v>2686</v>
      </c>
      <c r="M551">
        <v>2181</v>
      </c>
      <c r="N551">
        <v>101519</v>
      </c>
    </row>
    <row r="552" spans="1:14" x14ac:dyDescent="0.2">
      <c r="A552" t="s">
        <v>136</v>
      </c>
      <c r="B552">
        <v>20</v>
      </c>
      <c r="C552">
        <v>4</v>
      </c>
      <c r="D552" s="55">
        <v>170208</v>
      </c>
      <c r="E552">
        <v>71</v>
      </c>
      <c r="F552">
        <v>36000</v>
      </c>
      <c r="G552">
        <v>30000</v>
      </c>
      <c r="H552">
        <v>61974</v>
      </c>
      <c r="I552">
        <v>4</v>
      </c>
      <c r="J552">
        <v>35490</v>
      </c>
      <c r="K552">
        <v>35285</v>
      </c>
      <c r="L552">
        <v>3288</v>
      </c>
      <c r="M552">
        <v>2104</v>
      </c>
      <c r="N552">
        <v>104393</v>
      </c>
    </row>
    <row r="553" spans="1:14" x14ac:dyDescent="0.2">
      <c r="A553" t="s">
        <v>136</v>
      </c>
      <c r="B553">
        <v>20</v>
      </c>
      <c r="C553">
        <v>4</v>
      </c>
      <c r="D553" s="55">
        <v>304792</v>
      </c>
      <c r="E553">
        <v>71</v>
      </c>
      <c r="F553">
        <v>36000</v>
      </c>
      <c r="G553">
        <v>30000</v>
      </c>
      <c r="H553">
        <v>69800</v>
      </c>
      <c r="I553">
        <v>4</v>
      </c>
      <c r="J553">
        <v>35090</v>
      </c>
      <c r="K553">
        <v>34705</v>
      </c>
      <c r="L553">
        <v>1702</v>
      </c>
      <c r="M553">
        <v>3734</v>
      </c>
      <c r="N553">
        <v>71733</v>
      </c>
    </row>
    <row r="554" spans="1:14" x14ac:dyDescent="0.2">
      <c r="A554" t="s">
        <v>136</v>
      </c>
      <c r="B554">
        <v>20</v>
      </c>
      <c r="C554">
        <v>4</v>
      </c>
      <c r="D554" s="55">
        <v>195486</v>
      </c>
      <c r="E554">
        <v>71</v>
      </c>
      <c r="F554">
        <v>36000</v>
      </c>
      <c r="G554">
        <v>30000</v>
      </c>
      <c r="H554">
        <v>34126</v>
      </c>
      <c r="I554">
        <v>4</v>
      </c>
      <c r="J554">
        <v>35390</v>
      </c>
      <c r="K554">
        <v>35190</v>
      </c>
      <c r="L554">
        <v>2682</v>
      </c>
      <c r="M554">
        <v>2157</v>
      </c>
      <c r="N554">
        <v>100320</v>
      </c>
    </row>
    <row r="555" spans="1:14" x14ac:dyDescent="0.2">
      <c r="A555" t="s">
        <v>136</v>
      </c>
      <c r="B555">
        <v>20</v>
      </c>
      <c r="C555">
        <v>4</v>
      </c>
      <c r="D555" s="55">
        <v>187778</v>
      </c>
      <c r="E555">
        <v>71</v>
      </c>
      <c r="F555">
        <v>36000</v>
      </c>
      <c r="G555">
        <v>30000</v>
      </c>
      <c r="H555">
        <v>35060</v>
      </c>
      <c r="I555">
        <v>4</v>
      </c>
      <c r="J555">
        <v>35470</v>
      </c>
      <c r="K555">
        <v>35175</v>
      </c>
      <c r="L555">
        <v>2772</v>
      </c>
      <c r="M555">
        <v>2240</v>
      </c>
      <c r="N555">
        <v>106590</v>
      </c>
    </row>
    <row r="556" spans="1:14" x14ac:dyDescent="0.2">
      <c r="A556" t="s">
        <v>136</v>
      </c>
      <c r="B556">
        <v>20</v>
      </c>
      <c r="C556">
        <v>4</v>
      </c>
      <c r="D556" s="55">
        <v>200694</v>
      </c>
      <c r="E556">
        <v>71</v>
      </c>
      <c r="F556">
        <v>36000</v>
      </c>
      <c r="G556">
        <v>30000</v>
      </c>
      <c r="H556">
        <v>30824</v>
      </c>
      <c r="I556">
        <v>4</v>
      </c>
      <c r="J556">
        <v>35435</v>
      </c>
      <c r="K556">
        <v>35115</v>
      </c>
      <c r="L556">
        <v>2913</v>
      </c>
      <c r="M556">
        <v>2513</v>
      </c>
      <c r="N556">
        <v>91984</v>
      </c>
    </row>
    <row r="557" spans="1:14" x14ac:dyDescent="0.2">
      <c r="A557" t="s">
        <v>136</v>
      </c>
      <c r="B557">
        <v>20</v>
      </c>
      <c r="C557">
        <v>4</v>
      </c>
      <c r="D557" s="55">
        <v>220903</v>
      </c>
      <c r="E557">
        <v>71</v>
      </c>
      <c r="F557">
        <v>36000</v>
      </c>
      <c r="G557">
        <v>30000</v>
      </c>
      <c r="H557">
        <v>21121</v>
      </c>
      <c r="I557">
        <v>4</v>
      </c>
      <c r="J557">
        <v>35400</v>
      </c>
      <c r="K557">
        <v>35085</v>
      </c>
      <c r="L557">
        <v>3231</v>
      </c>
      <c r="M557">
        <v>2426</v>
      </c>
      <c r="N557">
        <v>85084</v>
      </c>
    </row>
    <row r="558" spans="1:14" x14ac:dyDescent="0.2">
      <c r="A558" t="s">
        <v>136</v>
      </c>
      <c r="B558">
        <v>20</v>
      </c>
      <c r="C558">
        <v>4</v>
      </c>
      <c r="D558" s="55">
        <v>192361</v>
      </c>
      <c r="E558">
        <v>71</v>
      </c>
      <c r="F558">
        <v>36000</v>
      </c>
      <c r="G558">
        <v>30000</v>
      </c>
      <c r="H558">
        <v>212251</v>
      </c>
      <c r="I558">
        <v>4</v>
      </c>
      <c r="J558">
        <v>35420</v>
      </c>
      <c r="K558">
        <v>35110</v>
      </c>
      <c r="L558">
        <v>2337</v>
      </c>
      <c r="M558">
        <v>2199</v>
      </c>
      <c r="N558">
        <v>102971</v>
      </c>
    </row>
    <row r="559" spans="1:14" x14ac:dyDescent="0.2">
      <c r="A559" t="s">
        <v>136</v>
      </c>
      <c r="B559">
        <v>20</v>
      </c>
      <c r="C559">
        <v>4</v>
      </c>
      <c r="D559" s="55">
        <v>174514</v>
      </c>
      <c r="E559">
        <v>71</v>
      </c>
      <c r="F559">
        <v>36000</v>
      </c>
      <c r="G559">
        <v>30000</v>
      </c>
      <c r="H559">
        <v>9386</v>
      </c>
      <c r="I559">
        <v>4</v>
      </c>
      <c r="J559">
        <v>35570</v>
      </c>
      <c r="K559">
        <v>35280</v>
      </c>
      <c r="L559">
        <v>3504</v>
      </c>
      <c r="M559">
        <v>1866</v>
      </c>
      <c r="N559">
        <v>102620</v>
      </c>
    </row>
    <row r="560" spans="1:14" x14ac:dyDescent="0.2">
      <c r="A560" t="s">
        <v>136</v>
      </c>
      <c r="B560">
        <v>20</v>
      </c>
      <c r="C560">
        <v>4</v>
      </c>
      <c r="D560" s="55">
        <v>224514</v>
      </c>
      <c r="E560">
        <v>71</v>
      </c>
      <c r="F560">
        <v>36000</v>
      </c>
      <c r="G560">
        <v>30000</v>
      </c>
      <c r="H560">
        <v>56268</v>
      </c>
      <c r="I560">
        <v>4</v>
      </c>
      <c r="J560">
        <v>35300</v>
      </c>
      <c r="K560">
        <v>34990</v>
      </c>
      <c r="L560">
        <v>2521</v>
      </c>
      <c r="M560">
        <v>2800</v>
      </c>
      <c r="N560">
        <v>93090</v>
      </c>
    </row>
    <row r="561" spans="1:14" x14ac:dyDescent="0.2">
      <c r="A561" t="s">
        <v>136</v>
      </c>
      <c r="B561">
        <v>20</v>
      </c>
      <c r="C561">
        <v>4</v>
      </c>
      <c r="D561" s="55">
        <v>138056</v>
      </c>
      <c r="E561">
        <v>71</v>
      </c>
      <c r="F561">
        <v>36000</v>
      </c>
      <c r="G561">
        <v>30000</v>
      </c>
      <c r="H561">
        <v>86250</v>
      </c>
      <c r="I561">
        <v>4</v>
      </c>
      <c r="J561">
        <v>35560</v>
      </c>
      <c r="K561">
        <v>35375</v>
      </c>
      <c r="L561">
        <v>3840</v>
      </c>
      <c r="M561">
        <v>1855</v>
      </c>
      <c r="N561">
        <v>112161</v>
      </c>
    </row>
    <row r="562" spans="1:14" x14ac:dyDescent="0.2">
      <c r="A562" t="s">
        <v>136</v>
      </c>
      <c r="B562">
        <v>20</v>
      </c>
      <c r="C562">
        <v>4</v>
      </c>
      <c r="D562" s="55">
        <v>204792</v>
      </c>
      <c r="E562">
        <v>71</v>
      </c>
      <c r="F562">
        <v>36000</v>
      </c>
      <c r="G562">
        <v>30000</v>
      </c>
      <c r="H562">
        <v>10487</v>
      </c>
      <c r="I562">
        <v>4</v>
      </c>
      <c r="J562">
        <v>35395</v>
      </c>
      <c r="K562">
        <v>35140</v>
      </c>
      <c r="L562">
        <v>2902</v>
      </c>
      <c r="M562">
        <v>2473</v>
      </c>
      <c r="N562">
        <v>96224</v>
      </c>
    </row>
    <row r="563" spans="1:14" x14ac:dyDescent="0.2">
      <c r="A563" t="s">
        <v>136</v>
      </c>
      <c r="B563">
        <v>20</v>
      </c>
      <c r="C563">
        <v>4</v>
      </c>
      <c r="D563" s="55">
        <v>239861</v>
      </c>
      <c r="E563">
        <v>71</v>
      </c>
      <c r="F563">
        <v>36000</v>
      </c>
      <c r="G563">
        <v>30000</v>
      </c>
      <c r="H563">
        <v>92783</v>
      </c>
      <c r="I563">
        <v>4</v>
      </c>
      <c r="J563">
        <v>35285</v>
      </c>
      <c r="K563">
        <v>35005</v>
      </c>
      <c r="L563">
        <v>2799</v>
      </c>
      <c r="M563">
        <v>2841</v>
      </c>
      <c r="N563">
        <v>87519</v>
      </c>
    </row>
    <row r="564" spans="1:14" x14ac:dyDescent="0.2">
      <c r="A564" t="s">
        <v>136</v>
      </c>
      <c r="B564">
        <v>20</v>
      </c>
      <c r="C564">
        <v>4</v>
      </c>
      <c r="D564" s="55">
        <v>247292</v>
      </c>
      <c r="E564">
        <v>71</v>
      </c>
      <c r="F564">
        <v>36000</v>
      </c>
      <c r="G564">
        <v>30000</v>
      </c>
      <c r="H564">
        <v>14397</v>
      </c>
      <c r="I564">
        <v>4</v>
      </c>
      <c r="J564">
        <v>35235</v>
      </c>
      <c r="K564">
        <v>35015</v>
      </c>
      <c r="L564">
        <v>2354</v>
      </c>
      <c r="M564">
        <v>3165</v>
      </c>
      <c r="N564">
        <v>84318</v>
      </c>
    </row>
    <row r="565" spans="1:14" x14ac:dyDescent="0.2">
      <c r="A565" t="s">
        <v>136</v>
      </c>
      <c r="B565">
        <v>20</v>
      </c>
      <c r="C565">
        <v>4</v>
      </c>
      <c r="D565" s="55">
        <v>195486</v>
      </c>
      <c r="E565">
        <v>71</v>
      </c>
      <c r="F565">
        <v>36000</v>
      </c>
      <c r="G565">
        <v>30000</v>
      </c>
      <c r="H565">
        <v>25467</v>
      </c>
      <c r="I565">
        <v>4</v>
      </c>
      <c r="J565">
        <v>35425</v>
      </c>
      <c r="K565">
        <v>35165</v>
      </c>
      <c r="L565">
        <v>2913</v>
      </c>
      <c r="M565">
        <v>2174</v>
      </c>
      <c r="N565">
        <v>99832</v>
      </c>
    </row>
    <row r="566" spans="1:14" x14ac:dyDescent="0.2">
      <c r="A566" t="s">
        <v>136</v>
      </c>
      <c r="B566">
        <v>20</v>
      </c>
      <c r="C566">
        <v>4</v>
      </c>
      <c r="D566" s="55">
        <v>201458</v>
      </c>
      <c r="E566">
        <v>71</v>
      </c>
      <c r="F566">
        <v>36000</v>
      </c>
      <c r="G566">
        <v>30000</v>
      </c>
      <c r="H566">
        <v>8897</v>
      </c>
      <c r="I566">
        <v>4</v>
      </c>
      <c r="J566">
        <v>35390</v>
      </c>
      <c r="K566">
        <v>35150</v>
      </c>
      <c r="L566">
        <v>2320</v>
      </c>
      <c r="M566">
        <v>2567</v>
      </c>
      <c r="N566">
        <v>97648</v>
      </c>
    </row>
    <row r="567" spans="1:14" x14ac:dyDescent="0.2">
      <c r="A567" t="s">
        <v>136</v>
      </c>
      <c r="B567">
        <v>20</v>
      </c>
      <c r="C567">
        <v>4</v>
      </c>
      <c r="D567" s="55">
        <v>218472</v>
      </c>
      <c r="E567">
        <v>71</v>
      </c>
      <c r="F567">
        <v>36000</v>
      </c>
      <c r="G567">
        <v>30000</v>
      </c>
      <c r="H567">
        <v>75652</v>
      </c>
      <c r="I567">
        <v>4</v>
      </c>
      <c r="J567">
        <v>35395</v>
      </c>
      <c r="K567">
        <v>35070</v>
      </c>
      <c r="L567">
        <v>2614</v>
      </c>
      <c r="M567">
        <v>2807</v>
      </c>
      <c r="N567">
        <v>93107</v>
      </c>
    </row>
    <row r="568" spans="1:14" x14ac:dyDescent="0.2">
      <c r="A568" t="s">
        <v>136</v>
      </c>
      <c r="B568">
        <v>20</v>
      </c>
      <c r="C568">
        <v>4</v>
      </c>
      <c r="D568" s="55">
        <v>206875</v>
      </c>
      <c r="E568">
        <v>71</v>
      </c>
      <c r="F568">
        <v>36000</v>
      </c>
      <c r="G568">
        <v>30000</v>
      </c>
      <c r="H568">
        <v>166048</v>
      </c>
      <c r="I568">
        <v>4</v>
      </c>
      <c r="J568">
        <v>35440</v>
      </c>
      <c r="K568">
        <v>35105</v>
      </c>
      <c r="L568">
        <v>2955</v>
      </c>
      <c r="M568">
        <v>2498</v>
      </c>
      <c r="N568">
        <v>91395</v>
      </c>
    </row>
    <row r="569" spans="1:14" x14ac:dyDescent="0.2">
      <c r="A569" t="s">
        <v>136</v>
      </c>
      <c r="B569">
        <v>20</v>
      </c>
      <c r="C569">
        <v>4</v>
      </c>
      <c r="D569" s="55">
        <v>191250</v>
      </c>
      <c r="E569">
        <v>71</v>
      </c>
      <c r="F569">
        <v>36000</v>
      </c>
      <c r="G569">
        <v>30000</v>
      </c>
      <c r="H569">
        <v>44704</v>
      </c>
      <c r="I569">
        <v>4</v>
      </c>
      <c r="J569">
        <v>35390</v>
      </c>
      <c r="K569">
        <v>35175</v>
      </c>
      <c r="L569">
        <v>2431</v>
      </c>
      <c r="M569">
        <v>2509</v>
      </c>
      <c r="N569">
        <v>96768</v>
      </c>
    </row>
    <row r="570" spans="1:14" x14ac:dyDescent="0.2">
      <c r="A570" t="s">
        <v>136</v>
      </c>
      <c r="B570">
        <v>20</v>
      </c>
      <c r="C570">
        <v>4</v>
      </c>
      <c r="D570" s="55">
        <v>183889</v>
      </c>
      <c r="E570">
        <v>71</v>
      </c>
      <c r="F570">
        <v>36000</v>
      </c>
      <c r="G570">
        <v>30000</v>
      </c>
      <c r="H570">
        <v>61627</v>
      </c>
      <c r="I570">
        <v>4</v>
      </c>
      <c r="J570">
        <v>35435</v>
      </c>
      <c r="K570">
        <v>35200</v>
      </c>
      <c r="L570">
        <v>2621</v>
      </c>
      <c r="M570">
        <v>2458</v>
      </c>
      <c r="N570">
        <v>97046</v>
      </c>
    </row>
    <row r="571" spans="1:14" x14ac:dyDescent="0.2">
      <c r="A571" t="s">
        <v>136</v>
      </c>
      <c r="B571">
        <v>20</v>
      </c>
      <c r="C571">
        <v>4</v>
      </c>
      <c r="D571" s="55">
        <v>176806</v>
      </c>
      <c r="E571">
        <v>71</v>
      </c>
      <c r="F571">
        <v>36000</v>
      </c>
      <c r="G571">
        <v>30000</v>
      </c>
      <c r="H571">
        <v>83857</v>
      </c>
      <c r="I571">
        <v>4</v>
      </c>
      <c r="J571">
        <v>35565</v>
      </c>
      <c r="K571">
        <v>35110</v>
      </c>
      <c r="L571">
        <v>3769</v>
      </c>
      <c r="M571">
        <v>1892</v>
      </c>
      <c r="N571">
        <v>103260</v>
      </c>
    </row>
    <row r="572" spans="1:14" x14ac:dyDescent="0.2">
      <c r="A572" t="s">
        <v>136</v>
      </c>
      <c r="B572">
        <v>20</v>
      </c>
      <c r="C572">
        <v>4</v>
      </c>
      <c r="D572" s="55">
        <v>189514</v>
      </c>
      <c r="E572">
        <v>71</v>
      </c>
      <c r="F572">
        <v>36000</v>
      </c>
      <c r="G572">
        <v>30000</v>
      </c>
      <c r="H572">
        <v>541606</v>
      </c>
      <c r="I572">
        <v>4</v>
      </c>
      <c r="J572">
        <v>35465</v>
      </c>
      <c r="K572">
        <v>35195</v>
      </c>
      <c r="L572">
        <v>2119</v>
      </c>
      <c r="M572">
        <v>2276</v>
      </c>
      <c r="N572">
        <v>103948</v>
      </c>
    </row>
    <row r="573" spans="1:14" x14ac:dyDescent="0.2">
      <c r="A573" t="s">
        <v>136</v>
      </c>
      <c r="B573">
        <v>20</v>
      </c>
      <c r="C573">
        <v>4</v>
      </c>
      <c r="D573" s="55">
        <v>190972</v>
      </c>
      <c r="E573">
        <v>71</v>
      </c>
      <c r="F573">
        <v>36000</v>
      </c>
      <c r="G573">
        <v>30000</v>
      </c>
      <c r="H573">
        <v>30167</v>
      </c>
      <c r="I573">
        <v>4</v>
      </c>
      <c r="J573">
        <v>35480</v>
      </c>
      <c r="K573">
        <v>35200</v>
      </c>
      <c r="L573">
        <v>2881</v>
      </c>
      <c r="M573">
        <v>2124</v>
      </c>
      <c r="N573">
        <v>102960</v>
      </c>
    </row>
    <row r="574" spans="1:14" x14ac:dyDescent="0.2">
      <c r="A574" t="s">
        <v>136</v>
      </c>
      <c r="B574">
        <v>20</v>
      </c>
      <c r="C574">
        <v>4</v>
      </c>
      <c r="D574" s="55">
        <v>179444</v>
      </c>
      <c r="E574">
        <v>71</v>
      </c>
      <c r="F574">
        <v>36000</v>
      </c>
      <c r="G574">
        <v>30000</v>
      </c>
      <c r="H574">
        <v>21669</v>
      </c>
      <c r="I574">
        <v>4</v>
      </c>
      <c r="J574">
        <v>35470</v>
      </c>
      <c r="K574">
        <v>35205</v>
      </c>
      <c r="L574">
        <v>3084</v>
      </c>
      <c r="M574">
        <v>2162</v>
      </c>
      <c r="N574">
        <v>105258</v>
      </c>
    </row>
    <row r="575" spans="1:14" x14ac:dyDescent="0.2">
      <c r="A575" t="s">
        <v>136</v>
      </c>
      <c r="B575">
        <v>20</v>
      </c>
      <c r="C575">
        <v>4</v>
      </c>
      <c r="D575" s="55">
        <v>225208</v>
      </c>
      <c r="E575">
        <v>71</v>
      </c>
      <c r="F575">
        <v>36000</v>
      </c>
      <c r="G575">
        <v>30000</v>
      </c>
      <c r="H575">
        <v>16476</v>
      </c>
      <c r="I575">
        <v>4</v>
      </c>
      <c r="J575">
        <v>35320</v>
      </c>
      <c r="K575">
        <v>35110</v>
      </c>
      <c r="L575">
        <v>2861</v>
      </c>
      <c r="M575">
        <v>2523</v>
      </c>
      <c r="N575">
        <v>88642</v>
      </c>
    </row>
    <row r="576" spans="1:14" x14ac:dyDescent="0.2">
      <c r="A576" t="s">
        <v>136</v>
      </c>
      <c r="B576">
        <v>20</v>
      </c>
      <c r="C576">
        <v>4</v>
      </c>
      <c r="D576" s="55">
        <v>198125</v>
      </c>
      <c r="E576">
        <v>71</v>
      </c>
      <c r="F576">
        <v>36000</v>
      </c>
      <c r="G576">
        <v>30000</v>
      </c>
      <c r="H576">
        <v>25796</v>
      </c>
      <c r="I576">
        <v>4</v>
      </c>
      <c r="J576">
        <v>35395</v>
      </c>
      <c r="K576">
        <v>35155</v>
      </c>
      <c r="L576">
        <v>3103</v>
      </c>
      <c r="M576">
        <v>2492</v>
      </c>
      <c r="N576">
        <v>97591</v>
      </c>
    </row>
    <row r="577" spans="1:14" x14ac:dyDescent="0.2">
      <c r="A577" t="s">
        <v>136</v>
      </c>
      <c r="B577">
        <v>20</v>
      </c>
      <c r="C577">
        <v>4</v>
      </c>
      <c r="D577" s="55">
        <v>210069</v>
      </c>
      <c r="E577">
        <v>71</v>
      </c>
      <c r="F577">
        <v>36000</v>
      </c>
      <c r="G577">
        <v>30000</v>
      </c>
      <c r="H577">
        <v>15594</v>
      </c>
      <c r="I577">
        <v>4</v>
      </c>
      <c r="J577">
        <v>35355</v>
      </c>
      <c r="K577">
        <v>35145</v>
      </c>
      <c r="L577">
        <v>2430</v>
      </c>
      <c r="M577">
        <v>2507</v>
      </c>
      <c r="N577">
        <v>97892</v>
      </c>
    </row>
    <row r="578" spans="1:14" x14ac:dyDescent="0.2">
      <c r="A578" t="s">
        <v>136</v>
      </c>
      <c r="B578">
        <v>20</v>
      </c>
      <c r="C578">
        <v>4</v>
      </c>
      <c r="D578" s="55">
        <v>216528</v>
      </c>
      <c r="E578">
        <v>71</v>
      </c>
      <c r="F578">
        <v>36000</v>
      </c>
      <c r="G578">
        <v>30000</v>
      </c>
      <c r="H578">
        <v>80456</v>
      </c>
      <c r="I578">
        <v>4</v>
      </c>
      <c r="J578">
        <v>35345</v>
      </c>
      <c r="K578">
        <v>35075</v>
      </c>
      <c r="L578">
        <v>3493</v>
      </c>
      <c r="M578">
        <v>2495</v>
      </c>
      <c r="N578">
        <v>81164</v>
      </c>
    </row>
    <row r="579" spans="1:14" x14ac:dyDescent="0.2">
      <c r="A579" t="s">
        <v>136</v>
      </c>
      <c r="B579">
        <v>20</v>
      </c>
      <c r="C579">
        <v>4</v>
      </c>
      <c r="D579" s="55">
        <v>207153</v>
      </c>
      <c r="E579">
        <v>71</v>
      </c>
      <c r="F579">
        <v>36000</v>
      </c>
      <c r="G579">
        <v>30000</v>
      </c>
      <c r="H579">
        <v>95453</v>
      </c>
      <c r="I579">
        <v>4</v>
      </c>
      <c r="J579">
        <v>35380</v>
      </c>
      <c r="K579">
        <v>35145</v>
      </c>
      <c r="L579">
        <v>2514</v>
      </c>
      <c r="M579">
        <v>2447</v>
      </c>
      <c r="N579">
        <v>96083</v>
      </c>
    </row>
    <row r="580" spans="1:14" x14ac:dyDescent="0.2">
      <c r="A580" t="s">
        <v>136</v>
      </c>
      <c r="B580">
        <v>20</v>
      </c>
      <c r="C580">
        <v>4</v>
      </c>
      <c r="D580" s="55">
        <v>209028</v>
      </c>
      <c r="E580">
        <v>71</v>
      </c>
      <c r="F580">
        <v>36000</v>
      </c>
      <c r="G580">
        <v>30000</v>
      </c>
      <c r="H580">
        <v>85664</v>
      </c>
      <c r="I580">
        <v>4</v>
      </c>
      <c r="J580">
        <v>35470</v>
      </c>
      <c r="K580">
        <v>35065</v>
      </c>
      <c r="L580">
        <v>3040</v>
      </c>
      <c r="M580">
        <v>2449</v>
      </c>
      <c r="N580">
        <v>86241</v>
      </c>
    </row>
    <row r="581" spans="1:14" x14ac:dyDescent="0.2">
      <c r="A581" t="s">
        <v>136</v>
      </c>
      <c r="B581">
        <v>20</v>
      </c>
      <c r="C581">
        <v>4</v>
      </c>
      <c r="D581" s="55">
        <v>194931</v>
      </c>
      <c r="E581">
        <v>71</v>
      </c>
      <c r="F581">
        <v>36000</v>
      </c>
      <c r="G581">
        <v>30000</v>
      </c>
      <c r="H581">
        <v>28479</v>
      </c>
      <c r="I581">
        <v>4</v>
      </c>
      <c r="J581">
        <v>35435</v>
      </c>
      <c r="K581">
        <v>35230</v>
      </c>
      <c r="L581">
        <v>2526</v>
      </c>
      <c r="M581">
        <v>2439</v>
      </c>
      <c r="N581">
        <v>100464</v>
      </c>
    </row>
    <row r="582" spans="1:14" x14ac:dyDescent="0.2">
      <c r="A582" t="s">
        <v>136</v>
      </c>
      <c r="B582">
        <v>20</v>
      </c>
      <c r="C582">
        <v>4</v>
      </c>
      <c r="D582" s="55">
        <v>176875</v>
      </c>
      <c r="E582">
        <v>71</v>
      </c>
      <c r="F582">
        <v>36000</v>
      </c>
      <c r="G582">
        <v>30000</v>
      </c>
      <c r="H582">
        <v>8226</v>
      </c>
      <c r="I582">
        <v>4</v>
      </c>
      <c r="J582">
        <v>35470</v>
      </c>
      <c r="K582">
        <v>35220</v>
      </c>
      <c r="L582">
        <v>2360</v>
      </c>
      <c r="M582">
        <v>2226</v>
      </c>
      <c r="N582">
        <v>108610</v>
      </c>
    </row>
    <row r="583" spans="1:14" x14ac:dyDescent="0.2">
      <c r="A583" t="s">
        <v>136</v>
      </c>
      <c r="B583">
        <v>20</v>
      </c>
      <c r="C583">
        <v>4</v>
      </c>
      <c r="D583" s="55">
        <v>176250</v>
      </c>
      <c r="E583">
        <v>71</v>
      </c>
      <c r="F583">
        <v>36000</v>
      </c>
      <c r="G583">
        <v>30000</v>
      </c>
      <c r="H583">
        <v>63536</v>
      </c>
      <c r="I583">
        <v>4</v>
      </c>
      <c r="J583">
        <v>35540</v>
      </c>
      <c r="K583">
        <v>35210</v>
      </c>
      <c r="L583">
        <v>3538</v>
      </c>
      <c r="M583">
        <v>1886</v>
      </c>
      <c r="N583">
        <v>101457</v>
      </c>
    </row>
    <row r="584" spans="1:14" x14ac:dyDescent="0.2">
      <c r="A584" t="s">
        <v>136</v>
      </c>
      <c r="B584">
        <v>20</v>
      </c>
      <c r="C584">
        <v>4</v>
      </c>
      <c r="D584" s="55">
        <v>238681</v>
      </c>
      <c r="E584">
        <v>71</v>
      </c>
      <c r="F584">
        <v>36000</v>
      </c>
      <c r="G584">
        <v>30000</v>
      </c>
      <c r="H584">
        <v>31184</v>
      </c>
      <c r="I584">
        <v>4</v>
      </c>
      <c r="J584">
        <v>35225</v>
      </c>
      <c r="K584">
        <v>34965</v>
      </c>
      <c r="L584">
        <v>2312</v>
      </c>
      <c r="M584">
        <v>3084</v>
      </c>
      <c r="N584">
        <v>84481</v>
      </c>
    </row>
    <row r="585" spans="1:14" x14ac:dyDescent="0.2">
      <c r="A585" t="s">
        <v>136</v>
      </c>
      <c r="B585">
        <v>20</v>
      </c>
      <c r="C585">
        <v>4</v>
      </c>
      <c r="D585" s="55">
        <v>199792</v>
      </c>
      <c r="E585">
        <v>71</v>
      </c>
      <c r="F585">
        <v>36000</v>
      </c>
      <c r="G585">
        <v>30000</v>
      </c>
      <c r="H585">
        <v>11253</v>
      </c>
      <c r="I585">
        <v>4</v>
      </c>
      <c r="J585">
        <v>35430</v>
      </c>
      <c r="K585">
        <v>35130</v>
      </c>
      <c r="L585">
        <v>3220</v>
      </c>
      <c r="M585">
        <v>2502</v>
      </c>
      <c r="N585">
        <v>95134</v>
      </c>
    </row>
    <row r="586" spans="1:14" x14ac:dyDescent="0.2">
      <c r="A586" t="s">
        <v>136</v>
      </c>
      <c r="B586">
        <v>20</v>
      </c>
      <c r="C586">
        <v>4</v>
      </c>
      <c r="D586" s="55">
        <v>194028</v>
      </c>
      <c r="E586">
        <v>71</v>
      </c>
      <c r="F586">
        <v>36000</v>
      </c>
      <c r="G586">
        <v>30000</v>
      </c>
      <c r="H586">
        <v>63088</v>
      </c>
      <c r="I586">
        <v>4</v>
      </c>
      <c r="J586">
        <v>35415</v>
      </c>
      <c r="K586">
        <v>35135</v>
      </c>
      <c r="L586">
        <v>3163</v>
      </c>
      <c r="M586">
        <v>2186</v>
      </c>
      <c r="N586">
        <v>102643</v>
      </c>
    </row>
    <row r="587" spans="1:14" x14ac:dyDescent="0.2">
      <c r="A587" t="s">
        <v>136</v>
      </c>
      <c r="B587">
        <v>20</v>
      </c>
      <c r="C587">
        <v>4</v>
      </c>
      <c r="D587" s="55">
        <v>175139</v>
      </c>
      <c r="E587">
        <v>71</v>
      </c>
      <c r="F587">
        <v>36000</v>
      </c>
      <c r="G587">
        <v>30000</v>
      </c>
      <c r="H587">
        <v>217874</v>
      </c>
      <c r="I587">
        <v>4</v>
      </c>
      <c r="J587">
        <v>35450</v>
      </c>
      <c r="K587">
        <v>35210</v>
      </c>
      <c r="L587">
        <v>3209</v>
      </c>
      <c r="M587">
        <v>2129</v>
      </c>
      <c r="N587">
        <v>103181</v>
      </c>
    </row>
    <row r="588" spans="1:14" x14ac:dyDescent="0.2">
      <c r="A588" t="s">
        <v>136</v>
      </c>
      <c r="B588">
        <v>20</v>
      </c>
      <c r="C588">
        <v>4</v>
      </c>
      <c r="D588" s="55">
        <v>222778</v>
      </c>
      <c r="E588">
        <v>71</v>
      </c>
      <c r="F588">
        <v>36000</v>
      </c>
      <c r="G588">
        <v>30000</v>
      </c>
      <c r="H588">
        <v>237052</v>
      </c>
      <c r="I588">
        <v>4</v>
      </c>
      <c r="J588">
        <v>35300</v>
      </c>
      <c r="K588">
        <v>35110</v>
      </c>
      <c r="L588">
        <v>2610</v>
      </c>
      <c r="M588">
        <v>2486</v>
      </c>
      <c r="N588">
        <v>88455</v>
      </c>
    </row>
    <row r="589" spans="1:14" x14ac:dyDescent="0.2">
      <c r="A589" t="s">
        <v>136</v>
      </c>
      <c r="B589">
        <v>20</v>
      </c>
      <c r="C589">
        <v>4</v>
      </c>
      <c r="D589" s="55">
        <v>195417</v>
      </c>
      <c r="E589">
        <v>71</v>
      </c>
      <c r="F589">
        <v>36000</v>
      </c>
      <c r="G589">
        <v>30000</v>
      </c>
      <c r="H589">
        <v>65315</v>
      </c>
      <c r="I589">
        <v>4</v>
      </c>
      <c r="J589">
        <v>35410</v>
      </c>
      <c r="K589">
        <v>35175</v>
      </c>
      <c r="L589">
        <v>2507</v>
      </c>
      <c r="M589">
        <v>2445</v>
      </c>
      <c r="N589">
        <v>98679</v>
      </c>
    </row>
    <row r="590" spans="1:14" x14ac:dyDescent="0.2">
      <c r="A590" t="s">
        <v>136</v>
      </c>
      <c r="B590">
        <v>20</v>
      </c>
      <c r="C590">
        <v>4</v>
      </c>
      <c r="D590" s="55">
        <v>211528</v>
      </c>
      <c r="E590">
        <v>71</v>
      </c>
      <c r="F590">
        <v>36000</v>
      </c>
      <c r="G590">
        <v>30000</v>
      </c>
      <c r="H590">
        <v>1773993</v>
      </c>
      <c r="I590">
        <v>4</v>
      </c>
      <c r="J590">
        <v>35380</v>
      </c>
      <c r="K590">
        <v>34835</v>
      </c>
      <c r="L590">
        <v>3084</v>
      </c>
      <c r="M590">
        <v>2559</v>
      </c>
      <c r="N590">
        <v>93747</v>
      </c>
    </row>
    <row r="591" spans="1:14" x14ac:dyDescent="0.2">
      <c r="A591" t="s">
        <v>136</v>
      </c>
      <c r="B591">
        <v>20</v>
      </c>
      <c r="C591">
        <v>4</v>
      </c>
      <c r="D591" s="55">
        <v>221181</v>
      </c>
      <c r="E591">
        <v>71</v>
      </c>
      <c r="F591">
        <v>36000</v>
      </c>
      <c r="G591">
        <v>30000</v>
      </c>
      <c r="H591">
        <v>91630</v>
      </c>
      <c r="I591">
        <v>4</v>
      </c>
      <c r="J591">
        <v>35295</v>
      </c>
      <c r="K591">
        <v>35095</v>
      </c>
      <c r="L591">
        <v>2562</v>
      </c>
      <c r="M591">
        <v>2467</v>
      </c>
      <c r="N591">
        <v>88319</v>
      </c>
    </row>
    <row r="592" spans="1:14" x14ac:dyDescent="0.2">
      <c r="A592" t="s">
        <v>136</v>
      </c>
      <c r="B592">
        <v>20</v>
      </c>
      <c r="C592">
        <v>4</v>
      </c>
      <c r="D592" s="55">
        <v>196458</v>
      </c>
      <c r="E592">
        <v>71</v>
      </c>
      <c r="F592">
        <v>36000</v>
      </c>
      <c r="G592">
        <v>30000</v>
      </c>
      <c r="H592">
        <v>54528</v>
      </c>
      <c r="I592">
        <v>4</v>
      </c>
      <c r="J592">
        <v>35475</v>
      </c>
      <c r="K592">
        <v>35155</v>
      </c>
      <c r="L592">
        <v>2652</v>
      </c>
      <c r="M592">
        <v>2356</v>
      </c>
      <c r="N592">
        <v>96552</v>
      </c>
    </row>
    <row r="593" spans="1:14" x14ac:dyDescent="0.2">
      <c r="A593" t="s">
        <v>136</v>
      </c>
      <c r="B593">
        <v>20</v>
      </c>
      <c r="C593">
        <v>4</v>
      </c>
      <c r="D593" s="55">
        <v>177014</v>
      </c>
      <c r="E593">
        <v>71</v>
      </c>
      <c r="F593">
        <v>36000</v>
      </c>
      <c r="G593">
        <v>30000</v>
      </c>
      <c r="H593">
        <v>42598</v>
      </c>
      <c r="I593">
        <v>4</v>
      </c>
      <c r="J593">
        <v>35430</v>
      </c>
      <c r="K593">
        <v>35270</v>
      </c>
      <c r="L593">
        <v>2779</v>
      </c>
      <c r="M593">
        <v>2182</v>
      </c>
      <c r="N593">
        <v>105857</v>
      </c>
    </row>
    <row r="594" spans="1:14" x14ac:dyDescent="0.2">
      <c r="A594" t="s">
        <v>136</v>
      </c>
      <c r="B594">
        <v>20</v>
      </c>
      <c r="C594">
        <v>4</v>
      </c>
      <c r="D594" s="55">
        <v>243472</v>
      </c>
      <c r="E594">
        <v>71</v>
      </c>
      <c r="F594">
        <v>36000</v>
      </c>
      <c r="G594">
        <v>30000</v>
      </c>
      <c r="H594">
        <v>13447</v>
      </c>
      <c r="I594">
        <v>4</v>
      </c>
      <c r="J594">
        <v>35275</v>
      </c>
      <c r="K594">
        <v>35010</v>
      </c>
      <c r="L594">
        <v>2601</v>
      </c>
      <c r="M594">
        <v>3180</v>
      </c>
      <c r="N594">
        <v>83656</v>
      </c>
    </row>
    <row r="595" spans="1:14" x14ac:dyDescent="0.2">
      <c r="A595" t="s">
        <v>136</v>
      </c>
      <c r="B595">
        <v>20</v>
      </c>
      <c r="C595">
        <v>4</v>
      </c>
      <c r="D595" s="55">
        <v>190556</v>
      </c>
      <c r="E595">
        <v>71</v>
      </c>
      <c r="F595">
        <v>36000</v>
      </c>
      <c r="G595">
        <v>30000</v>
      </c>
      <c r="H595">
        <v>281829</v>
      </c>
      <c r="I595">
        <v>4</v>
      </c>
      <c r="J595">
        <v>35365</v>
      </c>
      <c r="K595">
        <v>35190</v>
      </c>
      <c r="L595">
        <v>2740</v>
      </c>
      <c r="M595">
        <v>2485</v>
      </c>
      <c r="N595">
        <v>97367</v>
      </c>
    </row>
    <row r="596" spans="1:14" x14ac:dyDescent="0.2">
      <c r="A596" t="s">
        <v>136</v>
      </c>
      <c r="B596">
        <v>20</v>
      </c>
      <c r="C596">
        <v>4</v>
      </c>
      <c r="D596" s="55">
        <v>228194</v>
      </c>
      <c r="E596">
        <v>71</v>
      </c>
      <c r="F596">
        <v>36000</v>
      </c>
      <c r="G596">
        <v>30000</v>
      </c>
      <c r="H596">
        <v>114922</v>
      </c>
      <c r="I596">
        <v>4</v>
      </c>
      <c r="J596">
        <v>35280</v>
      </c>
      <c r="K596">
        <v>35015</v>
      </c>
      <c r="L596">
        <v>3292</v>
      </c>
      <c r="M596">
        <v>2698</v>
      </c>
      <c r="N596">
        <v>79409</v>
      </c>
    </row>
    <row r="597" spans="1:14" x14ac:dyDescent="0.2">
      <c r="A597" t="s">
        <v>136</v>
      </c>
      <c r="B597">
        <v>20</v>
      </c>
      <c r="C597">
        <v>4</v>
      </c>
      <c r="D597" s="55">
        <v>193194</v>
      </c>
      <c r="E597">
        <v>71</v>
      </c>
      <c r="F597">
        <v>36000</v>
      </c>
      <c r="G597">
        <v>30000</v>
      </c>
      <c r="H597">
        <v>14337</v>
      </c>
      <c r="I597">
        <v>4</v>
      </c>
      <c r="J597">
        <v>35455</v>
      </c>
      <c r="K597">
        <v>35080</v>
      </c>
      <c r="L597">
        <v>3360</v>
      </c>
      <c r="M597">
        <v>2432</v>
      </c>
      <c r="N597">
        <v>88576</v>
      </c>
    </row>
    <row r="598" spans="1:14" x14ac:dyDescent="0.2">
      <c r="A598" t="s">
        <v>136</v>
      </c>
      <c r="B598">
        <v>20</v>
      </c>
      <c r="C598">
        <v>4</v>
      </c>
      <c r="D598" s="55">
        <v>189167</v>
      </c>
      <c r="E598">
        <v>71</v>
      </c>
      <c r="F598">
        <v>36000</v>
      </c>
      <c r="G598">
        <v>30000</v>
      </c>
      <c r="H598">
        <v>31065</v>
      </c>
      <c r="I598">
        <v>4</v>
      </c>
      <c r="J598">
        <v>35440</v>
      </c>
      <c r="K598">
        <v>35180</v>
      </c>
      <c r="L598">
        <v>2753</v>
      </c>
      <c r="M598">
        <v>2213</v>
      </c>
      <c r="N598">
        <v>101594</v>
      </c>
    </row>
    <row r="599" spans="1:14" x14ac:dyDescent="0.2">
      <c r="A599" t="s">
        <v>136</v>
      </c>
      <c r="B599">
        <v>20</v>
      </c>
      <c r="C599">
        <v>4</v>
      </c>
      <c r="D599" s="55">
        <v>189306</v>
      </c>
      <c r="E599">
        <v>71</v>
      </c>
      <c r="F599">
        <v>36000</v>
      </c>
      <c r="G599">
        <v>30000</v>
      </c>
      <c r="H599">
        <v>27419</v>
      </c>
      <c r="I599">
        <v>4</v>
      </c>
      <c r="J599">
        <v>35405</v>
      </c>
      <c r="K599">
        <v>35160</v>
      </c>
      <c r="L599">
        <v>2592</v>
      </c>
      <c r="M599">
        <v>2410</v>
      </c>
      <c r="N599">
        <v>98348</v>
      </c>
    </row>
    <row r="600" spans="1:14" x14ac:dyDescent="0.2">
      <c r="A600" t="s">
        <v>136</v>
      </c>
      <c r="B600">
        <v>20</v>
      </c>
      <c r="C600">
        <v>4</v>
      </c>
      <c r="D600" s="55">
        <v>205833</v>
      </c>
      <c r="E600">
        <v>71</v>
      </c>
      <c r="F600">
        <v>36000</v>
      </c>
      <c r="G600">
        <v>30000</v>
      </c>
      <c r="H600">
        <v>12494</v>
      </c>
      <c r="I600">
        <v>4</v>
      </c>
      <c r="J600">
        <v>35365</v>
      </c>
      <c r="K600">
        <v>35120</v>
      </c>
      <c r="L600">
        <v>3239</v>
      </c>
      <c r="M600">
        <v>2544</v>
      </c>
      <c r="N600">
        <v>93343</v>
      </c>
    </row>
    <row r="601" spans="1:14" x14ac:dyDescent="0.2">
      <c r="A601" t="s">
        <v>136</v>
      </c>
      <c r="B601">
        <v>20</v>
      </c>
      <c r="C601">
        <v>4</v>
      </c>
      <c r="D601" s="55">
        <v>196319</v>
      </c>
      <c r="E601">
        <v>71</v>
      </c>
      <c r="F601">
        <v>36000</v>
      </c>
      <c r="G601">
        <v>30000</v>
      </c>
      <c r="H601">
        <v>218797</v>
      </c>
      <c r="I601">
        <v>4</v>
      </c>
      <c r="J601">
        <v>35455</v>
      </c>
      <c r="K601">
        <v>35125</v>
      </c>
      <c r="L601">
        <v>3350</v>
      </c>
      <c r="M601">
        <v>2498</v>
      </c>
      <c r="N601">
        <v>93804</v>
      </c>
    </row>
    <row r="602" spans="1:14" x14ac:dyDescent="0.2">
      <c r="A602" t="s">
        <v>136</v>
      </c>
      <c r="B602">
        <v>20</v>
      </c>
      <c r="C602">
        <v>8</v>
      </c>
      <c r="D602" s="55">
        <v>267292</v>
      </c>
      <c r="E602">
        <v>71</v>
      </c>
      <c r="F602">
        <v>36000</v>
      </c>
      <c r="G602">
        <v>30000</v>
      </c>
      <c r="H602">
        <v>58225</v>
      </c>
      <c r="I602">
        <v>4</v>
      </c>
      <c r="J602">
        <v>35210</v>
      </c>
      <c r="K602">
        <v>34850</v>
      </c>
      <c r="L602">
        <v>2567</v>
      </c>
      <c r="M602">
        <v>3046</v>
      </c>
      <c r="N602">
        <v>106230</v>
      </c>
    </row>
    <row r="603" spans="1:14" x14ac:dyDescent="0.2">
      <c r="A603" t="s">
        <v>136</v>
      </c>
      <c r="B603">
        <v>20</v>
      </c>
      <c r="C603">
        <v>8</v>
      </c>
      <c r="D603" s="55">
        <v>265972</v>
      </c>
      <c r="E603">
        <v>71</v>
      </c>
      <c r="F603">
        <v>36000</v>
      </c>
      <c r="G603">
        <v>30000</v>
      </c>
      <c r="H603">
        <v>9591</v>
      </c>
      <c r="I603">
        <v>4</v>
      </c>
      <c r="J603">
        <v>35310</v>
      </c>
      <c r="K603">
        <v>34640</v>
      </c>
      <c r="L603">
        <v>3197</v>
      </c>
      <c r="M603">
        <v>2850</v>
      </c>
      <c r="N603">
        <v>100619</v>
      </c>
    </row>
    <row r="604" spans="1:14" x14ac:dyDescent="0.2">
      <c r="A604" t="s">
        <v>136</v>
      </c>
      <c r="B604">
        <v>20</v>
      </c>
      <c r="C604">
        <v>8</v>
      </c>
      <c r="D604" s="55">
        <v>273403</v>
      </c>
      <c r="E604">
        <v>71</v>
      </c>
      <c r="F604">
        <v>36000</v>
      </c>
      <c r="G604">
        <v>30000</v>
      </c>
      <c r="H604">
        <v>30884</v>
      </c>
      <c r="I604">
        <v>4</v>
      </c>
      <c r="J604">
        <v>35210</v>
      </c>
      <c r="K604">
        <v>34905</v>
      </c>
      <c r="L604">
        <v>2983</v>
      </c>
      <c r="M604">
        <v>3196</v>
      </c>
      <c r="N604">
        <v>105390</v>
      </c>
    </row>
    <row r="605" spans="1:14" x14ac:dyDescent="0.2">
      <c r="A605" t="s">
        <v>136</v>
      </c>
      <c r="B605">
        <v>20</v>
      </c>
      <c r="C605">
        <v>8</v>
      </c>
      <c r="D605" s="55">
        <v>250417</v>
      </c>
      <c r="E605">
        <v>71</v>
      </c>
      <c r="F605">
        <v>36000</v>
      </c>
      <c r="G605">
        <v>30000</v>
      </c>
      <c r="H605">
        <v>160305</v>
      </c>
      <c r="I605">
        <v>4</v>
      </c>
      <c r="J605">
        <v>35345</v>
      </c>
      <c r="K605">
        <v>34935</v>
      </c>
      <c r="L605">
        <v>2808</v>
      </c>
      <c r="M605">
        <v>2825</v>
      </c>
      <c r="N605">
        <v>104566</v>
      </c>
    </row>
    <row r="606" spans="1:14" x14ac:dyDescent="0.2">
      <c r="A606" t="s">
        <v>136</v>
      </c>
      <c r="B606">
        <v>20</v>
      </c>
      <c r="C606">
        <v>8</v>
      </c>
      <c r="D606" s="55">
        <v>298125</v>
      </c>
      <c r="E606">
        <v>71</v>
      </c>
      <c r="F606">
        <v>36000</v>
      </c>
      <c r="G606">
        <v>30000</v>
      </c>
      <c r="H606">
        <v>38193</v>
      </c>
      <c r="I606">
        <v>4</v>
      </c>
      <c r="J606">
        <v>35110</v>
      </c>
      <c r="K606">
        <v>34700</v>
      </c>
      <c r="L606">
        <v>2612</v>
      </c>
      <c r="M606">
        <v>3720</v>
      </c>
      <c r="N606">
        <v>99041</v>
      </c>
    </row>
    <row r="607" spans="1:14" x14ac:dyDescent="0.2">
      <c r="A607" t="s">
        <v>136</v>
      </c>
      <c r="B607">
        <v>20</v>
      </c>
      <c r="C607">
        <v>8</v>
      </c>
      <c r="D607" s="55">
        <v>279792</v>
      </c>
      <c r="E607">
        <v>71</v>
      </c>
      <c r="F607">
        <v>36000</v>
      </c>
      <c r="G607">
        <v>30000</v>
      </c>
      <c r="H607">
        <v>22165</v>
      </c>
      <c r="I607">
        <v>4</v>
      </c>
      <c r="J607">
        <v>35125</v>
      </c>
      <c r="K607">
        <v>34850</v>
      </c>
      <c r="L607">
        <v>3215</v>
      </c>
      <c r="M607">
        <v>3158</v>
      </c>
      <c r="N607">
        <v>100555</v>
      </c>
    </row>
    <row r="608" spans="1:14" x14ac:dyDescent="0.2">
      <c r="A608" t="s">
        <v>136</v>
      </c>
      <c r="B608">
        <v>20</v>
      </c>
      <c r="C608">
        <v>8</v>
      </c>
      <c r="D608" s="55">
        <v>276736</v>
      </c>
      <c r="E608">
        <v>71</v>
      </c>
      <c r="F608">
        <v>36000</v>
      </c>
      <c r="G608">
        <v>30000</v>
      </c>
      <c r="H608">
        <v>58883</v>
      </c>
      <c r="I608">
        <v>4</v>
      </c>
      <c r="J608">
        <v>35225</v>
      </c>
      <c r="K608">
        <v>34775</v>
      </c>
      <c r="L608">
        <v>2711</v>
      </c>
      <c r="M608">
        <v>3306</v>
      </c>
      <c r="N608">
        <v>100788</v>
      </c>
    </row>
    <row r="609" spans="1:14" x14ac:dyDescent="0.2">
      <c r="A609" t="s">
        <v>136</v>
      </c>
      <c r="B609">
        <v>20</v>
      </c>
      <c r="C609">
        <v>8</v>
      </c>
      <c r="D609" s="55">
        <v>266944</v>
      </c>
      <c r="E609">
        <v>71</v>
      </c>
      <c r="F609">
        <v>36000</v>
      </c>
      <c r="G609">
        <v>30000</v>
      </c>
      <c r="H609">
        <v>66147</v>
      </c>
      <c r="I609">
        <v>4</v>
      </c>
      <c r="J609">
        <v>35185</v>
      </c>
      <c r="K609">
        <v>34880</v>
      </c>
      <c r="L609">
        <v>2557</v>
      </c>
      <c r="M609">
        <v>3087</v>
      </c>
      <c r="N609">
        <v>104665</v>
      </c>
    </row>
    <row r="610" spans="1:14" x14ac:dyDescent="0.2">
      <c r="A610" t="s">
        <v>136</v>
      </c>
      <c r="B610">
        <v>20</v>
      </c>
      <c r="C610">
        <v>8</v>
      </c>
      <c r="D610" s="55">
        <v>289028</v>
      </c>
      <c r="E610">
        <v>71</v>
      </c>
      <c r="F610">
        <v>36000</v>
      </c>
      <c r="G610">
        <v>30000</v>
      </c>
      <c r="H610">
        <v>9661</v>
      </c>
      <c r="I610">
        <v>4</v>
      </c>
      <c r="J610">
        <v>35115</v>
      </c>
      <c r="K610">
        <v>34830</v>
      </c>
      <c r="L610">
        <v>3005</v>
      </c>
      <c r="M610">
        <v>3741</v>
      </c>
      <c r="N610">
        <v>96877</v>
      </c>
    </row>
    <row r="611" spans="1:14" x14ac:dyDescent="0.2">
      <c r="A611" t="s">
        <v>136</v>
      </c>
      <c r="B611">
        <v>20</v>
      </c>
      <c r="C611">
        <v>8</v>
      </c>
      <c r="D611" s="55">
        <v>253472</v>
      </c>
      <c r="E611">
        <v>71</v>
      </c>
      <c r="F611">
        <v>36000</v>
      </c>
      <c r="G611">
        <v>30000</v>
      </c>
      <c r="H611">
        <v>127956</v>
      </c>
      <c r="I611">
        <v>4</v>
      </c>
      <c r="J611">
        <v>35220</v>
      </c>
      <c r="K611">
        <v>34930</v>
      </c>
      <c r="L611">
        <v>2979</v>
      </c>
      <c r="M611">
        <v>2727</v>
      </c>
      <c r="N611">
        <v>106529</v>
      </c>
    </row>
    <row r="612" spans="1:14" x14ac:dyDescent="0.2">
      <c r="A612" t="s">
        <v>136</v>
      </c>
      <c r="B612">
        <v>20</v>
      </c>
      <c r="C612">
        <v>8</v>
      </c>
      <c r="D612" s="55">
        <v>272639</v>
      </c>
      <c r="E612">
        <v>71</v>
      </c>
      <c r="F612">
        <v>36000</v>
      </c>
      <c r="G612">
        <v>30000</v>
      </c>
      <c r="H612">
        <v>7223</v>
      </c>
      <c r="I612">
        <v>4</v>
      </c>
      <c r="J612">
        <v>35170</v>
      </c>
      <c r="K612">
        <v>34880</v>
      </c>
      <c r="L612">
        <v>2962</v>
      </c>
      <c r="M612">
        <v>3114</v>
      </c>
      <c r="N612">
        <v>104538</v>
      </c>
    </row>
    <row r="613" spans="1:14" x14ac:dyDescent="0.2">
      <c r="A613" t="s">
        <v>136</v>
      </c>
      <c r="B613">
        <v>20</v>
      </c>
      <c r="C613">
        <v>8</v>
      </c>
      <c r="D613" s="55">
        <v>304097</v>
      </c>
      <c r="E613">
        <v>71</v>
      </c>
      <c r="F613">
        <v>36000</v>
      </c>
      <c r="G613">
        <v>30000</v>
      </c>
      <c r="H613">
        <v>13717</v>
      </c>
      <c r="I613">
        <v>4</v>
      </c>
      <c r="J613">
        <v>35120</v>
      </c>
      <c r="K613">
        <v>34755</v>
      </c>
      <c r="L613">
        <v>2813</v>
      </c>
      <c r="M613">
        <v>3772</v>
      </c>
      <c r="N613">
        <v>95946</v>
      </c>
    </row>
    <row r="614" spans="1:14" x14ac:dyDescent="0.2">
      <c r="A614" t="s">
        <v>136</v>
      </c>
      <c r="B614">
        <v>20</v>
      </c>
      <c r="C614">
        <v>8</v>
      </c>
      <c r="D614" s="55">
        <v>305833</v>
      </c>
      <c r="E614">
        <v>71</v>
      </c>
      <c r="F614">
        <v>36000</v>
      </c>
      <c r="G614">
        <v>30000</v>
      </c>
      <c r="H614">
        <v>70006</v>
      </c>
      <c r="I614">
        <v>4</v>
      </c>
      <c r="J614">
        <v>35075</v>
      </c>
      <c r="K614">
        <v>34720</v>
      </c>
      <c r="L614">
        <v>2200</v>
      </c>
      <c r="M614">
        <v>3745</v>
      </c>
      <c r="N614">
        <v>96414</v>
      </c>
    </row>
    <row r="615" spans="1:14" x14ac:dyDescent="0.2">
      <c r="A615" t="s">
        <v>136</v>
      </c>
      <c r="B615">
        <v>20</v>
      </c>
      <c r="C615">
        <v>8</v>
      </c>
      <c r="D615" s="55">
        <v>338889</v>
      </c>
      <c r="E615">
        <v>71</v>
      </c>
      <c r="F615">
        <v>36000</v>
      </c>
      <c r="G615">
        <v>30000</v>
      </c>
      <c r="H615">
        <v>22367</v>
      </c>
      <c r="I615">
        <v>4</v>
      </c>
      <c r="J615">
        <v>35065</v>
      </c>
      <c r="K615">
        <v>34550</v>
      </c>
      <c r="L615">
        <v>2809</v>
      </c>
      <c r="M615">
        <v>3787</v>
      </c>
      <c r="N615">
        <v>89799</v>
      </c>
    </row>
    <row r="616" spans="1:14" x14ac:dyDescent="0.2">
      <c r="A616" t="s">
        <v>136</v>
      </c>
      <c r="B616">
        <v>20</v>
      </c>
      <c r="C616">
        <v>8</v>
      </c>
      <c r="D616" s="55">
        <v>341042</v>
      </c>
      <c r="E616">
        <v>71</v>
      </c>
      <c r="F616">
        <v>36000</v>
      </c>
      <c r="G616">
        <v>30000</v>
      </c>
      <c r="H616">
        <v>16880</v>
      </c>
      <c r="I616">
        <v>4</v>
      </c>
      <c r="J616">
        <v>34975</v>
      </c>
      <c r="K616">
        <v>34585</v>
      </c>
      <c r="L616">
        <v>2761</v>
      </c>
      <c r="M616">
        <v>3596</v>
      </c>
      <c r="N616">
        <v>89289</v>
      </c>
    </row>
    <row r="617" spans="1:14" x14ac:dyDescent="0.2">
      <c r="A617" t="s">
        <v>136</v>
      </c>
      <c r="B617">
        <v>20</v>
      </c>
      <c r="C617">
        <v>8</v>
      </c>
      <c r="D617" s="55">
        <v>327153</v>
      </c>
      <c r="E617">
        <v>71</v>
      </c>
      <c r="F617">
        <v>36000</v>
      </c>
      <c r="G617">
        <v>30000</v>
      </c>
      <c r="H617">
        <v>19182</v>
      </c>
      <c r="I617">
        <v>4</v>
      </c>
      <c r="J617">
        <v>34950</v>
      </c>
      <c r="K617">
        <v>34680</v>
      </c>
      <c r="L617">
        <v>2276</v>
      </c>
      <c r="M617">
        <v>4104</v>
      </c>
      <c r="N617">
        <v>94587</v>
      </c>
    </row>
    <row r="618" spans="1:14" x14ac:dyDescent="0.2">
      <c r="A618" t="s">
        <v>136</v>
      </c>
      <c r="B618">
        <v>20</v>
      </c>
      <c r="C618">
        <v>8</v>
      </c>
      <c r="D618" s="55">
        <v>305347</v>
      </c>
      <c r="E618">
        <v>71</v>
      </c>
      <c r="F618">
        <v>36000</v>
      </c>
      <c r="G618">
        <v>30000</v>
      </c>
      <c r="H618">
        <v>78195</v>
      </c>
      <c r="I618">
        <v>4</v>
      </c>
      <c r="J618">
        <v>35080</v>
      </c>
      <c r="K618">
        <v>34620</v>
      </c>
      <c r="L618">
        <v>2870</v>
      </c>
      <c r="M618">
        <v>3777</v>
      </c>
      <c r="N618">
        <v>95995</v>
      </c>
    </row>
    <row r="619" spans="1:14" x14ac:dyDescent="0.2">
      <c r="A619" t="s">
        <v>136</v>
      </c>
      <c r="B619">
        <v>20</v>
      </c>
      <c r="C619">
        <v>8</v>
      </c>
      <c r="D619" s="55">
        <v>319444</v>
      </c>
      <c r="E619">
        <v>71</v>
      </c>
      <c r="F619">
        <v>36000</v>
      </c>
      <c r="G619">
        <v>30000</v>
      </c>
      <c r="H619">
        <v>7346</v>
      </c>
      <c r="I619">
        <v>4</v>
      </c>
      <c r="J619">
        <v>35090</v>
      </c>
      <c r="K619">
        <v>34555</v>
      </c>
      <c r="L619">
        <v>2708</v>
      </c>
      <c r="M619">
        <v>3760</v>
      </c>
      <c r="N619">
        <v>93808</v>
      </c>
    </row>
    <row r="620" spans="1:14" x14ac:dyDescent="0.2">
      <c r="A620" t="s">
        <v>136</v>
      </c>
      <c r="B620">
        <v>20</v>
      </c>
      <c r="C620">
        <v>8</v>
      </c>
      <c r="D620" s="55">
        <v>327569</v>
      </c>
      <c r="E620">
        <v>71</v>
      </c>
      <c r="F620">
        <v>36000</v>
      </c>
      <c r="G620">
        <v>30000</v>
      </c>
      <c r="H620">
        <v>93981</v>
      </c>
      <c r="I620">
        <v>4</v>
      </c>
      <c r="J620">
        <v>35030</v>
      </c>
      <c r="K620">
        <v>34570</v>
      </c>
      <c r="L620">
        <v>2255</v>
      </c>
      <c r="M620">
        <v>3781</v>
      </c>
      <c r="N620">
        <v>93862</v>
      </c>
    </row>
    <row r="621" spans="1:14" x14ac:dyDescent="0.2">
      <c r="A621" t="s">
        <v>136</v>
      </c>
      <c r="B621">
        <v>20</v>
      </c>
      <c r="C621">
        <v>8</v>
      </c>
      <c r="D621" s="55">
        <v>292778</v>
      </c>
      <c r="E621">
        <v>71</v>
      </c>
      <c r="F621">
        <v>36000</v>
      </c>
      <c r="G621">
        <v>30000</v>
      </c>
      <c r="H621">
        <v>242661</v>
      </c>
      <c r="I621">
        <v>4</v>
      </c>
      <c r="J621">
        <v>35090</v>
      </c>
      <c r="K621">
        <v>34720</v>
      </c>
      <c r="L621">
        <v>2657</v>
      </c>
      <c r="M621">
        <v>3730</v>
      </c>
      <c r="N621">
        <v>98782</v>
      </c>
    </row>
    <row r="622" spans="1:14" x14ac:dyDescent="0.2">
      <c r="A622" t="s">
        <v>136</v>
      </c>
      <c r="B622">
        <v>20</v>
      </c>
      <c r="C622">
        <v>8</v>
      </c>
      <c r="D622" s="55">
        <v>337569</v>
      </c>
      <c r="E622">
        <v>71</v>
      </c>
      <c r="F622">
        <v>36000</v>
      </c>
      <c r="G622">
        <v>30000</v>
      </c>
      <c r="H622">
        <v>31332</v>
      </c>
      <c r="I622">
        <v>4</v>
      </c>
      <c r="J622">
        <v>35025</v>
      </c>
      <c r="K622">
        <v>34585</v>
      </c>
      <c r="L622">
        <v>2975</v>
      </c>
      <c r="M622">
        <v>3760</v>
      </c>
      <c r="N622">
        <v>87346</v>
      </c>
    </row>
    <row r="623" spans="1:14" x14ac:dyDescent="0.2">
      <c r="A623" t="s">
        <v>136</v>
      </c>
      <c r="B623">
        <v>20</v>
      </c>
      <c r="C623">
        <v>8</v>
      </c>
      <c r="D623" s="55">
        <v>318611</v>
      </c>
      <c r="E623">
        <v>71</v>
      </c>
      <c r="F623">
        <v>36000</v>
      </c>
      <c r="G623">
        <v>30000</v>
      </c>
      <c r="H623">
        <v>73222</v>
      </c>
      <c r="I623">
        <v>4</v>
      </c>
      <c r="J623">
        <v>35040</v>
      </c>
      <c r="K623">
        <v>34680</v>
      </c>
      <c r="L623">
        <v>2885</v>
      </c>
      <c r="M623">
        <v>3726</v>
      </c>
      <c r="N623">
        <v>96728</v>
      </c>
    </row>
    <row r="624" spans="1:14" x14ac:dyDescent="0.2">
      <c r="A624" t="s">
        <v>136</v>
      </c>
      <c r="B624">
        <v>20</v>
      </c>
      <c r="C624">
        <v>8</v>
      </c>
      <c r="D624" s="55">
        <v>330000</v>
      </c>
      <c r="E624">
        <v>71</v>
      </c>
      <c r="F624">
        <v>36000</v>
      </c>
      <c r="G624">
        <v>30000</v>
      </c>
      <c r="H624">
        <v>47705</v>
      </c>
      <c r="I624">
        <v>4</v>
      </c>
      <c r="J624">
        <v>34975</v>
      </c>
      <c r="K624">
        <v>34570</v>
      </c>
      <c r="L624">
        <v>2548</v>
      </c>
      <c r="M624">
        <v>3770</v>
      </c>
      <c r="N624">
        <v>92712</v>
      </c>
    </row>
    <row r="625" spans="1:14" x14ac:dyDescent="0.2">
      <c r="A625" t="s">
        <v>136</v>
      </c>
      <c r="B625">
        <v>20</v>
      </c>
      <c r="C625">
        <v>8</v>
      </c>
      <c r="D625" s="55">
        <v>303264</v>
      </c>
      <c r="E625">
        <v>71</v>
      </c>
      <c r="F625">
        <v>36000</v>
      </c>
      <c r="G625">
        <v>30000</v>
      </c>
      <c r="H625">
        <v>45688</v>
      </c>
      <c r="I625">
        <v>4</v>
      </c>
      <c r="J625">
        <v>35110</v>
      </c>
      <c r="K625">
        <v>34605</v>
      </c>
      <c r="L625">
        <v>3304</v>
      </c>
      <c r="M625">
        <v>3738</v>
      </c>
      <c r="N625">
        <v>94574</v>
      </c>
    </row>
    <row r="626" spans="1:14" x14ac:dyDescent="0.2">
      <c r="A626" t="s">
        <v>136</v>
      </c>
      <c r="B626">
        <v>20</v>
      </c>
      <c r="C626">
        <v>8</v>
      </c>
      <c r="D626" s="55">
        <v>306111</v>
      </c>
      <c r="E626">
        <v>71</v>
      </c>
      <c r="F626">
        <v>36000</v>
      </c>
      <c r="G626">
        <v>30000</v>
      </c>
      <c r="H626">
        <v>330957</v>
      </c>
      <c r="I626">
        <v>4</v>
      </c>
      <c r="J626">
        <v>35070</v>
      </c>
      <c r="K626">
        <v>34705</v>
      </c>
      <c r="L626">
        <v>3086</v>
      </c>
      <c r="M626">
        <v>3702</v>
      </c>
      <c r="N626">
        <v>89401</v>
      </c>
    </row>
    <row r="627" spans="1:14" x14ac:dyDescent="0.2">
      <c r="A627" t="s">
        <v>136</v>
      </c>
      <c r="B627">
        <v>20</v>
      </c>
      <c r="C627">
        <v>8</v>
      </c>
      <c r="D627" s="55">
        <v>304653</v>
      </c>
      <c r="E627">
        <v>71</v>
      </c>
      <c r="F627">
        <v>36000</v>
      </c>
      <c r="G627">
        <v>30000</v>
      </c>
      <c r="H627">
        <v>435337</v>
      </c>
      <c r="I627">
        <v>4</v>
      </c>
      <c r="J627">
        <v>35100</v>
      </c>
      <c r="K627">
        <v>34730</v>
      </c>
      <c r="L627">
        <v>2646</v>
      </c>
      <c r="M627">
        <v>3690</v>
      </c>
      <c r="N627">
        <v>97944</v>
      </c>
    </row>
    <row r="628" spans="1:14" x14ac:dyDescent="0.2">
      <c r="A628" t="s">
        <v>136</v>
      </c>
      <c r="B628">
        <v>20</v>
      </c>
      <c r="C628">
        <v>8</v>
      </c>
      <c r="D628" s="55">
        <v>278056</v>
      </c>
      <c r="E628">
        <v>71</v>
      </c>
      <c r="F628">
        <v>36000</v>
      </c>
      <c r="G628">
        <v>30000</v>
      </c>
      <c r="H628">
        <v>23223</v>
      </c>
      <c r="I628">
        <v>4</v>
      </c>
      <c r="J628">
        <v>35190</v>
      </c>
      <c r="K628">
        <v>34795</v>
      </c>
      <c r="L628">
        <v>2560</v>
      </c>
      <c r="M628">
        <v>3604</v>
      </c>
      <c r="N628">
        <v>98331</v>
      </c>
    </row>
    <row r="629" spans="1:14" x14ac:dyDescent="0.2">
      <c r="A629" t="s">
        <v>136</v>
      </c>
      <c r="B629">
        <v>20</v>
      </c>
      <c r="C629">
        <v>8</v>
      </c>
      <c r="D629" s="55">
        <v>357361</v>
      </c>
      <c r="E629">
        <v>71</v>
      </c>
      <c r="F629">
        <v>36000</v>
      </c>
      <c r="G629">
        <v>30000</v>
      </c>
      <c r="H629">
        <v>23138</v>
      </c>
      <c r="I629">
        <v>4</v>
      </c>
      <c r="J629">
        <v>34880</v>
      </c>
      <c r="K629">
        <v>34550</v>
      </c>
      <c r="L629">
        <v>2755</v>
      </c>
      <c r="M629">
        <v>4013</v>
      </c>
      <c r="N629">
        <v>88667</v>
      </c>
    </row>
    <row r="630" spans="1:14" x14ac:dyDescent="0.2">
      <c r="A630" t="s">
        <v>136</v>
      </c>
      <c r="B630">
        <v>20</v>
      </c>
      <c r="C630">
        <v>8</v>
      </c>
      <c r="D630" s="55">
        <v>297986</v>
      </c>
      <c r="E630">
        <v>71</v>
      </c>
      <c r="F630">
        <v>36000</v>
      </c>
      <c r="G630">
        <v>30000</v>
      </c>
      <c r="H630">
        <v>56705</v>
      </c>
      <c r="I630">
        <v>4</v>
      </c>
      <c r="J630">
        <v>35095</v>
      </c>
      <c r="K630">
        <v>34630</v>
      </c>
      <c r="L630">
        <v>2465</v>
      </c>
      <c r="M630">
        <v>3680</v>
      </c>
      <c r="N630">
        <v>95724</v>
      </c>
    </row>
    <row r="631" spans="1:14" x14ac:dyDescent="0.2">
      <c r="A631" t="s">
        <v>136</v>
      </c>
      <c r="B631">
        <v>20</v>
      </c>
      <c r="C631">
        <v>8</v>
      </c>
      <c r="D631" s="55">
        <v>342153</v>
      </c>
      <c r="E631">
        <v>71</v>
      </c>
      <c r="F631">
        <v>36000</v>
      </c>
      <c r="G631">
        <v>30000</v>
      </c>
      <c r="H631">
        <v>499496</v>
      </c>
      <c r="I631">
        <v>4</v>
      </c>
      <c r="J631">
        <v>34950</v>
      </c>
      <c r="K631">
        <v>34570</v>
      </c>
      <c r="L631">
        <v>2641</v>
      </c>
      <c r="M631">
        <v>4044</v>
      </c>
      <c r="N631">
        <v>93374</v>
      </c>
    </row>
    <row r="632" spans="1:14" x14ac:dyDescent="0.2">
      <c r="A632" t="s">
        <v>136</v>
      </c>
      <c r="B632">
        <v>20</v>
      </c>
      <c r="C632">
        <v>8</v>
      </c>
      <c r="D632" s="55">
        <v>393819</v>
      </c>
      <c r="E632">
        <v>71</v>
      </c>
      <c r="F632">
        <v>36000</v>
      </c>
      <c r="G632">
        <v>30000</v>
      </c>
      <c r="H632">
        <v>162807</v>
      </c>
      <c r="I632">
        <v>4</v>
      </c>
      <c r="J632">
        <v>34845</v>
      </c>
      <c r="K632">
        <v>34400</v>
      </c>
      <c r="L632">
        <v>2239</v>
      </c>
      <c r="M632">
        <v>4648</v>
      </c>
      <c r="N632">
        <v>84949</v>
      </c>
    </row>
    <row r="633" spans="1:14" x14ac:dyDescent="0.2">
      <c r="A633" t="s">
        <v>136</v>
      </c>
      <c r="B633">
        <v>20</v>
      </c>
      <c r="C633">
        <v>8</v>
      </c>
      <c r="D633" s="55">
        <v>323611</v>
      </c>
      <c r="E633">
        <v>71</v>
      </c>
      <c r="F633">
        <v>36000</v>
      </c>
      <c r="G633">
        <v>30000</v>
      </c>
      <c r="H633">
        <v>127990</v>
      </c>
      <c r="I633">
        <v>4</v>
      </c>
      <c r="J633">
        <v>35130</v>
      </c>
      <c r="K633">
        <v>34530</v>
      </c>
      <c r="L633">
        <v>3071</v>
      </c>
      <c r="M633">
        <v>3718</v>
      </c>
      <c r="N633">
        <v>91783</v>
      </c>
    </row>
    <row r="634" spans="1:14" x14ac:dyDescent="0.2">
      <c r="A634" t="s">
        <v>136</v>
      </c>
      <c r="B634">
        <v>20</v>
      </c>
      <c r="C634">
        <v>8</v>
      </c>
      <c r="D634" s="55">
        <v>300069</v>
      </c>
      <c r="E634">
        <v>71</v>
      </c>
      <c r="F634">
        <v>36000</v>
      </c>
      <c r="G634">
        <v>30000</v>
      </c>
      <c r="H634">
        <v>21607</v>
      </c>
      <c r="I634">
        <v>4</v>
      </c>
      <c r="J634">
        <v>35045</v>
      </c>
      <c r="K634">
        <v>34695</v>
      </c>
      <c r="L634">
        <v>3381</v>
      </c>
      <c r="M634">
        <v>3772</v>
      </c>
      <c r="N634">
        <v>92629</v>
      </c>
    </row>
    <row r="635" spans="1:14" x14ac:dyDescent="0.2">
      <c r="A635" t="s">
        <v>136</v>
      </c>
      <c r="B635">
        <v>20</v>
      </c>
      <c r="C635">
        <v>8</v>
      </c>
      <c r="D635" s="55">
        <v>277778</v>
      </c>
      <c r="E635">
        <v>71</v>
      </c>
      <c r="F635">
        <v>36000</v>
      </c>
      <c r="G635">
        <v>30000</v>
      </c>
      <c r="H635">
        <v>7283</v>
      </c>
      <c r="I635">
        <v>4</v>
      </c>
      <c r="J635">
        <v>35100</v>
      </c>
      <c r="K635">
        <v>34830</v>
      </c>
      <c r="L635">
        <v>3470</v>
      </c>
      <c r="M635">
        <v>2833</v>
      </c>
      <c r="N635">
        <v>95291</v>
      </c>
    </row>
    <row r="636" spans="1:14" x14ac:dyDescent="0.2">
      <c r="A636" t="s">
        <v>136</v>
      </c>
      <c r="B636">
        <v>20</v>
      </c>
      <c r="C636">
        <v>8</v>
      </c>
      <c r="D636" s="55">
        <v>270486</v>
      </c>
      <c r="E636">
        <v>71</v>
      </c>
      <c r="F636">
        <v>36000</v>
      </c>
      <c r="G636">
        <v>30000</v>
      </c>
      <c r="H636">
        <v>49742</v>
      </c>
      <c r="I636">
        <v>4</v>
      </c>
      <c r="J636">
        <v>35190</v>
      </c>
      <c r="K636">
        <v>34915</v>
      </c>
      <c r="L636">
        <v>3479</v>
      </c>
      <c r="M636">
        <v>2753</v>
      </c>
      <c r="N636">
        <v>96255</v>
      </c>
    </row>
    <row r="637" spans="1:14" x14ac:dyDescent="0.2">
      <c r="A637" t="s">
        <v>136</v>
      </c>
      <c r="B637">
        <v>20</v>
      </c>
      <c r="C637">
        <v>8</v>
      </c>
      <c r="D637" s="55">
        <v>367639</v>
      </c>
      <c r="E637">
        <v>71</v>
      </c>
      <c r="F637">
        <v>36000</v>
      </c>
      <c r="G637">
        <v>30000</v>
      </c>
      <c r="H637">
        <v>247010</v>
      </c>
      <c r="I637">
        <v>4</v>
      </c>
      <c r="J637">
        <v>34785</v>
      </c>
      <c r="K637">
        <v>34490</v>
      </c>
      <c r="L637">
        <v>2838</v>
      </c>
      <c r="M637">
        <v>4857</v>
      </c>
      <c r="N637">
        <v>79524</v>
      </c>
    </row>
    <row r="638" spans="1:14" x14ac:dyDescent="0.2">
      <c r="A638" t="s">
        <v>136</v>
      </c>
      <c r="B638">
        <v>20</v>
      </c>
      <c r="C638">
        <v>8</v>
      </c>
      <c r="D638" s="55">
        <v>304653</v>
      </c>
      <c r="E638">
        <v>71</v>
      </c>
      <c r="F638">
        <v>36000</v>
      </c>
      <c r="G638">
        <v>30000</v>
      </c>
      <c r="H638">
        <v>128908</v>
      </c>
      <c r="I638">
        <v>4</v>
      </c>
      <c r="J638">
        <v>35085</v>
      </c>
      <c r="K638">
        <v>34505</v>
      </c>
      <c r="L638">
        <v>2530</v>
      </c>
      <c r="M638">
        <v>3792</v>
      </c>
      <c r="N638">
        <v>98212</v>
      </c>
    </row>
    <row r="639" spans="1:14" x14ac:dyDescent="0.2">
      <c r="A639" t="s">
        <v>136</v>
      </c>
      <c r="B639">
        <v>20</v>
      </c>
      <c r="C639">
        <v>8</v>
      </c>
      <c r="D639" s="55">
        <v>302153</v>
      </c>
      <c r="E639">
        <v>71</v>
      </c>
      <c r="F639">
        <v>36000</v>
      </c>
      <c r="G639">
        <v>30000</v>
      </c>
      <c r="H639">
        <v>16553</v>
      </c>
      <c r="I639">
        <v>4</v>
      </c>
      <c r="J639">
        <v>35145</v>
      </c>
      <c r="K639">
        <v>34685</v>
      </c>
      <c r="L639">
        <v>2819</v>
      </c>
      <c r="M639">
        <v>3722</v>
      </c>
      <c r="N639">
        <v>95553</v>
      </c>
    </row>
    <row r="640" spans="1:14" x14ac:dyDescent="0.2">
      <c r="A640" t="s">
        <v>136</v>
      </c>
      <c r="B640">
        <v>20</v>
      </c>
      <c r="C640">
        <v>8</v>
      </c>
      <c r="D640" s="55">
        <v>310556</v>
      </c>
      <c r="E640">
        <v>71</v>
      </c>
      <c r="F640">
        <v>36000</v>
      </c>
      <c r="G640">
        <v>30000</v>
      </c>
      <c r="H640">
        <v>3602610</v>
      </c>
      <c r="I640">
        <v>4</v>
      </c>
      <c r="J640">
        <v>35110</v>
      </c>
      <c r="K640">
        <v>34675</v>
      </c>
      <c r="L640">
        <v>3078</v>
      </c>
      <c r="M640">
        <v>3766</v>
      </c>
      <c r="N640">
        <v>98151</v>
      </c>
    </row>
    <row r="641" spans="1:14" x14ac:dyDescent="0.2">
      <c r="A641" t="s">
        <v>136</v>
      </c>
      <c r="B641">
        <v>20</v>
      </c>
      <c r="C641">
        <v>8</v>
      </c>
      <c r="D641" s="55">
        <v>297708</v>
      </c>
      <c r="E641">
        <v>71</v>
      </c>
      <c r="F641">
        <v>36000</v>
      </c>
      <c r="G641">
        <v>30000</v>
      </c>
      <c r="H641">
        <v>6284</v>
      </c>
      <c r="I641">
        <v>4</v>
      </c>
      <c r="J641">
        <v>35140</v>
      </c>
      <c r="K641">
        <v>34665</v>
      </c>
      <c r="L641">
        <v>2423</v>
      </c>
      <c r="M641">
        <v>3777</v>
      </c>
      <c r="N641">
        <v>99396</v>
      </c>
    </row>
    <row r="642" spans="1:14" x14ac:dyDescent="0.2">
      <c r="A642" t="s">
        <v>136</v>
      </c>
      <c r="B642">
        <v>20</v>
      </c>
      <c r="C642">
        <v>8</v>
      </c>
      <c r="D642" s="55">
        <v>295764</v>
      </c>
      <c r="E642">
        <v>71</v>
      </c>
      <c r="F642">
        <v>36000</v>
      </c>
      <c r="G642">
        <v>30000</v>
      </c>
      <c r="H642">
        <v>379139</v>
      </c>
      <c r="I642">
        <v>4</v>
      </c>
      <c r="J642">
        <v>35120</v>
      </c>
      <c r="K642">
        <v>34645</v>
      </c>
      <c r="L642">
        <v>3338</v>
      </c>
      <c r="M642">
        <v>3712</v>
      </c>
      <c r="N642">
        <v>93930</v>
      </c>
    </row>
    <row r="643" spans="1:14" x14ac:dyDescent="0.2">
      <c r="A643" t="s">
        <v>136</v>
      </c>
      <c r="B643">
        <v>20</v>
      </c>
      <c r="C643">
        <v>8</v>
      </c>
      <c r="D643" s="55">
        <v>284236</v>
      </c>
      <c r="E643">
        <v>71</v>
      </c>
      <c r="F643">
        <v>36000</v>
      </c>
      <c r="G643">
        <v>30000</v>
      </c>
      <c r="H643">
        <v>106744</v>
      </c>
      <c r="I643">
        <v>4</v>
      </c>
      <c r="J643">
        <v>35105</v>
      </c>
      <c r="K643">
        <v>34780</v>
      </c>
      <c r="L643">
        <v>3671</v>
      </c>
      <c r="M643">
        <v>3471</v>
      </c>
      <c r="N643">
        <v>93993</v>
      </c>
    </row>
    <row r="644" spans="1:14" x14ac:dyDescent="0.2">
      <c r="A644" t="s">
        <v>136</v>
      </c>
      <c r="B644">
        <v>20</v>
      </c>
      <c r="C644">
        <v>8</v>
      </c>
      <c r="D644" s="55">
        <v>289583</v>
      </c>
      <c r="E644">
        <v>71</v>
      </c>
      <c r="F644">
        <v>36000</v>
      </c>
      <c r="G644">
        <v>30000</v>
      </c>
      <c r="H644">
        <v>201650</v>
      </c>
      <c r="I644">
        <v>4</v>
      </c>
      <c r="J644">
        <v>35145</v>
      </c>
      <c r="K644">
        <v>34825</v>
      </c>
      <c r="L644">
        <v>2510</v>
      </c>
      <c r="M644">
        <v>3399</v>
      </c>
      <c r="N644">
        <v>101519</v>
      </c>
    </row>
    <row r="645" spans="1:14" x14ac:dyDescent="0.2">
      <c r="A645" t="s">
        <v>136</v>
      </c>
      <c r="B645">
        <v>20</v>
      </c>
      <c r="C645">
        <v>8</v>
      </c>
      <c r="D645" s="55">
        <v>329722</v>
      </c>
      <c r="E645">
        <v>71</v>
      </c>
      <c r="F645">
        <v>36000</v>
      </c>
      <c r="G645">
        <v>30000</v>
      </c>
      <c r="H645">
        <v>27158</v>
      </c>
      <c r="I645">
        <v>4</v>
      </c>
      <c r="J645">
        <v>35005</v>
      </c>
      <c r="K645">
        <v>34680</v>
      </c>
      <c r="L645">
        <v>2127</v>
      </c>
      <c r="M645">
        <v>3994</v>
      </c>
      <c r="N645">
        <v>91351</v>
      </c>
    </row>
    <row r="646" spans="1:14" x14ac:dyDescent="0.2">
      <c r="A646" t="s">
        <v>136</v>
      </c>
      <c r="B646">
        <v>20</v>
      </c>
      <c r="C646">
        <v>8</v>
      </c>
      <c r="D646" s="55">
        <v>326667</v>
      </c>
      <c r="E646">
        <v>71</v>
      </c>
      <c r="F646">
        <v>36000</v>
      </c>
      <c r="G646">
        <v>30000</v>
      </c>
      <c r="H646">
        <v>38094</v>
      </c>
      <c r="I646">
        <v>4</v>
      </c>
      <c r="J646">
        <v>35045</v>
      </c>
      <c r="K646">
        <v>34630</v>
      </c>
      <c r="L646">
        <v>2338</v>
      </c>
      <c r="M646">
        <v>3673</v>
      </c>
      <c r="N646">
        <v>88986</v>
      </c>
    </row>
    <row r="647" spans="1:14" x14ac:dyDescent="0.2">
      <c r="A647" t="s">
        <v>136</v>
      </c>
      <c r="B647">
        <v>20</v>
      </c>
      <c r="C647">
        <v>8</v>
      </c>
      <c r="D647" s="55">
        <v>256597</v>
      </c>
      <c r="E647">
        <v>71</v>
      </c>
      <c r="F647">
        <v>36000</v>
      </c>
      <c r="G647">
        <v>30000</v>
      </c>
      <c r="H647">
        <v>79527</v>
      </c>
      <c r="I647">
        <v>4</v>
      </c>
      <c r="J647">
        <v>35190</v>
      </c>
      <c r="K647">
        <v>34975</v>
      </c>
      <c r="L647">
        <v>2764</v>
      </c>
      <c r="M647">
        <v>3120</v>
      </c>
      <c r="N647">
        <v>108012</v>
      </c>
    </row>
    <row r="648" spans="1:14" x14ac:dyDescent="0.2">
      <c r="A648" t="s">
        <v>136</v>
      </c>
      <c r="B648">
        <v>20</v>
      </c>
      <c r="C648">
        <v>8</v>
      </c>
      <c r="D648" s="55">
        <v>313542</v>
      </c>
      <c r="E648">
        <v>71</v>
      </c>
      <c r="F648">
        <v>36000</v>
      </c>
      <c r="G648">
        <v>30000</v>
      </c>
      <c r="H648">
        <v>8832</v>
      </c>
      <c r="I648">
        <v>4</v>
      </c>
      <c r="J648">
        <v>35060</v>
      </c>
      <c r="K648">
        <v>34610</v>
      </c>
      <c r="L648">
        <v>3013</v>
      </c>
      <c r="M648">
        <v>3687</v>
      </c>
      <c r="N648">
        <v>91014</v>
      </c>
    </row>
    <row r="649" spans="1:14" x14ac:dyDescent="0.2">
      <c r="A649" t="s">
        <v>136</v>
      </c>
      <c r="B649">
        <v>20</v>
      </c>
      <c r="C649">
        <v>8</v>
      </c>
      <c r="D649" s="55">
        <v>250625</v>
      </c>
      <c r="E649">
        <v>71</v>
      </c>
      <c r="F649">
        <v>36000</v>
      </c>
      <c r="G649">
        <v>30000</v>
      </c>
      <c r="H649">
        <v>43981</v>
      </c>
      <c r="I649">
        <v>4</v>
      </c>
      <c r="J649">
        <v>35290</v>
      </c>
      <c r="K649">
        <v>34875</v>
      </c>
      <c r="L649">
        <v>4201</v>
      </c>
      <c r="M649">
        <v>2816</v>
      </c>
      <c r="N649">
        <v>100388</v>
      </c>
    </row>
    <row r="650" spans="1:14" x14ac:dyDescent="0.2">
      <c r="A650" t="s">
        <v>136</v>
      </c>
      <c r="B650">
        <v>20</v>
      </c>
      <c r="C650">
        <v>8</v>
      </c>
      <c r="D650" s="55">
        <v>302917</v>
      </c>
      <c r="E650">
        <v>71</v>
      </c>
      <c r="F650">
        <v>36000</v>
      </c>
      <c r="G650">
        <v>30000</v>
      </c>
      <c r="H650">
        <v>20505</v>
      </c>
      <c r="I650">
        <v>4</v>
      </c>
      <c r="J650">
        <v>35090</v>
      </c>
      <c r="K650">
        <v>34735</v>
      </c>
      <c r="L650">
        <v>2827</v>
      </c>
      <c r="M650">
        <v>3728</v>
      </c>
      <c r="N650">
        <v>95384</v>
      </c>
    </row>
    <row r="651" spans="1:14" x14ac:dyDescent="0.2">
      <c r="A651" t="s">
        <v>136</v>
      </c>
      <c r="B651">
        <v>20</v>
      </c>
      <c r="C651">
        <v>8</v>
      </c>
      <c r="D651" s="55">
        <v>268403</v>
      </c>
      <c r="E651">
        <v>71</v>
      </c>
      <c r="F651">
        <v>36000</v>
      </c>
      <c r="G651">
        <v>30000</v>
      </c>
      <c r="H651">
        <v>160162</v>
      </c>
      <c r="I651">
        <v>4</v>
      </c>
      <c r="J651">
        <v>35265</v>
      </c>
      <c r="K651">
        <v>34755</v>
      </c>
      <c r="L651">
        <v>3129</v>
      </c>
      <c r="M651">
        <v>2849</v>
      </c>
      <c r="N651">
        <v>103879</v>
      </c>
    </row>
    <row r="652" spans="1:14" x14ac:dyDescent="0.2">
      <c r="A652" t="s">
        <v>136</v>
      </c>
      <c r="B652">
        <v>20</v>
      </c>
      <c r="C652">
        <v>8</v>
      </c>
      <c r="D652" s="55">
        <v>271042</v>
      </c>
      <c r="E652">
        <v>71</v>
      </c>
      <c r="F652">
        <v>36000</v>
      </c>
      <c r="G652">
        <v>30000</v>
      </c>
      <c r="H652">
        <v>60106</v>
      </c>
      <c r="I652">
        <v>4</v>
      </c>
      <c r="J652">
        <v>35240</v>
      </c>
      <c r="K652">
        <v>34855</v>
      </c>
      <c r="L652">
        <v>3200</v>
      </c>
      <c r="M652">
        <v>3140</v>
      </c>
      <c r="N652">
        <v>104163</v>
      </c>
    </row>
    <row r="653" spans="1:14" x14ac:dyDescent="0.2">
      <c r="A653" t="s">
        <v>136</v>
      </c>
      <c r="B653">
        <v>20</v>
      </c>
      <c r="C653">
        <v>8</v>
      </c>
      <c r="D653" s="55">
        <v>513889</v>
      </c>
      <c r="E653">
        <v>71</v>
      </c>
      <c r="F653">
        <v>36000</v>
      </c>
      <c r="G653">
        <v>30000</v>
      </c>
      <c r="H653">
        <v>65871</v>
      </c>
      <c r="I653">
        <v>4</v>
      </c>
      <c r="J653">
        <v>34365</v>
      </c>
      <c r="K653">
        <v>33880</v>
      </c>
      <c r="L653">
        <v>1727</v>
      </c>
      <c r="M653">
        <v>6333</v>
      </c>
      <c r="N653">
        <v>71733</v>
      </c>
    </row>
    <row r="654" spans="1:14" x14ac:dyDescent="0.2">
      <c r="A654" t="s">
        <v>136</v>
      </c>
      <c r="B654">
        <v>20</v>
      </c>
      <c r="C654">
        <v>8</v>
      </c>
      <c r="D654" s="55">
        <v>267778</v>
      </c>
      <c r="E654">
        <v>71</v>
      </c>
      <c r="F654">
        <v>36000</v>
      </c>
      <c r="G654">
        <v>30000</v>
      </c>
      <c r="H654">
        <v>35922</v>
      </c>
      <c r="I654">
        <v>4</v>
      </c>
      <c r="J654">
        <v>35190</v>
      </c>
      <c r="K654">
        <v>34745</v>
      </c>
      <c r="L654">
        <v>2816</v>
      </c>
      <c r="M654">
        <v>3106</v>
      </c>
      <c r="N654">
        <v>107985</v>
      </c>
    </row>
    <row r="655" spans="1:14" x14ac:dyDescent="0.2">
      <c r="A655" t="s">
        <v>136</v>
      </c>
      <c r="B655">
        <v>20</v>
      </c>
      <c r="C655">
        <v>8</v>
      </c>
      <c r="D655" s="55">
        <v>237708</v>
      </c>
      <c r="E655">
        <v>71</v>
      </c>
      <c r="F655">
        <v>36000</v>
      </c>
      <c r="G655">
        <v>30000</v>
      </c>
      <c r="H655">
        <v>31100</v>
      </c>
      <c r="I655">
        <v>4</v>
      </c>
      <c r="J655">
        <v>35255</v>
      </c>
      <c r="K655">
        <v>34980</v>
      </c>
      <c r="L655">
        <v>2775</v>
      </c>
      <c r="M655">
        <v>2810</v>
      </c>
      <c r="N655">
        <v>115556</v>
      </c>
    </row>
    <row r="656" spans="1:14" x14ac:dyDescent="0.2">
      <c r="A656" t="s">
        <v>136</v>
      </c>
      <c r="B656">
        <v>20</v>
      </c>
      <c r="C656">
        <v>8</v>
      </c>
      <c r="D656" s="55">
        <v>305556</v>
      </c>
      <c r="E656">
        <v>71</v>
      </c>
      <c r="F656">
        <v>36000</v>
      </c>
      <c r="G656">
        <v>30000</v>
      </c>
      <c r="H656">
        <v>27676</v>
      </c>
      <c r="I656">
        <v>4</v>
      </c>
      <c r="J656">
        <v>35065</v>
      </c>
      <c r="K656">
        <v>34715</v>
      </c>
      <c r="L656">
        <v>2296</v>
      </c>
      <c r="M656">
        <v>3654</v>
      </c>
      <c r="N656">
        <v>93620</v>
      </c>
    </row>
    <row r="657" spans="1:14" x14ac:dyDescent="0.2">
      <c r="A657" t="s">
        <v>136</v>
      </c>
      <c r="B657">
        <v>20</v>
      </c>
      <c r="C657">
        <v>8</v>
      </c>
      <c r="D657" s="55">
        <v>358750</v>
      </c>
      <c r="E657">
        <v>71</v>
      </c>
      <c r="F657">
        <v>36000</v>
      </c>
      <c r="G657">
        <v>30000</v>
      </c>
      <c r="H657">
        <v>22759</v>
      </c>
      <c r="I657">
        <v>4</v>
      </c>
      <c r="J657">
        <v>34900</v>
      </c>
      <c r="K657">
        <v>34550</v>
      </c>
      <c r="L657">
        <v>3231</v>
      </c>
      <c r="M657">
        <v>3707</v>
      </c>
      <c r="N657">
        <v>84040</v>
      </c>
    </row>
    <row r="658" spans="1:14" x14ac:dyDescent="0.2">
      <c r="A658" t="s">
        <v>136</v>
      </c>
      <c r="B658">
        <v>20</v>
      </c>
      <c r="C658">
        <v>8</v>
      </c>
      <c r="D658" s="55">
        <v>296806</v>
      </c>
      <c r="E658">
        <v>71</v>
      </c>
      <c r="F658">
        <v>36000</v>
      </c>
      <c r="G658">
        <v>30000</v>
      </c>
      <c r="H658">
        <v>199785</v>
      </c>
      <c r="I658">
        <v>4</v>
      </c>
      <c r="J658">
        <v>35140</v>
      </c>
      <c r="K658">
        <v>34765</v>
      </c>
      <c r="L658">
        <v>3164</v>
      </c>
      <c r="M658">
        <v>3460</v>
      </c>
      <c r="N658">
        <v>102332</v>
      </c>
    </row>
    <row r="659" spans="1:14" x14ac:dyDescent="0.2">
      <c r="A659" t="s">
        <v>136</v>
      </c>
      <c r="B659">
        <v>20</v>
      </c>
      <c r="C659">
        <v>8</v>
      </c>
      <c r="D659" s="55">
        <v>288333</v>
      </c>
      <c r="E659">
        <v>71</v>
      </c>
      <c r="F659">
        <v>36000</v>
      </c>
      <c r="G659">
        <v>30000</v>
      </c>
      <c r="H659">
        <v>10697</v>
      </c>
      <c r="I659">
        <v>4</v>
      </c>
      <c r="J659">
        <v>35105</v>
      </c>
      <c r="K659">
        <v>34580</v>
      </c>
      <c r="L659">
        <v>3420</v>
      </c>
      <c r="M659">
        <v>3782</v>
      </c>
      <c r="N659">
        <v>93819</v>
      </c>
    </row>
    <row r="660" spans="1:14" x14ac:dyDescent="0.2">
      <c r="A660" t="s">
        <v>136</v>
      </c>
      <c r="B660">
        <v>20</v>
      </c>
      <c r="C660">
        <v>8</v>
      </c>
      <c r="D660" s="55">
        <v>240139</v>
      </c>
      <c r="E660">
        <v>71</v>
      </c>
      <c r="F660">
        <v>36000</v>
      </c>
      <c r="G660">
        <v>30000</v>
      </c>
      <c r="H660">
        <v>58563</v>
      </c>
      <c r="I660">
        <v>4</v>
      </c>
      <c r="J660">
        <v>35350</v>
      </c>
      <c r="K660">
        <v>34890</v>
      </c>
      <c r="L660">
        <v>3606</v>
      </c>
      <c r="M660">
        <v>2765</v>
      </c>
      <c r="N660">
        <v>113037</v>
      </c>
    </row>
    <row r="661" spans="1:14" x14ac:dyDescent="0.2">
      <c r="A661" t="s">
        <v>136</v>
      </c>
      <c r="B661">
        <v>20</v>
      </c>
      <c r="C661">
        <v>8</v>
      </c>
      <c r="D661" s="55">
        <v>282917</v>
      </c>
      <c r="E661">
        <v>71</v>
      </c>
      <c r="F661">
        <v>36000</v>
      </c>
      <c r="G661">
        <v>30000</v>
      </c>
      <c r="H661">
        <v>89987</v>
      </c>
      <c r="I661">
        <v>4</v>
      </c>
      <c r="J661">
        <v>35100</v>
      </c>
      <c r="K661">
        <v>34835</v>
      </c>
      <c r="L661">
        <v>2655</v>
      </c>
      <c r="M661">
        <v>3532</v>
      </c>
      <c r="N661">
        <v>102130</v>
      </c>
    </row>
    <row r="662" spans="1:14" x14ac:dyDescent="0.2">
      <c r="A662" t="s">
        <v>136</v>
      </c>
      <c r="B662">
        <v>20</v>
      </c>
      <c r="C662">
        <v>8</v>
      </c>
      <c r="D662" s="55">
        <v>250139</v>
      </c>
      <c r="E662">
        <v>71</v>
      </c>
      <c r="F662">
        <v>36000</v>
      </c>
      <c r="G662">
        <v>30000</v>
      </c>
      <c r="H662">
        <v>11043</v>
      </c>
      <c r="I662">
        <v>4</v>
      </c>
      <c r="J662">
        <v>35285</v>
      </c>
      <c r="K662">
        <v>34935</v>
      </c>
      <c r="L662">
        <v>2765</v>
      </c>
      <c r="M662">
        <v>2833</v>
      </c>
      <c r="N662">
        <v>110658</v>
      </c>
    </row>
    <row r="663" spans="1:14" x14ac:dyDescent="0.2">
      <c r="A663" t="s">
        <v>136</v>
      </c>
      <c r="B663">
        <v>20</v>
      </c>
      <c r="C663">
        <v>8</v>
      </c>
      <c r="D663" s="55">
        <v>364097</v>
      </c>
      <c r="E663">
        <v>71</v>
      </c>
      <c r="F663">
        <v>36000</v>
      </c>
      <c r="G663">
        <v>30000</v>
      </c>
      <c r="H663">
        <v>101486</v>
      </c>
      <c r="I663">
        <v>4</v>
      </c>
      <c r="J663">
        <v>34985</v>
      </c>
      <c r="K663">
        <v>34515</v>
      </c>
      <c r="L663">
        <v>3079</v>
      </c>
      <c r="M663">
        <v>3808</v>
      </c>
      <c r="N663">
        <v>86909</v>
      </c>
    </row>
    <row r="664" spans="1:14" x14ac:dyDescent="0.2">
      <c r="A664" t="s">
        <v>136</v>
      </c>
      <c r="B664">
        <v>20</v>
      </c>
      <c r="C664">
        <v>8</v>
      </c>
      <c r="D664" s="55">
        <v>424028</v>
      </c>
      <c r="E664">
        <v>71</v>
      </c>
      <c r="F664">
        <v>36000</v>
      </c>
      <c r="G664">
        <v>30000</v>
      </c>
      <c r="H664">
        <v>13833</v>
      </c>
      <c r="I664">
        <v>4</v>
      </c>
      <c r="J664">
        <v>34765</v>
      </c>
      <c r="K664">
        <v>34250</v>
      </c>
      <c r="L664">
        <v>2346</v>
      </c>
      <c r="M664">
        <v>5037</v>
      </c>
      <c r="N664">
        <v>80185</v>
      </c>
    </row>
    <row r="665" spans="1:14" x14ac:dyDescent="0.2">
      <c r="A665" t="s">
        <v>136</v>
      </c>
      <c r="B665">
        <v>20</v>
      </c>
      <c r="C665">
        <v>8</v>
      </c>
      <c r="D665" s="55">
        <v>316181</v>
      </c>
      <c r="E665">
        <v>71</v>
      </c>
      <c r="F665">
        <v>36000</v>
      </c>
      <c r="G665">
        <v>30000</v>
      </c>
      <c r="H665">
        <v>24120</v>
      </c>
      <c r="I665">
        <v>4</v>
      </c>
      <c r="J665">
        <v>35055</v>
      </c>
      <c r="K665">
        <v>34610</v>
      </c>
      <c r="L665">
        <v>2726</v>
      </c>
      <c r="M665">
        <v>3800</v>
      </c>
      <c r="N665">
        <v>94502</v>
      </c>
    </row>
    <row r="666" spans="1:14" x14ac:dyDescent="0.2">
      <c r="A666" t="s">
        <v>136</v>
      </c>
      <c r="B666">
        <v>20</v>
      </c>
      <c r="C666">
        <v>8</v>
      </c>
      <c r="D666" s="55">
        <v>280486</v>
      </c>
      <c r="E666">
        <v>71</v>
      </c>
      <c r="F666">
        <v>36000</v>
      </c>
      <c r="G666">
        <v>30000</v>
      </c>
      <c r="H666">
        <v>7939</v>
      </c>
      <c r="I666">
        <v>4</v>
      </c>
      <c r="J666">
        <v>35130</v>
      </c>
      <c r="K666">
        <v>34695</v>
      </c>
      <c r="L666">
        <v>2427</v>
      </c>
      <c r="M666">
        <v>3381</v>
      </c>
      <c r="N666">
        <v>101844</v>
      </c>
    </row>
    <row r="667" spans="1:14" x14ac:dyDescent="0.2">
      <c r="A667" t="s">
        <v>136</v>
      </c>
      <c r="B667">
        <v>20</v>
      </c>
      <c r="C667">
        <v>8</v>
      </c>
      <c r="D667" s="55">
        <v>330069</v>
      </c>
      <c r="E667">
        <v>71</v>
      </c>
      <c r="F667">
        <v>36000</v>
      </c>
      <c r="G667">
        <v>30000</v>
      </c>
      <c r="H667">
        <v>68898</v>
      </c>
      <c r="I667">
        <v>4</v>
      </c>
      <c r="J667">
        <v>34995</v>
      </c>
      <c r="K667">
        <v>34665</v>
      </c>
      <c r="L667">
        <v>2558</v>
      </c>
      <c r="M667">
        <v>4036</v>
      </c>
      <c r="N667">
        <v>93107</v>
      </c>
    </row>
    <row r="668" spans="1:14" x14ac:dyDescent="0.2">
      <c r="A668" t="s">
        <v>136</v>
      </c>
      <c r="B668">
        <v>20</v>
      </c>
      <c r="C668">
        <v>8</v>
      </c>
      <c r="D668" s="55">
        <v>306806</v>
      </c>
      <c r="E668">
        <v>71</v>
      </c>
      <c r="F668">
        <v>36000</v>
      </c>
      <c r="G668">
        <v>30000</v>
      </c>
      <c r="H668">
        <v>148528</v>
      </c>
      <c r="I668">
        <v>4</v>
      </c>
      <c r="J668">
        <v>35065</v>
      </c>
      <c r="K668">
        <v>34670</v>
      </c>
      <c r="L668">
        <v>2373</v>
      </c>
      <c r="M668">
        <v>3810</v>
      </c>
      <c r="N668">
        <v>95502</v>
      </c>
    </row>
    <row r="669" spans="1:14" x14ac:dyDescent="0.2">
      <c r="A669" t="s">
        <v>136</v>
      </c>
      <c r="B669">
        <v>20</v>
      </c>
      <c r="C669">
        <v>8</v>
      </c>
      <c r="D669" s="55">
        <v>230278</v>
      </c>
      <c r="E669">
        <v>71</v>
      </c>
      <c r="F669">
        <v>36000</v>
      </c>
      <c r="G669">
        <v>30000</v>
      </c>
      <c r="H669">
        <v>56104</v>
      </c>
      <c r="I669">
        <v>4</v>
      </c>
      <c r="J669">
        <v>35320</v>
      </c>
      <c r="K669">
        <v>34860</v>
      </c>
      <c r="L669">
        <v>2841</v>
      </c>
      <c r="M669">
        <v>2847</v>
      </c>
      <c r="N669">
        <v>114151</v>
      </c>
    </row>
    <row r="670" spans="1:14" x14ac:dyDescent="0.2">
      <c r="A670" t="s">
        <v>136</v>
      </c>
      <c r="B670">
        <v>20</v>
      </c>
      <c r="C670">
        <v>8</v>
      </c>
      <c r="D670" s="55">
        <v>275903</v>
      </c>
      <c r="E670">
        <v>71</v>
      </c>
      <c r="F670">
        <v>36000</v>
      </c>
      <c r="G670">
        <v>30000</v>
      </c>
      <c r="H670">
        <v>60796</v>
      </c>
      <c r="I670">
        <v>4</v>
      </c>
      <c r="J670">
        <v>35155</v>
      </c>
      <c r="K670">
        <v>34820</v>
      </c>
      <c r="L670">
        <v>2617</v>
      </c>
      <c r="M670">
        <v>3685</v>
      </c>
      <c r="N670">
        <v>97263</v>
      </c>
    </row>
    <row r="671" spans="1:14" x14ac:dyDescent="0.2">
      <c r="A671" t="s">
        <v>136</v>
      </c>
      <c r="B671">
        <v>20</v>
      </c>
      <c r="C671">
        <v>8</v>
      </c>
      <c r="D671" s="55">
        <v>257431</v>
      </c>
      <c r="E671">
        <v>71</v>
      </c>
      <c r="F671">
        <v>36000</v>
      </c>
      <c r="G671">
        <v>30000</v>
      </c>
      <c r="H671">
        <v>94252</v>
      </c>
      <c r="I671">
        <v>4</v>
      </c>
      <c r="J671">
        <v>35235</v>
      </c>
      <c r="K671">
        <v>34950</v>
      </c>
      <c r="L671">
        <v>2353</v>
      </c>
      <c r="M671">
        <v>3107</v>
      </c>
      <c r="N671">
        <v>107555</v>
      </c>
    </row>
    <row r="672" spans="1:14" x14ac:dyDescent="0.2">
      <c r="A672" t="s">
        <v>136</v>
      </c>
      <c r="B672">
        <v>20</v>
      </c>
      <c r="C672">
        <v>8</v>
      </c>
      <c r="D672" s="55">
        <v>309653</v>
      </c>
      <c r="E672">
        <v>71</v>
      </c>
      <c r="F672">
        <v>36000</v>
      </c>
      <c r="G672">
        <v>30000</v>
      </c>
      <c r="H672">
        <v>448034</v>
      </c>
      <c r="I672">
        <v>4</v>
      </c>
      <c r="J672">
        <v>35170</v>
      </c>
      <c r="K672">
        <v>34655</v>
      </c>
      <c r="L672">
        <v>3947</v>
      </c>
      <c r="M672">
        <v>3513</v>
      </c>
      <c r="N672">
        <v>88972</v>
      </c>
    </row>
    <row r="673" spans="1:14" x14ac:dyDescent="0.2">
      <c r="A673" t="s">
        <v>136</v>
      </c>
      <c r="B673">
        <v>20</v>
      </c>
      <c r="C673">
        <v>8</v>
      </c>
      <c r="D673" s="55">
        <v>296181</v>
      </c>
      <c r="E673">
        <v>71</v>
      </c>
      <c r="F673">
        <v>36000</v>
      </c>
      <c r="G673">
        <v>30000</v>
      </c>
      <c r="H673">
        <v>25620</v>
      </c>
      <c r="I673">
        <v>4</v>
      </c>
      <c r="J673">
        <v>35170</v>
      </c>
      <c r="K673">
        <v>34735</v>
      </c>
      <c r="L673">
        <v>3077</v>
      </c>
      <c r="M673">
        <v>3660</v>
      </c>
      <c r="N673">
        <v>97252</v>
      </c>
    </row>
    <row r="674" spans="1:14" x14ac:dyDescent="0.2">
      <c r="A674" t="s">
        <v>136</v>
      </c>
      <c r="B674">
        <v>20</v>
      </c>
      <c r="C674">
        <v>8</v>
      </c>
      <c r="D674" s="55">
        <v>264653</v>
      </c>
      <c r="E674">
        <v>71</v>
      </c>
      <c r="F674">
        <v>36000</v>
      </c>
      <c r="G674">
        <v>30000</v>
      </c>
      <c r="H674">
        <v>22701</v>
      </c>
      <c r="I674">
        <v>4</v>
      </c>
      <c r="J674">
        <v>35180</v>
      </c>
      <c r="K674">
        <v>34885</v>
      </c>
      <c r="L674">
        <v>3134</v>
      </c>
      <c r="M674">
        <v>3051</v>
      </c>
      <c r="N674">
        <v>105258</v>
      </c>
    </row>
    <row r="675" spans="1:14" x14ac:dyDescent="0.2">
      <c r="A675" t="s">
        <v>136</v>
      </c>
      <c r="B675">
        <v>20</v>
      </c>
      <c r="C675">
        <v>8</v>
      </c>
      <c r="D675" s="55">
        <v>319931</v>
      </c>
      <c r="E675">
        <v>71</v>
      </c>
      <c r="F675">
        <v>36000</v>
      </c>
      <c r="G675">
        <v>30000</v>
      </c>
      <c r="H675">
        <v>17524</v>
      </c>
      <c r="I675">
        <v>4</v>
      </c>
      <c r="J675">
        <v>35060</v>
      </c>
      <c r="K675">
        <v>34635</v>
      </c>
      <c r="L675">
        <v>2313</v>
      </c>
      <c r="M675">
        <v>3732</v>
      </c>
      <c r="N675">
        <v>95394</v>
      </c>
    </row>
    <row r="676" spans="1:14" x14ac:dyDescent="0.2">
      <c r="A676" t="s">
        <v>136</v>
      </c>
      <c r="B676">
        <v>20</v>
      </c>
      <c r="C676">
        <v>8</v>
      </c>
      <c r="D676" s="55">
        <v>287361</v>
      </c>
      <c r="E676">
        <v>71</v>
      </c>
      <c r="F676">
        <v>36000</v>
      </c>
      <c r="G676">
        <v>30000</v>
      </c>
      <c r="H676">
        <v>24819</v>
      </c>
      <c r="I676">
        <v>4</v>
      </c>
      <c r="J676">
        <v>35130</v>
      </c>
      <c r="K676">
        <v>34720</v>
      </c>
      <c r="L676">
        <v>2952</v>
      </c>
      <c r="M676">
        <v>3413</v>
      </c>
      <c r="N676">
        <v>100669</v>
      </c>
    </row>
    <row r="677" spans="1:14" x14ac:dyDescent="0.2">
      <c r="A677" t="s">
        <v>136</v>
      </c>
      <c r="B677">
        <v>20</v>
      </c>
      <c r="C677">
        <v>8</v>
      </c>
      <c r="D677" s="55">
        <v>306875</v>
      </c>
      <c r="E677">
        <v>71</v>
      </c>
      <c r="F677">
        <v>36000</v>
      </c>
      <c r="G677">
        <v>30000</v>
      </c>
      <c r="H677">
        <v>15902</v>
      </c>
      <c r="I677">
        <v>4</v>
      </c>
      <c r="J677">
        <v>35055</v>
      </c>
      <c r="K677">
        <v>34640</v>
      </c>
      <c r="L677">
        <v>2428</v>
      </c>
      <c r="M677">
        <v>3669</v>
      </c>
      <c r="N677">
        <v>97892</v>
      </c>
    </row>
    <row r="678" spans="1:14" x14ac:dyDescent="0.2">
      <c r="A678" t="s">
        <v>136</v>
      </c>
      <c r="B678">
        <v>20</v>
      </c>
      <c r="C678">
        <v>8</v>
      </c>
      <c r="D678" s="55">
        <v>329444</v>
      </c>
      <c r="E678">
        <v>71</v>
      </c>
      <c r="F678">
        <v>36000</v>
      </c>
      <c r="G678">
        <v>30000</v>
      </c>
      <c r="H678">
        <v>159451</v>
      </c>
      <c r="I678">
        <v>4</v>
      </c>
      <c r="J678">
        <v>35050</v>
      </c>
      <c r="K678">
        <v>34535</v>
      </c>
      <c r="L678">
        <v>2750</v>
      </c>
      <c r="M678">
        <v>4057</v>
      </c>
      <c r="N678">
        <v>94501</v>
      </c>
    </row>
    <row r="679" spans="1:14" x14ac:dyDescent="0.2">
      <c r="A679" t="s">
        <v>136</v>
      </c>
      <c r="B679">
        <v>20</v>
      </c>
      <c r="C679">
        <v>8</v>
      </c>
      <c r="D679" s="55">
        <v>318125</v>
      </c>
      <c r="E679">
        <v>71</v>
      </c>
      <c r="F679">
        <v>36000</v>
      </c>
      <c r="G679">
        <v>30000</v>
      </c>
      <c r="H679">
        <v>113901</v>
      </c>
      <c r="I679">
        <v>4</v>
      </c>
      <c r="J679">
        <v>35025</v>
      </c>
      <c r="K679">
        <v>34610</v>
      </c>
      <c r="L679">
        <v>2513</v>
      </c>
      <c r="M679">
        <v>3765</v>
      </c>
      <c r="N679">
        <v>96083</v>
      </c>
    </row>
    <row r="680" spans="1:14" x14ac:dyDescent="0.2">
      <c r="A680" t="s">
        <v>136</v>
      </c>
      <c r="B680">
        <v>20</v>
      </c>
      <c r="C680">
        <v>8</v>
      </c>
      <c r="D680" s="55">
        <v>330417</v>
      </c>
      <c r="E680">
        <v>71</v>
      </c>
      <c r="F680">
        <v>36000</v>
      </c>
      <c r="G680">
        <v>30000</v>
      </c>
      <c r="H680">
        <v>88083</v>
      </c>
      <c r="I680">
        <v>4</v>
      </c>
      <c r="J680">
        <v>34990</v>
      </c>
      <c r="K680">
        <v>34620</v>
      </c>
      <c r="L680">
        <v>2343</v>
      </c>
      <c r="M680">
        <v>3715</v>
      </c>
      <c r="N680">
        <v>90708</v>
      </c>
    </row>
    <row r="681" spans="1:14" x14ac:dyDescent="0.2">
      <c r="A681" t="s">
        <v>136</v>
      </c>
      <c r="B681">
        <v>20</v>
      </c>
      <c r="C681">
        <v>8</v>
      </c>
      <c r="D681" s="55">
        <v>321111</v>
      </c>
      <c r="E681">
        <v>71</v>
      </c>
      <c r="F681">
        <v>36000</v>
      </c>
      <c r="G681">
        <v>30000</v>
      </c>
      <c r="H681">
        <v>28628</v>
      </c>
      <c r="I681">
        <v>4</v>
      </c>
      <c r="J681">
        <v>35080</v>
      </c>
      <c r="K681">
        <v>34425</v>
      </c>
      <c r="L681">
        <v>2772</v>
      </c>
      <c r="M681">
        <v>3778</v>
      </c>
      <c r="N681">
        <v>95375</v>
      </c>
    </row>
    <row r="682" spans="1:14" x14ac:dyDescent="0.2">
      <c r="A682" t="s">
        <v>136</v>
      </c>
      <c r="B682">
        <v>20</v>
      </c>
      <c r="C682">
        <v>8</v>
      </c>
      <c r="D682" s="55">
        <v>291111</v>
      </c>
      <c r="E682">
        <v>71</v>
      </c>
      <c r="F682">
        <v>36000</v>
      </c>
      <c r="G682">
        <v>30000</v>
      </c>
      <c r="H682">
        <v>8771</v>
      </c>
      <c r="I682">
        <v>4</v>
      </c>
      <c r="J682">
        <v>35060</v>
      </c>
      <c r="K682">
        <v>34725</v>
      </c>
      <c r="L682">
        <v>2988</v>
      </c>
      <c r="M682">
        <v>3850</v>
      </c>
      <c r="N682">
        <v>96394</v>
      </c>
    </row>
    <row r="683" spans="1:14" x14ac:dyDescent="0.2">
      <c r="A683" t="s">
        <v>136</v>
      </c>
      <c r="B683">
        <v>20</v>
      </c>
      <c r="C683">
        <v>8</v>
      </c>
      <c r="D683" s="55">
        <v>293264</v>
      </c>
      <c r="E683">
        <v>71</v>
      </c>
      <c r="F683">
        <v>36000</v>
      </c>
      <c r="G683">
        <v>30000</v>
      </c>
      <c r="H683">
        <v>54594</v>
      </c>
      <c r="I683">
        <v>4</v>
      </c>
      <c r="J683">
        <v>35045</v>
      </c>
      <c r="K683">
        <v>34745</v>
      </c>
      <c r="L683">
        <v>3064</v>
      </c>
      <c r="M683">
        <v>3468</v>
      </c>
      <c r="N683">
        <v>100588</v>
      </c>
    </row>
    <row r="684" spans="1:14" x14ac:dyDescent="0.2">
      <c r="A684" t="s">
        <v>136</v>
      </c>
      <c r="B684">
        <v>20</v>
      </c>
      <c r="C684">
        <v>8</v>
      </c>
      <c r="D684" s="55">
        <v>357014</v>
      </c>
      <c r="E684">
        <v>71</v>
      </c>
      <c r="F684">
        <v>36000</v>
      </c>
      <c r="G684">
        <v>30000</v>
      </c>
      <c r="H684">
        <v>29862</v>
      </c>
      <c r="I684">
        <v>4</v>
      </c>
      <c r="J684">
        <v>34895</v>
      </c>
      <c r="K684">
        <v>34540</v>
      </c>
      <c r="L684">
        <v>2706</v>
      </c>
      <c r="M684">
        <v>3797</v>
      </c>
      <c r="N684">
        <v>88222</v>
      </c>
    </row>
    <row r="685" spans="1:14" x14ac:dyDescent="0.2">
      <c r="A685" t="s">
        <v>136</v>
      </c>
      <c r="B685">
        <v>20</v>
      </c>
      <c r="C685">
        <v>8</v>
      </c>
      <c r="D685" s="55">
        <v>308819</v>
      </c>
      <c r="E685">
        <v>71</v>
      </c>
      <c r="F685">
        <v>36000</v>
      </c>
      <c r="G685">
        <v>30000</v>
      </c>
      <c r="H685">
        <v>12109</v>
      </c>
      <c r="I685">
        <v>4</v>
      </c>
      <c r="J685">
        <v>35060</v>
      </c>
      <c r="K685">
        <v>34685</v>
      </c>
      <c r="L685">
        <v>2393</v>
      </c>
      <c r="M685">
        <v>3699</v>
      </c>
      <c r="N685">
        <v>95016</v>
      </c>
    </row>
    <row r="686" spans="1:14" x14ac:dyDescent="0.2">
      <c r="A686" t="s">
        <v>136</v>
      </c>
      <c r="B686">
        <v>20</v>
      </c>
      <c r="C686">
        <v>8</v>
      </c>
      <c r="D686" s="55">
        <v>267569</v>
      </c>
      <c r="E686">
        <v>71</v>
      </c>
      <c r="F686">
        <v>36000</v>
      </c>
      <c r="G686">
        <v>30000</v>
      </c>
      <c r="H686">
        <v>55560</v>
      </c>
      <c r="I686">
        <v>4</v>
      </c>
      <c r="J686">
        <v>35290</v>
      </c>
      <c r="K686">
        <v>34880</v>
      </c>
      <c r="L686">
        <v>3030</v>
      </c>
      <c r="M686">
        <v>2835</v>
      </c>
      <c r="N686">
        <v>102160</v>
      </c>
    </row>
    <row r="687" spans="1:14" x14ac:dyDescent="0.2">
      <c r="A687" t="s">
        <v>136</v>
      </c>
      <c r="B687">
        <v>20</v>
      </c>
      <c r="C687">
        <v>8</v>
      </c>
      <c r="D687" s="55">
        <v>263403</v>
      </c>
      <c r="E687">
        <v>71</v>
      </c>
      <c r="F687">
        <v>36000</v>
      </c>
      <c r="G687">
        <v>30000</v>
      </c>
      <c r="H687">
        <v>198138</v>
      </c>
      <c r="I687">
        <v>4</v>
      </c>
      <c r="J687">
        <v>35170</v>
      </c>
      <c r="K687">
        <v>34930</v>
      </c>
      <c r="L687">
        <v>3215</v>
      </c>
      <c r="M687">
        <v>3059</v>
      </c>
      <c r="N687">
        <v>103604</v>
      </c>
    </row>
    <row r="688" spans="1:14" x14ac:dyDescent="0.2">
      <c r="A688" t="s">
        <v>136</v>
      </c>
      <c r="B688">
        <v>20</v>
      </c>
      <c r="C688">
        <v>8</v>
      </c>
      <c r="D688" s="55">
        <v>377986</v>
      </c>
      <c r="E688">
        <v>71</v>
      </c>
      <c r="F688">
        <v>36000</v>
      </c>
      <c r="G688">
        <v>30000</v>
      </c>
      <c r="H688">
        <v>240040</v>
      </c>
      <c r="I688">
        <v>4</v>
      </c>
      <c r="J688">
        <v>34765</v>
      </c>
      <c r="K688">
        <v>34520</v>
      </c>
      <c r="L688">
        <v>2834</v>
      </c>
      <c r="M688">
        <v>4705</v>
      </c>
      <c r="N688">
        <v>83950</v>
      </c>
    </row>
    <row r="689" spans="1:14" x14ac:dyDescent="0.2">
      <c r="A689" t="s">
        <v>136</v>
      </c>
      <c r="B689">
        <v>20</v>
      </c>
      <c r="C689">
        <v>8</v>
      </c>
      <c r="D689" s="55">
        <v>301319</v>
      </c>
      <c r="E689">
        <v>71</v>
      </c>
      <c r="F689">
        <v>36000</v>
      </c>
      <c r="G689">
        <v>30000</v>
      </c>
      <c r="H689">
        <v>69131</v>
      </c>
      <c r="I689">
        <v>4</v>
      </c>
      <c r="J689">
        <v>35120</v>
      </c>
      <c r="K689">
        <v>34585</v>
      </c>
      <c r="L689">
        <v>2716</v>
      </c>
      <c r="M689">
        <v>3784</v>
      </c>
      <c r="N689">
        <v>100325</v>
      </c>
    </row>
    <row r="690" spans="1:14" x14ac:dyDescent="0.2">
      <c r="A690" t="s">
        <v>136</v>
      </c>
      <c r="B690">
        <v>20</v>
      </c>
      <c r="C690">
        <v>8</v>
      </c>
      <c r="D690" s="55">
        <v>317222</v>
      </c>
      <c r="E690">
        <v>71</v>
      </c>
      <c r="F690">
        <v>36000</v>
      </c>
      <c r="G690">
        <v>30000</v>
      </c>
      <c r="H690">
        <v>1718135</v>
      </c>
      <c r="I690">
        <v>4</v>
      </c>
      <c r="J690">
        <v>35115</v>
      </c>
      <c r="K690">
        <v>34430</v>
      </c>
      <c r="L690">
        <v>3079</v>
      </c>
      <c r="M690">
        <v>3761</v>
      </c>
      <c r="N690">
        <v>93747</v>
      </c>
    </row>
    <row r="691" spans="1:14" x14ac:dyDescent="0.2">
      <c r="A691" t="s">
        <v>136</v>
      </c>
      <c r="B691">
        <v>20</v>
      </c>
      <c r="C691">
        <v>8</v>
      </c>
      <c r="D691" s="55">
        <v>291528</v>
      </c>
      <c r="E691">
        <v>71</v>
      </c>
      <c r="F691">
        <v>36000</v>
      </c>
      <c r="G691">
        <v>30000</v>
      </c>
      <c r="H691">
        <v>88411</v>
      </c>
      <c r="I691">
        <v>4</v>
      </c>
      <c r="J691">
        <v>35110</v>
      </c>
      <c r="K691">
        <v>34625</v>
      </c>
      <c r="L691">
        <v>3237</v>
      </c>
      <c r="M691">
        <v>3674</v>
      </c>
      <c r="N691">
        <v>91118</v>
      </c>
    </row>
    <row r="692" spans="1:14" x14ac:dyDescent="0.2">
      <c r="A692" t="s">
        <v>136</v>
      </c>
      <c r="B692">
        <v>20</v>
      </c>
      <c r="C692">
        <v>8</v>
      </c>
      <c r="D692" s="55">
        <v>304375</v>
      </c>
      <c r="E692">
        <v>71</v>
      </c>
      <c r="F692">
        <v>36000</v>
      </c>
      <c r="G692">
        <v>30000</v>
      </c>
      <c r="H692">
        <v>58070</v>
      </c>
      <c r="I692">
        <v>4</v>
      </c>
      <c r="J692">
        <v>35005</v>
      </c>
      <c r="K692">
        <v>34730</v>
      </c>
      <c r="L692">
        <v>2593</v>
      </c>
      <c r="M692">
        <v>3700</v>
      </c>
      <c r="N692">
        <v>96552</v>
      </c>
    </row>
    <row r="693" spans="1:14" x14ac:dyDescent="0.2">
      <c r="A693" t="s">
        <v>136</v>
      </c>
      <c r="B693">
        <v>20</v>
      </c>
      <c r="C693">
        <v>8</v>
      </c>
      <c r="D693" s="55">
        <v>223125</v>
      </c>
      <c r="E693">
        <v>71</v>
      </c>
      <c r="F693">
        <v>36000</v>
      </c>
      <c r="G693">
        <v>30000</v>
      </c>
      <c r="H693">
        <v>44451</v>
      </c>
      <c r="I693">
        <v>4</v>
      </c>
      <c r="J693">
        <v>35345</v>
      </c>
      <c r="K693">
        <v>34965</v>
      </c>
      <c r="L693">
        <v>3554</v>
      </c>
      <c r="M693">
        <v>2873</v>
      </c>
      <c r="N693">
        <v>107987</v>
      </c>
    </row>
    <row r="694" spans="1:14" x14ac:dyDescent="0.2">
      <c r="A694" t="s">
        <v>136</v>
      </c>
      <c r="B694">
        <v>20</v>
      </c>
      <c r="C694">
        <v>8</v>
      </c>
      <c r="D694" s="55">
        <v>469861</v>
      </c>
      <c r="E694">
        <v>71</v>
      </c>
      <c r="F694">
        <v>36000</v>
      </c>
      <c r="G694">
        <v>30000</v>
      </c>
      <c r="H694">
        <v>13912</v>
      </c>
      <c r="I694">
        <v>4</v>
      </c>
      <c r="J694">
        <v>34500</v>
      </c>
      <c r="K694">
        <v>34020</v>
      </c>
      <c r="L694">
        <v>2155</v>
      </c>
      <c r="M694">
        <v>6183</v>
      </c>
      <c r="N694">
        <v>72044</v>
      </c>
    </row>
    <row r="695" spans="1:14" x14ac:dyDescent="0.2">
      <c r="A695" t="s">
        <v>136</v>
      </c>
      <c r="B695">
        <v>20</v>
      </c>
      <c r="C695">
        <v>8</v>
      </c>
      <c r="D695" s="55">
        <v>200278</v>
      </c>
      <c r="E695">
        <v>71</v>
      </c>
      <c r="F695">
        <v>36000</v>
      </c>
      <c r="G695">
        <v>30000</v>
      </c>
      <c r="H695">
        <v>294713</v>
      </c>
      <c r="I695">
        <v>4</v>
      </c>
      <c r="J695">
        <v>35430</v>
      </c>
      <c r="K695">
        <v>35180</v>
      </c>
      <c r="L695">
        <v>3573</v>
      </c>
      <c r="M695">
        <v>1855</v>
      </c>
      <c r="N695">
        <v>121000</v>
      </c>
    </row>
    <row r="696" spans="1:14" x14ac:dyDescent="0.2">
      <c r="A696" t="s">
        <v>136</v>
      </c>
      <c r="B696">
        <v>20</v>
      </c>
      <c r="C696">
        <v>8</v>
      </c>
      <c r="D696" s="55">
        <v>409514</v>
      </c>
      <c r="E696">
        <v>71</v>
      </c>
      <c r="F696">
        <v>36000</v>
      </c>
      <c r="G696">
        <v>30000</v>
      </c>
      <c r="H696">
        <v>131777</v>
      </c>
      <c r="I696">
        <v>4</v>
      </c>
      <c r="J696">
        <v>34800</v>
      </c>
      <c r="K696">
        <v>34160</v>
      </c>
      <c r="L696">
        <v>2560</v>
      </c>
      <c r="M696">
        <v>4951</v>
      </c>
      <c r="N696">
        <v>81928</v>
      </c>
    </row>
    <row r="697" spans="1:14" x14ac:dyDescent="0.2">
      <c r="A697" t="s">
        <v>136</v>
      </c>
      <c r="B697">
        <v>20</v>
      </c>
      <c r="C697">
        <v>8</v>
      </c>
      <c r="D697" s="55">
        <v>341319</v>
      </c>
      <c r="E697">
        <v>71</v>
      </c>
      <c r="F697">
        <v>36000</v>
      </c>
      <c r="G697">
        <v>30000</v>
      </c>
      <c r="H697">
        <v>13320</v>
      </c>
      <c r="I697">
        <v>4</v>
      </c>
      <c r="J697">
        <v>35105</v>
      </c>
      <c r="K697">
        <v>34570</v>
      </c>
      <c r="L697">
        <v>3001</v>
      </c>
      <c r="M697">
        <v>3702</v>
      </c>
      <c r="N697">
        <v>89026</v>
      </c>
    </row>
    <row r="698" spans="1:14" x14ac:dyDescent="0.2">
      <c r="A698" t="s">
        <v>136</v>
      </c>
      <c r="B698">
        <v>20</v>
      </c>
      <c r="C698">
        <v>8</v>
      </c>
      <c r="D698" s="55">
        <v>254861</v>
      </c>
      <c r="E698">
        <v>71</v>
      </c>
      <c r="F698">
        <v>36000</v>
      </c>
      <c r="G698">
        <v>30000</v>
      </c>
      <c r="H698">
        <v>28847</v>
      </c>
      <c r="I698">
        <v>4</v>
      </c>
      <c r="J698">
        <v>35245</v>
      </c>
      <c r="K698">
        <v>34930</v>
      </c>
      <c r="L698">
        <v>3110</v>
      </c>
      <c r="M698">
        <v>2834</v>
      </c>
      <c r="N698">
        <v>107139</v>
      </c>
    </row>
    <row r="699" spans="1:14" x14ac:dyDescent="0.2">
      <c r="A699" t="s">
        <v>136</v>
      </c>
      <c r="B699">
        <v>20</v>
      </c>
      <c r="C699">
        <v>8</v>
      </c>
      <c r="D699" s="55">
        <v>264444</v>
      </c>
      <c r="E699">
        <v>71</v>
      </c>
      <c r="F699">
        <v>36000</v>
      </c>
      <c r="G699">
        <v>30000</v>
      </c>
      <c r="H699">
        <v>21427</v>
      </c>
      <c r="I699">
        <v>4</v>
      </c>
      <c r="J699">
        <v>35220</v>
      </c>
      <c r="K699">
        <v>34905</v>
      </c>
      <c r="L699">
        <v>3423</v>
      </c>
      <c r="M699">
        <v>2780</v>
      </c>
      <c r="N699">
        <v>97235</v>
      </c>
    </row>
    <row r="700" spans="1:14" x14ac:dyDescent="0.2">
      <c r="A700" t="s">
        <v>136</v>
      </c>
      <c r="B700">
        <v>20</v>
      </c>
      <c r="C700">
        <v>8</v>
      </c>
      <c r="D700" s="55">
        <v>412639</v>
      </c>
      <c r="E700">
        <v>71</v>
      </c>
      <c r="F700">
        <v>36000</v>
      </c>
      <c r="G700">
        <v>30000</v>
      </c>
      <c r="H700">
        <v>13145</v>
      </c>
      <c r="I700">
        <v>4</v>
      </c>
      <c r="J700">
        <v>34830</v>
      </c>
      <c r="K700">
        <v>34220</v>
      </c>
      <c r="L700">
        <v>2773</v>
      </c>
      <c r="M700">
        <v>5101</v>
      </c>
      <c r="N700">
        <v>78632</v>
      </c>
    </row>
    <row r="701" spans="1:14" x14ac:dyDescent="0.2">
      <c r="A701" t="s">
        <v>136</v>
      </c>
      <c r="B701">
        <v>20</v>
      </c>
      <c r="C701">
        <v>8</v>
      </c>
      <c r="D701" s="55">
        <v>267083</v>
      </c>
      <c r="E701">
        <v>71</v>
      </c>
      <c r="F701">
        <v>36000</v>
      </c>
      <c r="G701">
        <v>30000</v>
      </c>
      <c r="H701">
        <v>223936</v>
      </c>
      <c r="I701">
        <v>4</v>
      </c>
      <c r="J701">
        <v>35270</v>
      </c>
      <c r="K701">
        <v>34760</v>
      </c>
      <c r="L701">
        <v>2983</v>
      </c>
      <c r="M701">
        <v>3088</v>
      </c>
      <c r="N701">
        <v>105571</v>
      </c>
    </row>
    <row r="702" spans="1:14" x14ac:dyDescent="0.2">
      <c r="A702" t="s">
        <v>136</v>
      </c>
      <c r="B702">
        <v>20</v>
      </c>
      <c r="C702">
        <v>16</v>
      </c>
      <c r="D702" s="55">
        <v>429653</v>
      </c>
      <c r="E702">
        <v>71</v>
      </c>
      <c r="F702">
        <v>36000</v>
      </c>
      <c r="G702">
        <v>30000</v>
      </c>
      <c r="H702">
        <v>64720</v>
      </c>
      <c r="I702">
        <v>4</v>
      </c>
      <c r="J702">
        <v>34725</v>
      </c>
      <c r="K702">
        <v>34150</v>
      </c>
      <c r="L702">
        <v>2576</v>
      </c>
      <c r="M702">
        <v>5017</v>
      </c>
      <c r="N702">
        <v>110774</v>
      </c>
    </row>
    <row r="703" spans="1:14" x14ac:dyDescent="0.2">
      <c r="A703" t="s">
        <v>136</v>
      </c>
      <c r="B703">
        <v>20</v>
      </c>
      <c r="C703">
        <v>16</v>
      </c>
      <c r="D703" s="55">
        <v>543472</v>
      </c>
      <c r="E703">
        <v>71</v>
      </c>
      <c r="F703">
        <v>36000</v>
      </c>
      <c r="G703">
        <v>30000</v>
      </c>
      <c r="H703">
        <v>12365</v>
      </c>
      <c r="I703">
        <v>4</v>
      </c>
      <c r="J703">
        <v>34390</v>
      </c>
      <c r="K703">
        <v>33695</v>
      </c>
      <c r="L703">
        <v>2592</v>
      </c>
      <c r="M703">
        <v>6239</v>
      </c>
      <c r="N703">
        <v>98933</v>
      </c>
    </row>
    <row r="704" spans="1:14" x14ac:dyDescent="0.2">
      <c r="A704" t="s">
        <v>136</v>
      </c>
      <c r="B704">
        <v>20</v>
      </c>
      <c r="C704">
        <v>16</v>
      </c>
      <c r="D704" s="55">
        <v>455278</v>
      </c>
      <c r="E704">
        <v>71</v>
      </c>
      <c r="F704">
        <v>36000</v>
      </c>
      <c r="G704">
        <v>30000</v>
      </c>
      <c r="H704">
        <v>36343</v>
      </c>
      <c r="I704">
        <v>4</v>
      </c>
      <c r="J704">
        <v>34595</v>
      </c>
      <c r="K704">
        <v>34090</v>
      </c>
      <c r="L704">
        <v>3002</v>
      </c>
      <c r="M704">
        <v>5207</v>
      </c>
      <c r="N704">
        <v>105390</v>
      </c>
    </row>
    <row r="705" spans="1:14" x14ac:dyDescent="0.2">
      <c r="A705" t="s">
        <v>136</v>
      </c>
      <c r="B705">
        <v>20</v>
      </c>
      <c r="C705">
        <v>16</v>
      </c>
      <c r="D705" s="55">
        <v>429167</v>
      </c>
      <c r="E705">
        <v>71</v>
      </c>
      <c r="F705">
        <v>36000</v>
      </c>
      <c r="G705">
        <v>30000</v>
      </c>
      <c r="H705">
        <v>198097</v>
      </c>
      <c r="I705">
        <v>4</v>
      </c>
      <c r="J705">
        <v>34820</v>
      </c>
      <c r="K705">
        <v>34070</v>
      </c>
      <c r="L705">
        <v>2976</v>
      </c>
      <c r="M705">
        <v>4724</v>
      </c>
      <c r="N705">
        <v>103752</v>
      </c>
    </row>
    <row r="706" spans="1:14" x14ac:dyDescent="0.2">
      <c r="A706" t="s">
        <v>136</v>
      </c>
      <c r="B706">
        <v>20</v>
      </c>
      <c r="C706">
        <v>16</v>
      </c>
      <c r="D706" s="55">
        <v>513542</v>
      </c>
      <c r="E706">
        <v>71</v>
      </c>
      <c r="F706">
        <v>36000</v>
      </c>
      <c r="G706">
        <v>30000</v>
      </c>
      <c r="H706">
        <v>42066</v>
      </c>
      <c r="I706">
        <v>4</v>
      </c>
      <c r="J706">
        <v>34445</v>
      </c>
      <c r="K706">
        <v>33860</v>
      </c>
      <c r="L706">
        <v>2584</v>
      </c>
      <c r="M706">
        <v>6129</v>
      </c>
      <c r="N706">
        <v>99041</v>
      </c>
    </row>
    <row r="707" spans="1:14" x14ac:dyDescent="0.2">
      <c r="A707" t="s">
        <v>136</v>
      </c>
      <c r="B707">
        <v>20</v>
      </c>
      <c r="C707">
        <v>16</v>
      </c>
      <c r="D707" s="55">
        <v>375208</v>
      </c>
      <c r="E707">
        <v>71</v>
      </c>
      <c r="F707">
        <v>36000</v>
      </c>
      <c r="G707">
        <v>30000</v>
      </c>
      <c r="H707">
        <v>24474</v>
      </c>
      <c r="I707">
        <v>4</v>
      </c>
      <c r="J707">
        <v>34885</v>
      </c>
      <c r="K707">
        <v>34365</v>
      </c>
      <c r="L707">
        <v>2901</v>
      </c>
      <c r="M707">
        <v>4783</v>
      </c>
      <c r="N707">
        <v>117508</v>
      </c>
    </row>
    <row r="708" spans="1:14" x14ac:dyDescent="0.2">
      <c r="A708" t="s">
        <v>136</v>
      </c>
      <c r="B708">
        <v>20</v>
      </c>
      <c r="C708">
        <v>16</v>
      </c>
      <c r="D708" s="55">
        <v>488611</v>
      </c>
      <c r="E708">
        <v>71</v>
      </c>
      <c r="F708">
        <v>36000</v>
      </c>
      <c r="G708">
        <v>30000</v>
      </c>
      <c r="H708">
        <v>63015</v>
      </c>
      <c r="I708">
        <v>4</v>
      </c>
      <c r="J708">
        <v>34495</v>
      </c>
      <c r="K708">
        <v>34000</v>
      </c>
      <c r="L708">
        <v>2884</v>
      </c>
      <c r="M708">
        <v>5536</v>
      </c>
      <c r="N708">
        <v>101977</v>
      </c>
    </row>
    <row r="709" spans="1:14" x14ac:dyDescent="0.2">
      <c r="A709" t="s">
        <v>136</v>
      </c>
      <c r="B709">
        <v>20</v>
      </c>
      <c r="C709">
        <v>16</v>
      </c>
      <c r="D709" s="55">
        <v>495903</v>
      </c>
      <c r="E709">
        <v>71</v>
      </c>
      <c r="F709">
        <v>36000</v>
      </c>
      <c r="G709">
        <v>30000</v>
      </c>
      <c r="H709">
        <v>65343</v>
      </c>
      <c r="I709">
        <v>4</v>
      </c>
      <c r="J709">
        <v>34400</v>
      </c>
      <c r="K709">
        <v>33920</v>
      </c>
      <c r="L709">
        <v>2572</v>
      </c>
      <c r="M709">
        <v>5914</v>
      </c>
      <c r="N709">
        <v>99984</v>
      </c>
    </row>
    <row r="710" spans="1:14" x14ac:dyDescent="0.2">
      <c r="A710" t="s">
        <v>136</v>
      </c>
      <c r="B710">
        <v>20</v>
      </c>
      <c r="C710">
        <v>16</v>
      </c>
      <c r="D710" s="55">
        <v>503472</v>
      </c>
      <c r="E710">
        <v>71</v>
      </c>
      <c r="F710">
        <v>36000</v>
      </c>
      <c r="G710">
        <v>30000</v>
      </c>
      <c r="H710">
        <v>12622</v>
      </c>
      <c r="I710">
        <v>4</v>
      </c>
      <c r="J710">
        <v>34440</v>
      </c>
      <c r="K710">
        <v>33955</v>
      </c>
      <c r="L710">
        <v>2963</v>
      </c>
      <c r="M710">
        <v>6201</v>
      </c>
      <c r="N710">
        <v>98164</v>
      </c>
    </row>
    <row r="711" spans="1:14" x14ac:dyDescent="0.2">
      <c r="A711" t="s">
        <v>136</v>
      </c>
      <c r="B711">
        <v>20</v>
      </c>
      <c r="C711">
        <v>16</v>
      </c>
      <c r="D711" s="55">
        <v>457847</v>
      </c>
      <c r="E711">
        <v>71</v>
      </c>
      <c r="F711">
        <v>36000</v>
      </c>
      <c r="G711">
        <v>30000</v>
      </c>
      <c r="H711">
        <v>131664</v>
      </c>
      <c r="I711">
        <v>4</v>
      </c>
      <c r="J711">
        <v>34605</v>
      </c>
      <c r="K711">
        <v>33945</v>
      </c>
      <c r="L711">
        <v>2819</v>
      </c>
      <c r="M711">
        <v>5347</v>
      </c>
      <c r="N711">
        <v>109017</v>
      </c>
    </row>
    <row r="712" spans="1:14" x14ac:dyDescent="0.2">
      <c r="A712" t="s">
        <v>136</v>
      </c>
      <c r="B712">
        <v>20</v>
      </c>
      <c r="C712">
        <v>16</v>
      </c>
      <c r="D712" s="55">
        <v>523264</v>
      </c>
      <c r="E712">
        <v>71</v>
      </c>
      <c r="F712">
        <v>36000</v>
      </c>
      <c r="G712">
        <v>30000</v>
      </c>
      <c r="H712">
        <v>9736</v>
      </c>
      <c r="I712">
        <v>4</v>
      </c>
      <c r="J712">
        <v>34345</v>
      </c>
      <c r="K712">
        <v>33775</v>
      </c>
      <c r="L712">
        <v>2651</v>
      </c>
      <c r="M712">
        <v>6601</v>
      </c>
      <c r="N712">
        <v>97710</v>
      </c>
    </row>
    <row r="713" spans="1:14" x14ac:dyDescent="0.2">
      <c r="A713" t="s">
        <v>136</v>
      </c>
      <c r="B713">
        <v>20</v>
      </c>
      <c r="C713">
        <v>16</v>
      </c>
      <c r="D713" s="55">
        <v>522361</v>
      </c>
      <c r="E713">
        <v>71</v>
      </c>
      <c r="F713">
        <v>36000</v>
      </c>
      <c r="G713">
        <v>30000</v>
      </c>
      <c r="H713">
        <v>16246</v>
      </c>
      <c r="I713">
        <v>4</v>
      </c>
      <c r="J713">
        <v>34405</v>
      </c>
      <c r="K713">
        <v>33710</v>
      </c>
      <c r="L713">
        <v>2797</v>
      </c>
      <c r="M713">
        <v>6485</v>
      </c>
      <c r="N713">
        <v>95946</v>
      </c>
    </row>
    <row r="714" spans="1:14" x14ac:dyDescent="0.2">
      <c r="A714" t="s">
        <v>136</v>
      </c>
      <c r="B714">
        <v>20</v>
      </c>
      <c r="C714">
        <v>16</v>
      </c>
      <c r="D714" s="55">
        <v>602708</v>
      </c>
      <c r="E714">
        <v>71</v>
      </c>
      <c r="F714">
        <v>36000</v>
      </c>
      <c r="G714">
        <v>30000</v>
      </c>
      <c r="H714">
        <v>71583</v>
      </c>
      <c r="I714">
        <v>4</v>
      </c>
      <c r="J714">
        <v>34150</v>
      </c>
      <c r="K714">
        <v>33550</v>
      </c>
      <c r="L714">
        <v>2790</v>
      </c>
      <c r="M714">
        <v>6535</v>
      </c>
      <c r="N714">
        <v>91806</v>
      </c>
    </row>
    <row r="715" spans="1:14" x14ac:dyDescent="0.2">
      <c r="A715" t="s">
        <v>136</v>
      </c>
      <c r="B715">
        <v>20</v>
      </c>
      <c r="C715">
        <v>16</v>
      </c>
      <c r="D715" s="55">
        <v>575833</v>
      </c>
      <c r="E715">
        <v>71</v>
      </c>
      <c r="F715">
        <v>36000</v>
      </c>
      <c r="G715">
        <v>30000</v>
      </c>
      <c r="H715">
        <v>23059</v>
      </c>
      <c r="I715">
        <v>4</v>
      </c>
      <c r="J715">
        <v>34450</v>
      </c>
      <c r="K715">
        <v>33620</v>
      </c>
      <c r="L715">
        <v>2830</v>
      </c>
      <c r="M715">
        <v>6385</v>
      </c>
      <c r="N715">
        <v>89799</v>
      </c>
    </row>
    <row r="716" spans="1:14" x14ac:dyDescent="0.2">
      <c r="A716" t="s">
        <v>136</v>
      </c>
      <c r="B716">
        <v>20</v>
      </c>
      <c r="C716">
        <v>16</v>
      </c>
      <c r="D716" s="55">
        <v>505139</v>
      </c>
      <c r="E716">
        <v>71</v>
      </c>
      <c r="F716">
        <v>36000</v>
      </c>
      <c r="G716">
        <v>30000</v>
      </c>
      <c r="H716">
        <v>18017</v>
      </c>
      <c r="I716">
        <v>4</v>
      </c>
      <c r="J716">
        <v>34510</v>
      </c>
      <c r="K716">
        <v>33665</v>
      </c>
      <c r="L716">
        <v>3386</v>
      </c>
      <c r="M716">
        <v>6475</v>
      </c>
      <c r="N716">
        <v>91211</v>
      </c>
    </row>
    <row r="717" spans="1:14" x14ac:dyDescent="0.2">
      <c r="A717" t="s">
        <v>136</v>
      </c>
      <c r="B717">
        <v>20</v>
      </c>
      <c r="C717">
        <v>16</v>
      </c>
      <c r="D717" s="55">
        <v>579583</v>
      </c>
      <c r="E717">
        <v>71</v>
      </c>
      <c r="F717">
        <v>36000</v>
      </c>
      <c r="G717">
        <v>30000</v>
      </c>
      <c r="H717">
        <v>28400</v>
      </c>
      <c r="I717">
        <v>4</v>
      </c>
      <c r="J717">
        <v>34420</v>
      </c>
      <c r="K717">
        <v>32980</v>
      </c>
      <c r="L717">
        <v>2883</v>
      </c>
      <c r="M717">
        <v>6655</v>
      </c>
      <c r="N717">
        <v>91175</v>
      </c>
    </row>
    <row r="718" spans="1:14" x14ac:dyDescent="0.2">
      <c r="A718" t="s">
        <v>136</v>
      </c>
      <c r="B718">
        <v>20</v>
      </c>
      <c r="C718">
        <v>16</v>
      </c>
      <c r="D718" s="55">
        <v>569236</v>
      </c>
      <c r="E718">
        <v>71</v>
      </c>
      <c r="F718">
        <v>36000</v>
      </c>
      <c r="G718">
        <v>30000</v>
      </c>
      <c r="H718">
        <v>81021</v>
      </c>
      <c r="I718">
        <v>4</v>
      </c>
      <c r="J718">
        <v>34320</v>
      </c>
      <c r="K718">
        <v>33600</v>
      </c>
      <c r="L718">
        <v>2682</v>
      </c>
      <c r="M718">
        <v>6528</v>
      </c>
      <c r="N718">
        <v>92463</v>
      </c>
    </row>
    <row r="719" spans="1:14" x14ac:dyDescent="0.2">
      <c r="A719" t="s">
        <v>136</v>
      </c>
      <c r="B719">
        <v>20</v>
      </c>
      <c r="C719">
        <v>16</v>
      </c>
      <c r="D719" s="55">
        <v>474722</v>
      </c>
      <c r="E719">
        <v>71</v>
      </c>
      <c r="F719">
        <v>36000</v>
      </c>
      <c r="G719">
        <v>30000</v>
      </c>
      <c r="H719">
        <v>9198</v>
      </c>
      <c r="I719">
        <v>4</v>
      </c>
      <c r="J719">
        <v>34755</v>
      </c>
      <c r="K719">
        <v>34125</v>
      </c>
      <c r="L719">
        <v>3377</v>
      </c>
      <c r="M719">
        <v>4719</v>
      </c>
      <c r="N719">
        <v>98585</v>
      </c>
    </row>
    <row r="720" spans="1:14" x14ac:dyDescent="0.2">
      <c r="A720" t="s">
        <v>136</v>
      </c>
      <c r="B720">
        <v>20</v>
      </c>
      <c r="C720">
        <v>16</v>
      </c>
      <c r="D720" s="55">
        <v>577292</v>
      </c>
      <c r="E720">
        <v>71</v>
      </c>
      <c r="F720">
        <v>36000</v>
      </c>
      <c r="G720">
        <v>30000</v>
      </c>
      <c r="H720">
        <v>107172</v>
      </c>
      <c r="I720">
        <v>4</v>
      </c>
      <c r="J720">
        <v>34350</v>
      </c>
      <c r="K720">
        <v>33620</v>
      </c>
      <c r="L720">
        <v>2377</v>
      </c>
      <c r="M720">
        <v>6667</v>
      </c>
      <c r="N720">
        <v>91059</v>
      </c>
    </row>
    <row r="721" spans="1:14" x14ac:dyDescent="0.2">
      <c r="A721" t="s">
        <v>136</v>
      </c>
      <c r="B721">
        <v>20</v>
      </c>
      <c r="C721">
        <v>16</v>
      </c>
      <c r="D721" s="55">
        <v>484583</v>
      </c>
      <c r="E721">
        <v>71</v>
      </c>
      <c r="F721">
        <v>36000</v>
      </c>
      <c r="G721">
        <v>30000</v>
      </c>
      <c r="H721">
        <v>263005</v>
      </c>
      <c r="I721">
        <v>4</v>
      </c>
      <c r="J721">
        <v>34500</v>
      </c>
      <c r="K721">
        <v>34010</v>
      </c>
      <c r="L721">
        <v>2970</v>
      </c>
      <c r="M721">
        <v>5603</v>
      </c>
      <c r="N721">
        <v>100175</v>
      </c>
    </row>
    <row r="722" spans="1:14" x14ac:dyDescent="0.2">
      <c r="A722" t="s">
        <v>136</v>
      </c>
      <c r="B722">
        <v>20</v>
      </c>
      <c r="C722">
        <v>16</v>
      </c>
      <c r="D722" s="55">
        <v>619931</v>
      </c>
      <c r="E722">
        <v>71</v>
      </c>
      <c r="F722">
        <v>36000</v>
      </c>
      <c r="G722">
        <v>30000</v>
      </c>
      <c r="H722">
        <v>25749</v>
      </c>
      <c r="I722">
        <v>4</v>
      </c>
      <c r="J722">
        <v>34175</v>
      </c>
      <c r="K722">
        <v>33520</v>
      </c>
      <c r="L722">
        <v>2533</v>
      </c>
      <c r="M722">
        <v>6509</v>
      </c>
      <c r="N722">
        <v>87336</v>
      </c>
    </row>
    <row r="723" spans="1:14" x14ac:dyDescent="0.2">
      <c r="A723" t="s">
        <v>136</v>
      </c>
      <c r="B723">
        <v>20</v>
      </c>
      <c r="C723">
        <v>16</v>
      </c>
      <c r="D723" s="55">
        <v>480556</v>
      </c>
      <c r="E723">
        <v>71</v>
      </c>
      <c r="F723">
        <v>36000</v>
      </c>
      <c r="G723">
        <v>30000</v>
      </c>
      <c r="H723">
        <v>81323</v>
      </c>
      <c r="I723">
        <v>4</v>
      </c>
      <c r="J723">
        <v>34575</v>
      </c>
      <c r="K723">
        <v>34000</v>
      </c>
      <c r="L723">
        <v>2592</v>
      </c>
      <c r="M723">
        <v>5603</v>
      </c>
      <c r="N723">
        <v>104263</v>
      </c>
    </row>
    <row r="724" spans="1:14" x14ac:dyDescent="0.2">
      <c r="A724" t="s">
        <v>136</v>
      </c>
      <c r="B724">
        <v>20</v>
      </c>
      <c r="C724">
        <v>16</v>
      </c>
      <c r="D724" s="55">
        <v>401389</v>
      </c>
      <c r="E724">
        <v>71</v>
      </c>
      <c r="F724">
        <v>36000</v>
      </c>
      <c r="G724">
        <v>30000</v>
      </c>
      <c r="H724">
        <v>50308</v>
      </c>
      <c r="I724">
        <v>4</v>
      </c>
      <c r="J724">
        <v>34885</v>
      </c>
      <c r="K724">
        <v>34215</v>
      </c>
      <c r="L724">
        <v>3503</v>
      </c>
      <c r="M724">
        <v>4620</v>
      </c>
      <c r="N724">
        <v>112945</v>
      </c>
    </row>
    <row r="725" spans="1:14" x14ac:dyDescent="0.2">
      <c r="A725" t="s">
        <v>136</v>
      </c>
      <c r="B725">
        <v>20</v>
      </c>
      <c r="C725">
        <v>16</v>
      </c>
      <c r="D725" s="55">
        <v>705347</v>
      </c>
      <c r="E725">
        <v>71</v>
      </c>
      <c r="F725">
        <v>36000</v>
      </c>
      <c r="G725">
        <v>30000</v>
      </c>
      <c r="H725">
        <v>48404</v>
      </c>
      <c r="I725">
        <v>4</v>
      </c>
      <c r="J725">
        <v>33925</v>
      </c>
      <c r="K725">
        <v>33085</v>
      </c>
      <c r="L725">
        <v>3101</v>
      </c>
      <c r="M725">
        <v>8625</v>
      </c>
      <c r="N725">
        <v>76749</v>
      </c>
    </row>
    <row r="726" spans="1:14" x14ac:dyDescent="0.2">
      <c r="A726" t="s">
        <v>136</v>
      </c>
      <c r="B726">
        <v>20</v>
      </c>
      <c r="C726">
        <v>16</v>
      </c>
      <c r="D726" s="55">
        <v>592153</v>
      </c>
      <c r="E726">
        <v>71</v>
      </c>
      <c r="F726">
        <v>36000</v>
      </c>
      <c r="G726">
        <v>30000</v>
      </c>
      <c r="H726">
        <v>346429</v>
      </c>
      <c r="I726">
        <v>4</v>
      </c>
      <c r="J726">
        <v>34410</v>
      </c>
      <c r="K726">
        <v>33525</v>
      </c>
      <c r="L726">
        <v>2380</v>
      </c>
      <c r="M726">
        <v>6553</v>
      </c>
      <c r="N726">
        <v>89867</v>
      </c>
    </row>
    <row r="727" spans="1:14" x14ac:dyDescent="0.2">
      <c r="A727" t="s">
        <v>136</v>
      </c>
      <c r="B727">
        <v>20</v>
      </c>
      <c r="C727">
        <v>16</v>
      </c>
      <c r="D727" s="55">
        <v>574861</v>
      </c>
      <c r="E727">
        <v>71</v>
      </c>
      <c r="F727">
        <v>36000</v>
      </c>
      <c r="G727">
        <v>30000</v>
      </c>
      <c r="H727">
        <v>398499</v>
      </c>
      <c r="I727">
        <v>4</v>
      </c>
      <c r="J727">
        <v>34340</v>
      </c>
      <c r="K727">
        <v>33175</v>
      </c>
      <c r="L727">
        <v>2997</v>
      </c>
      <c r="M727">
        <v>6555</v>
      </c>
      <c r="N727">
        <v>89412</v>
      </c>
    </row>
    <row r="728" spans="1:14" x14ac:dyDescent="0.2">
      <c r="A728" t="s">
        <v>136</v>
      </c>
      <c r="B728">
        <v>20</v>
      </c>
      <c r="C728">
        <v>16</v>
      </c>
      <c r="D728" s="55">
        <v>490903</v>
      </c>
      <c r="E728">
        <v>71</v>
      </c>
      <c r="F728">
        <v>36000</v>
      </c>
      <c r="G728">
        <v>30000</v>
      </c>
      <c r="H728">
        <v>25931</v>
      </c>
      <c r="I728">
        <v>4</v>
      </c>
      <c r="J728">
        <v>34445</v>
      </c>
      <c r="K728">
        <v>33965</v>
      </c>
      <c r="L728">
        <v>2712</v>
      </c>
      <c r="M728">
        <v>5817</v>
      </c>
      <c r="N728">
        <v>99103</v>
      </c>
    </row>
    <row r="729" spans="1:14" x14ac:dyDescent="0.2">
      <c r="A729" t="s">
        <v>136</v>
      </c>
      <c r="B729">
        <v>20</v>
      </c>
      <c r="C729">
        <v>16</v>
      </c>
      <c r="D729" s="55">
        <v>696736</v>
      </c>
      <c r="E729">
        <v>71</v>
      </c>
      <c r="F729">
        <v>36000</v>
      </c>
      <c r="G729">
        <v>30000</v>
      </c>
      <c r="H729">
        <v>27002</v>
      </c>
      <c r="I729">
        <v>4</v>
      </c>
      <c r="J729">
        <v>33880</v>
      </c>
      <c r="K729">
        <v>33005</v>
      </c>
      <c r="L729">
        <v>2562</v>
      </c>
      <c r="M729">
        <v>8663</v>
      </c>
      <c r="N729">
        <v>83297</v>
      </c>
    </row>
    <row r="730" spans="1:14" x14ac:dyDescent="0.2">
      <c r="A730" t="s">
        <v>136</v>
      </c>
      <c r="B730">
        <v>20</v>
      </c>
      <c r="C730">
        <v>16</v>
      </c>
      <c r="D730" s="55">
        <v>340139</v>
      </c>
      <c r="E730">
        <v>71</v>
      </c>
      <c r="F730">
        <v>36000</v>
      </c>
      <c r="G730">
        <v>30000</v>
      </c>
      <c r="H730">
        <v>61076</v>
      </c>
      <c r="I730">
        <v>4</v>
      </c>
      <c r="J730">
        <v>34930</v>
      </c>
      <c r="K730">
        <v>34655</v>
      </c>
      <c r="L730">
        <v>2695</v>
      </c>
      <c r="M730">
        <v>3988</v>
      </c>
      <c r="N730">
        <v>121590</v>
      </c>
    </row>
    <row r="731" spans="1:14" x14ac:dyDescent="0.2">
      <c r="A731" t="s">
        <v>136</v>
      </c>
      <c r="B731">
        <v>20</v>
      </c>
      <c r="C731">
        <v>16</v>
      </c>
      <c r="D731" s="55">
        <v>558333</v>
      </c>
      <c r="E731">
        <v>71</v>
      </c>
      <c r="F731">
        <v>36000</v>
      </c>
      <c r="G731">
        <v>30000</v>
      </c>
      <c r="H731">
        <v>820162</v>
      </c>
      <c r="I731">
        <v>4</v>
      </c>
      <c r="J731">
        <v>34395</v>
      </c>
      <c r="K731">
        <v>33645</v>
      </c>
      <c r="L731">
        <v>2506</v>
      </c>
      <c r="M731">
        <v>6489</v>
      </c>
      <c r="N731">
        <v>96170</v>
      </c>
    </row>
    <row r="732" spans="1:14" x14ac:dyDescent="0.2">
      <c r="A732" t="s">
        <v>136</v>
      </c>
      <c r="B732">
        <v>20</v>
      </c>
      <c r="C732">
        <v>16</v>
      </c>
      <c r="D732" s="55">
        <v>647431</v>
      </c>
      <c r="E732">
        <v>71</v>
      </c>
      <c r="F732">
        <v>36000</v>
      </c>
      <c r="G732">
        <v>30000</v>
      </c>
      <c r="H732">
        <v>158528</v>
      </c>
      <c r="I732">
        <v>4</v>
      </c>
      <c r="J732">
        <v>33970</v>
      </c>
      <c r="K732">
        <v>33315</v>
      </c>
      <c r="L732">
        <v>2258</v>
      </c>
      <c r="M732">
        <v>7776</v>
      </c>
      <c r="N732">
        <v>88172</v>
      </c>
    </row>
    <row r="733" spans="1:14" x14ac:dyDescent="0.2">
      <c r="A733" t="s">
        <v>136</v>
      </c>
      <c r="B733">
        <v>20</v>
      </c>
      <c r="C733">
        <v>16</v>
      </c>
      <c r="D733" s="55">
        <v>527500</v>
      </c>
      <c r="E733">
        <v>71</v>
      </c>
      <c r="F733">
        <v>36000</v>
      </c>
      <c r="G733">
        <v>30000</v>
      </c>
      <c r="H733">
        <v>123466</v>
      </c>
      <c r="I733">
        <v>4</v>
      </c>
      <c r="J733">
        <v>34445</v>
      </c>
      <c r="K733">
        <v>33595</v>
      </c>
      <c r="L733">
        <v>2733</v>
      </c>
      <c r="M733">
        <v>6529</v>
      </c>
      <c r="N733">
        <v>93403</v>
      </c>
    </row>
    <row r="734" spans="1:14" x14ac:dyDescent="0.2">
      <c r="A734" t="s">
        <v>136</v>
      </c>
      <c r="B734">
        <v>20</v>
      </c>
      <c r="C734">
        <v>16</v>
      </c>
      <c r="D734" s="55">
        <v>610764</v>
      </c>
      <c r="E734">
        <v>71</v>
      </c>
      <c r="F734">
        <v>36000</v>
      </c>
      <c r="G734">
        <v>30000</v>
      </c>
      <c r="H734">
        <v>27043</v>
      </c>
      <c r="I734">
        <v>4</v>
      </c>
      <c r="J734">
        <v>34260</v>
      </c>
      <c r="K734">
        <v>33470</v>
      </c>
      <c r="L734">
        <v>2225</v>
      </c>
      <c r="M734">
        <v>7280</v>
      </c>
      <c r="N734">
        <v>89918</v>
      </c>
    </row>
    <row r="735" spans="1:14" x14ac:dyDescent="0.2">
      <c r="A735" t="s">
        <v>136</v>
      </c>
      <c r="B735">
        <v>20</v>
      </c>
      <c r="C735">
        <v>16</v>
      </c>
      <c r="D735" s="55">
        <v>550972</v>
      </c>
      <c r="E735">
        <v>71</v>
      </c>
      <c r="F735">
        <v>36000</v>
      </c>
      <c r="G735">
        <v>30000</v>
      </c>
      <c r="H735">
        <v>10096</v>
      </c>
      <c r="I735">
        <v>4</v>
      </c>
      <c r="J735">
        <v>34325</v>
      </c>
      <c r="K735">
        <v>33615</v>
      </c>
      <c r="L735">
        <v>2460</v>
      </c>
      <c r="M735">
        <v>6543</v>
      </c>
      <c r="N735">
        <v>95538</v>
      </c>
    </row>
    <row r="736" spans="1:14" x14ac:dyDescent="0.2">
      <c r="A736" t="s">
        <v>136</v>
      </c>
      <c r="B736">
        <v>20</v>
      </c>
      <c r="C736">
        <v>16</v>
      </c>
      <c r="D736" s="55">
        <v>550347</v>
      </c>
      <c r="E736">
        <v>71</v>
      </c>
      <c r="F736">
        <v>36000</v>
      </c>
      <c r="G736">
        <v>30000</v>
      </c>
      <c r="H736">
        <v>51333</v>
      </c>
      <c r="I736">
        <v>4</v>
      </c>
      <c r="J736">
        <v>34400</v>
      </c>
      <c r="K736">
        <v>33525</v>
      </c>
      <c r="L736">
        <v>3106</v>
      </c>
      <c r="M736">
        <v>6579</v>
      </c>
      <c r="N736">
        <v>88492</v>
      </c>
    </row>
    <row r="737" spans="1:14" x14ac:dyDescent="0.2">
      <c r="A737" t="s">
        <v>136</v>
      </c>
      <c r="B737">
        <v>20</v>
      </c>
      <c r="C737">
        <v>16</v>
      </c>
      <c r="D737" s="55">
        <v>676944</v>
      </c>
      <c r="E737">
        <v>71</v>
      </c>
      <c r="F737">
        <v>36000</v>
      </c>
      <c r="G737">
        <v>30000</v>
      </c>
      <c r="H737">
        <v>241156</v>
      </c>
      <c r="I737">
        <v>4</v>
      </c>
      <c r="J737">
        <v>33825</v>
      </c>
      <c r="K737">
        <v>32970</v>
      </c>
      <c r="L737">
        <v>2799</v>
      </c>
      <c r="M737">
        <v>8863</v>
      </c>
      <c r="N737">
        <v>79233</v>
      </c>
    </row>
    <row r="738" spans="1:14" x14ac:dyDescent="0.2">
      <c r="A738" t="s">
        <v>136</v>
      </c>
      <c r="B738">
        <v>20</v>
      </c>
      <c r="C738">
        <v>16</v>
      </c>
      <c r="D738" s="55">
        <v>497014</v>
      </c>
      <c r="E738">
        <v>71</v>
      </c>
      <c r="F738">
        <v>36000</v>
      </c>
      <c r="G738">
        <v>30000</v>
      </c>
      <c r="H738">
        <v>130737</v>
      </c>
      <c r="I738">
        <v>4</v>
      </c>
      <c r="J738">
        <v>34555</v>
      </c>
      <c r="K738">
        <v>33945</v>
      </c>
      <c r="L738">
        <v>2641</v>
      </c>
      <c r="M738">
        <v>5954</v>
      </c>
      <c r="N738">
        <v>103356</v>
      </c>
    </row>
    <row r="739" spans="1:14" x14ac:dyDescent="0.2">
      <c r="A739" t="s">
        <v>136</v>
      </c>
      <c r="B739">
        <v>20</v>
      </c>
      <c r="C739">
        <v>16</v>
      </c>
      <c r="D739" s="55">
        <v>388194</v>
      </c>
      <c r="E739">
        <v>71</v>
      </c>
      <c r="F739">
        <v>36000</v>
      </c>
      <c r="G739">
        <v>30000</v>
      </c>
      <c r="H739">
        <v>20174</v>
      </c>
      <c r="I739">
        <v>4</v>
      </c>
      <c r="J739">
        <v>34785</v>
      </c>
      <c r="K739">
        <v>34255</v>
      </c>
      <c r="L739">
        <v>3067</v>
      </c>
      <c r="M739">
        <v>4755</v>
      </c>
      <c r="N739">
        <v>113946</v>
      </c>
    </row>
    <row r="740" spans="1:14" x14ac:dyDescent="0.2">
      <c r="A740" t="s">
        <v>136</v>
      </c>
      <c r="B740">
        <v>20</v>
      </c>
      <c r="C740">
        <v>16</v>
      </c>
      <c r="D740" s="55">
        <v>524306</v>
      </c>
      <c r="E740">
        <v>71</v>
      </c>
      <c r="F740">
        <v>36000</v>
      </c>
      <c r="G740">
        <v>30000</v>
      </c>
      <c r="H740">
        <v>3604361</v>
      </c>
      <c r="I740">
        <v>4</v>
      </c>
      <c r="J740">
        <v>34440</v>
      </c>
      <c r="K740">
        <v>33750</v>
      </c>
      <c r="L740">
        <v>2305</v>
      </c>
      <c r="M740">
        <v>6579</v>
      </c>
      <c r="N740">
        <v>97825</v>
      </c>
    </row>
    <row r="741" spans="1:14" x14ac:dyDescent="0.2">
      <c r="A741" t="s">
        <v>136</v>
      </c>
      <c r="B741">
        <v>20</v>
      </c>
      <c r="C741">
        <v>16</v>
      </c>
      <c r="D741" s="55">
        <v>512708</v>
      </c>
      <c r="E741">
        <v>71</v>
      </c>
      <c r="F741">
        <v>36000</v>
      </c>
      <c r="G741">
        <v>30000</v>
      </c>
      <c r="H741">
        <v>8203</v>
      </c>
      <c r="I741">
        <v>4</v>
      </c>
      <c r="J741">
        <v>34465</v>
      </c>
      <c r="K741">
        <v>33825</v>
      </c>
      <c r="L741">
        <v>2411</v>
      </c>
      <c r="M741">
        <v>6253</v>
      </c>
      <c r="N741">
        <v>99396</v>
      </c>
    </row>
    <row r="742" spans="1:14" x14ac:dyDescent="0.2">
      <c r="A742" t="s">
        <v>136</v>
      </c>
      <c r="B742">
        <v>20</v>
      </c>
      <c r="C742">
        <v>16</v>
      </c>
      <c r="D742" s="55">
        <v>537569</v>
      </c>
      <c r="E742">
        <v>71</v>
      </c>
      <c r="F742">
        <v>36000</v>
      </c>
      <c r="G742">
        <v>30000</v>
      </c>
      <c r="H742">
        <v>369190</v>
      </c>
      <c r="I742">
        <v>4</v>
      </c>
      <c r="J742">
        <v>34395</v>
      </c>
      <c r="K742">
        <v>33650</v>
      </c>
      <c r="L742">
        <v>3073</v>
      </c>
      <c r="M742">
        <v>6526</v>
      </c>
      <c r="N742">
        <v>96674</v>
      </c>
    </row>
    <row r="743" spans="1:14" x14ac:dyDescent="0.2">
      <c r="A743" t="s">
        <v>136</v>
      </c>
      <c r="B743">
        <v>20</v>
      </c>
      <c r="C743">
        <v>16</v>
      </c>
      <c r="D743" s="55">
        <v>565903</v>
      </c>
      <c r="E743">
        <v>71</v>
      </c>
      <c r="F743">
        <v>36000</v>
      </c>
      <c r="G743">
        <v>30000</v>
      </c>
      <c r="H743">
        <v>86432</v>
      </c>
      <c r="I743">
        <v>4</v>
      </c>
      <c r="J743">
        <v>34335</v>
      </c>
      <c r="K743">
        <v>33600</v>
      </c>
      <c r="L743">
        <v>2656</v>
      </c>
      <c r="M743">
        <v>6553</v>
      </c>
      <c r="N743">
        <v>94065</v>
      </c>
    </row>
    <row r="744" spans="1:14" x14ac:dyDescent="0.2">
      <c r="A744" t="s">
        <v>136</v>
      </c>
      <c r="B744">
        <v>20</v>
      </c>
      <c r="C744">
        <v>16</v>
      </c>
      <c r="D744" s="55">
        <v>483889</v>
      </c>
      <c r="E744">
        <v>71</v>
      </c>
      <c r="F744">
        <v>36000</v>
      </c>
      <c r="G744">
        <v>30000</v>
      </c>
      <c r="H744">
        <v>201719</v>
      </c>
      <c r="I744">
        <v>4</v>
      </c>
      <c r="J744">
        <v>34445</v>
      </c>
      <c r="K744">
        <v>34010</v>
      </c>
      <c r="L744">
        <v>3049</v>
      </c>
      <c r="M744">
        <v>5525</v>
      </c>
      <c r="N744">
        <v>97921</v>
      </c>
    </row>
    <row r="745" spans="1:14" x14ac:dyDescent="0.2">
      <c r="A745" t="s">
        <v>136</v>
      </c>
      <c r="B745">
        <v>20</v>
      </c>
      <c r="C745">
        <v>16</v>
      </c>
      <c r="D745" s="55">
        <v>494236</v>
      </c>
      <c r="E745">
        <v>71</v>
      </c>
      <c r="F745">
        <v>36000</v>
      </c>
      <c r="G745">
        <v>30000</v>
      </c>
      <c r="H745">
        <v>29072</v>
      </c>
      <c r="I745">
        <v>4</v>
      </c>
      <c r="J745">
        <v>34410</v>
      </c>
      <c r="K745">
        <v>33680</v>
      </c>
      <c r="L745">
        <v>3333</v>
      </c>
      <c r="M745">
        <v>6532</v>
      </c>
      <c r="N745">
        <v>94361</v>
      </c>
    </row>
    <row r="746" spans="1:14" x14ac:dyDescent="0.2">
      <c r="A746" t="s">
        <v>136</v>
      </c>
      <c r="B746">
        <v>20</v>
      </c>
      <c r="C746">
        <v>16</v>
      </c>
      <c r="D746" s="55">
        <v>618819</v>
      </c>
      <c r="E746">
        <v>71</v>
      </c>
      <c r="F746">
        <v>36000</v>
      </c>
      <c r="G746">
        <v>30000</v>
      </c>
      <c r="H746">
        <v>39903</v>
      </c>
      <c r="I746">
        <v>4</v>
      </c>
      <c r="J746">
        <v>34195</v>
      </c>
      <c r="K746">
        <v>33540</v>
      </c>
      <c r="L746">
        <v>2743</v>
      </c>
      <c r="M746">
        <v>6413</v>
      </c>
      <c r="N746">
        <v>87094</v>
      </c>
    </row>
    <row r="747" spans="1:14" x14ac:dyDescent="0.2">
      <c r="A747" t="s">
        <v>136</v>
      </c>
      <c r="B747">
        <v>20</v>
      </c>
      <c r="C747">
        <v>16</v>
      </c>
      <c r="D747" s="55">
        <v>478125</v>
      </c>
      <c r="E747">
        <v>71</v>
      </c>
      <c r="F747">
        <v>36000</v>
      </c>
      <c r="G747">
        <v>30000</v>
      </c>
      <c r="H747">
        <v>72979</v>
      </c>
      <c r="I747">
        <v>4</v>
      </c>
      <c r="J747">
        <v>34495</v>
      </c>
      <c r="K747">
        <v>34020</v>
      </c>
      <c r="L747">
        <v>2485</v>
      </c>
      <c r="M747">
        <v>5555</v>
      </c>
      <c r="N747">
        <v>101884</v>
      </c>
    </row>
    <row r="748" spans="1:14" x14ac:dyDescent="0.2">
      <c r="A748" t="s">
        <v>136</v>
      </c>
      <c r="B748">
        <v>20</v>
      </c>
      <c r="C748">
        <v>16</v>
      </c>
      <c r="D748" s="55">
        <v>555347</v>
      </c>
      <c r="E748">
        <v>71</v>
      </c>
      <c r="F748">
        <v>36000</v>
      </c>
      <c r="G748">
        <v>30000</v>
      </c>
      <c r="H748">
        <v>10350</v>
      </c>
      <c r="I748">
        <v>4</v>
      </c>
      <c r="J748">
        <v>34385</v>
      </c>
      <c r="K748">
        <v>33565</v>
      </c>
      <c r="L748">
        <v>3001</v>
      </c>
      <c r="M748">
        <v>6515</v>
      </c>
      <c r="N748">
        <v>91014</v>
      </c>
    </row>
    <row r="749" spans="1:14" x14ac:dyDescent="0.2">
      <c r="A749" t="s">
        <v>136</v>
      </c>
      <c r="B749">
        <v>20</v>
      </c>
      <c r="C749">
        <v>16</v>
      </c>
      <c r="D749" s="55">
        <v>349722</v>
      </c>
      <c r="E749">
        <v>71</v>
      </c>
      <c r="F749">
        <v>36000</v>
      </c>
      <c r="G749">
        <v>30000</v>
      </c>
      <c r="H749">
        <v>49851</v>
      </c>
      <c r="I749">
        <v>4</v>
      </c>
      <c r="J749">
        <v>34890</v>
      </c>
      <c r="K749">
        <v>34515</v>
      </c>
      <c r="L749">
        <v>4261</v>
      </c>
      <c r="M749">
        <v>4057</v>
      </c>
      <c r="N749">
        <v>111609</v>
      </c>
    </row>
    <row r="750" spans="1:14" x14ac:dyDescent="0.2">
      <c r="A750" t="s">
        <v>136</v>
      </c>
      <c r="B750">
        <v>20</v>
      </c>
      <c r="C750">
        <v>16</v>
      </c>
      <c r="D750" s="55">
        <v>526250</v>
      </c>
      <c r="E750">
        <v>71</v>
      </c>
      <c r="F750">
        <v>36000</v>
      </c>
      <c r="G750">
        <v>30000</v>
      </c>
      <c r="H750">
        <v>23926</v>
      </c>
      <c r="I750">
        <v>4</v>
      </c>
      <c r="J750">
        <v>34395</v>
      </c>
      <c r="K750">
        <v>33715</v>
      </c>
      <c r="L750">
        <v>2812</v>
      </c>
      <c r="M750">
        <v>6464</v>
      </c>
      <c r="N750">
        <v>95384</v>
      </c>
    </row>
    <row r="751" spans="1:14" x14ac:dyDescent="0.2">
      <c r="A751" t="s">
        <v>136</v>
      </c>
      <c r="B751">
        <v>20</v>
      </c>
      <c r="C751">
        <v>16</v>
      </c>
      <c r="D751" s="55">
        <v>491806</v>
      </c>
      <c r="E751">
        <v>71</v>
      </c>
      <c r="F751">
        <v>36000</v>
      </c>
      <c r="G751">
        <v>30000</v>
      </c>
      <c r="H751">
        <v>127802</v>
      </c>
      <c r="I751">
        <v>4</v>
      </c>
      <c r="J751">
        <v>34435</v>
      </c>
      <c r="K751">
        <v>33730</v>
      </c>
      <c r="L751">
        <v>2804</v>
      </c>
      <c r="M751">
        <v>5896</v>
      </c>
      <c r="N751">
        <v>97678</v>
      </c>
    </row>
    <row r="752" spans="1:14" x14ac:dyDescent="0.2">
      <c r="A752" t="s">
        <v>136</v>
      </c>
      <c r="B752">
        <v>20</v>
      </c>
      <c r="C752">
        <v>16</v>
      </c>
      <c r="D752" s="55">
        <v>430694</v>
      </c>
      <c r="E752">
        <v>71</v>
      </c>
      <c r="F752">
        <v>36000</v>
      </c>
      <c r="G752">
        <v>30000</v>
      </c>
      <c r="H752">
        <v>63961</v>
      </c>
      <c r="I752">
        <v>4</v>
      </c>
      <c r="J752">
        <v>34785</v>
      </c>
      <c r="K752">
        <v>34110</v>
      </c>
      <c r="L752">
        <v>3406</v>
      </c>
      <c r="M752">
        <v>4669</v>
      </c>
      <c r="N752">
        <v>106073</v>
      </c>
    </row>
    <row r="753" spans="1:14" x14ac:dyDescent="0.2">
      <c r="A753" t="s">
        <v>136</v>
      </c>
      <c r="B753">
        <v>20</v>
      </c>
      <c r="C753">
        <v>16</v>
      </c>
      <c r="D753" s="55">
        <v>837569</v>
      </c>
      <c r="E753">
        <v>71</v>
      </c>
      <c r="F753">
        <v>36000</v>
      </c>
      <c r="G753">
        <v>30000</v>
      </c>
      <c r="H753">
        <v>66836</v>
      </c>
      <c r="I753">
        <v>4</v>
      </c>
      <c r="J753">
        <v>33290</v>
      </c>
      <c r="K753">
        <v>32720</v>
      </c>
      <c r="L753">
        <v>2422</v>
      </c>
      <c r="M753">
        <v>10065</v>
      </c>
      <c r="N753">
        <v>74015</v>
      </c>
    </row>
    <row r="754" spans="1:14" x14ac:dyDescent="0.2">
      <c r="A754" t="s">
        <v>136</v>
      </c>
      <c r="B754">
        <v>20</v>
      </c>
      <c r="C754">
        <v>16</v>
      </c>
      <c r="D754" s="55">
        <v>503819</v>
      </c>
      <c r="E754">
        <v>71</v>
      </c>
      <c r="F754">
        <v>36000</v>
      </c>
      <c r="G754">
        <v>30000</v>
      </c>
      <c r="H754">
        <v>32115</v>
      </c>
      <c r="I754">
        <v>4</v>
      </c>
      <c r="J754">
        <v>34450</v>
      </c>
      <c r="K754">
        <v>33805</v>
      </c>
      <c r="L754">
        <v>2738</v>
      </c>
      <c r="M754">
        <v>5827</v>
      </c>
      <c r="N754">
        <v>100320</v>
      </c>
    </row>
    <row r="755" spans="1:14" x14ac:dyDescent="0.2">
      <c r="A755" t="s">
        <v>136</v>
      </c>
      <c r="B755">
        <v>20</v>
      </c>
      <c r="C755">
        <v>16</v>
      </c>
      <c r="D755" s="55">
        <v>480139</v>
      </c>
      <c r="E755">
        <v>71</v>
      </c>
      <c r="F755">
        <v>36000</v>
      </c>
      <c r="G755">
        <v>30000</v>
      </c>
      <c r="H755">
        <v>32394</v>
      </c>
      <c r="I755">
        <v>4</v>
      </c>
      <c r="J755">
        <v>34585</v>
      </c>
      <c r="K755">
        <v>33865</v>
      </c>
      <c r="L755">
        <v>3003</v>
      </c>
      <c r="M755">
        <v>5592</v>
      </c>
      <c r="N755">
        <v>104872</v>
      </c>
    </row>
    <row r="756" spans="1:14" x14ac:dyDescent="0.2">
      <c r="A756" t="s">
        <v>136</v>
      </c>
      <c r="B756">
        <v>20</v>
      </c>
      <c r="C756">
        <v>16</v>
      </c>
      <c r="D756" s="55">
        <v>590208</v>
      </c>
      <c r="E756">
        <v>71</v>
      </c>
      <c r="F756">
        <v>36000</v>
      </c>
      <c r="G756">
        <v>30000</v>
      </c>
      <c r="H756">
        <v>30683</v>
      </c>
      <c r="I756">
        <v>4</v>
      </c>
      <c r="J756">
        <v>34330</v>
      </c>
      <c r="K756">
        <v>33545</v>
      </c>
      <c r="L756">
        <v>3231</v>
      </c>
      <c r="M756">
        <v>6559</v>
      </c>
      <c r="N756">
        <v>87660</v>
      </c>
    </row>
    <row r="757" spans="1:14" x14ac:dyDescent="0.2">
      <c r="A757" t="s">
        <v>136</v>
      </c>
      <c r="B757">
        <v>20</v>
      </c>
      <c r="C757">
        <v>16</v>
      </c>
      <c r="D757" s="55">
        <v>530764</v>
      </c>
      <c r="E757">
        <v>71</v>
      </c>
      <c r="F757">
        <v>36000</v>
      </c>
      <c r="G757">
        <v>30000</v>
      </c>
      <c r="H757">
        <v>22356</v>
      </c>
      <c r="I757">
        <v>4</v>
      </c>
      <c r="J757">
        <v>34425</v>
      </c>
      <c r="K757">
        <v>33870</v>
      </c>
      <c r="L757">
        <v>2105</v>
      </c>
      <c r="M757">
        <v>6312</v>
      </c>
      <c r="N757">
        <v>98888</v>
      </c>
    </row>
    <row r="758" spans="1:14" x14ac:dyDescent="0.2">
      <c r="A758" t="s">
        <v>136</v>
      </c>
      <c r="B758">
        <v>20</v>
      </c>
      <c r="C758">
        <v>16</v>
      </c>
      <c r="D758" s="55">
        <v>504028</v>
      </c>
      <c r="E758">
        <v>71</v>
      </c>
      <c r="F758">
        <v>36000</v>
      </c>
      <c r="G758">
        <v>30000</v>
      </c>
      <c r="H758">
        <v>192920</v>
      </c>
      <c r="I758">
        <v>4</v>
      </c>
      <c r="J758">
        <v>34475</v>
      </c>
      <c r="K758">
        <v>33940</v>
      </c>
      <c r="L758">
        <v>3150</v>
      </c>
      <c r="M758">
        <v>5866</v>
      </c>
      <c r="N758">
        <v>102693</v>
      </c>
    </row>
    <row r="759" spans="1:14" x14ac:dyDescent="0.2">
      <c r="A759" t="s">
        <v>136</v>
      </c>
      <c r="B759">
        <v>20</v>
      </c>
      <c r="C759">
        <v>16</v>
      </c>
      <c r="D759" s="55">
        <v>560208</v>
      </c>
      <c r="E759">
        <v>71</v>
      </c>
      <c r="F759">
        <v>36000</v>
      </c>
      <c r="G759">
        <v>30000</v>
      </c>
      <c r="H759">
        <v>12273</v>
      </c>
      <c r="I759">
        <v>4</v>
      </c>
      <c r="J759">
        <v>34275</v>
      </c>
      <c r="K759">
        <v>33640</v>
      </c>
      <c r="L759">
        <v>2261</v>
      </c>
      <c r="M759">
        <v>6478</v>
      </c>
      <c r="N759">
        <v>93939</v>
      </c>
    </row>
    <row r="760" spans="1:14" x14ac:dyDescent="0.2">
      <c r="A760" t="s">
        <v>136</v>
      </c>
      <c r="B760">
        <v>20</v>
      </c>
      <c r="C760">
        <v>16</v>
      </c>
      <c r="D760" s="55">
        <v>595556</v>
      </c>
      <c r="E760">
        <v>71</v>
      </c>
      <c r="F760">
        <v>36000</v>
      </c>
      <c r="G760">
        <v>30000</v>
      </c>
      <c r="H760">
        <v>61826</v>
      </c>
      <c r="I760">
        <v>4</v>
      </c>
      <c r="J760">
        <v>34275</v>
      </c>
      <c r="K760">
        <v>33385</v>
      </c>
      <c r="L760">
        <v>2551</v>
      </c>
      <c r="M760">
        <v>7059</v>
      </c>
      <c r="N760">
        <v>93090</v>
      </c>
    </row>
    <row r="761" spans="1:14" x14ac:dyDescent="0.2">
      <c r="A761" t="s">
        <v>136</v>
      </c>
      <c r="B761">
        <v>20</v>
      </c>
      <c r="C761">
        <v>16</v>
      </c>
      <c r="D761" s="55">
        <v>468333</v>
      </c>
      <c r="E761">
        <v>71</v>
      </c>
      <c r="F761">
        <v>36000</v>
      </c>
      <c r="G761">
        <v>30000</v>
      </c>
      <c r="H761">
        <v>99689</v>
      </c>
      <c r="I761">
        <v>4</v>
      </c>
      <c r="J761">
        <v>34565</v>
      </c>
      <c r="K761">
        <v>34100</v>
      </c>
      <c r="L761">
        <v>3556</v>
      </c>
      <c r="M761">
        <v>4667</v>
      </c>
      <c r="N761">
        <v>96545</v>
      </c>
    </row>
    <row r="762" spans="1:14" x14ac:dyDescent="0.2">
      <c r="A762" t="s">
        <v>136</v>
      </c>
      <c r="B762">
        <v>20</v>
      </c>
      <c r="C762">
        <v>16</v>
      </c>
      <c r="D762" s="55">
        <v>490556</v>
      </c>
      <c r="E762">
        <v>71</v>
      </c>
      <c r="F762">
        <v>36000</v>
      </c>
      <c r="G762">
        <v>30000</v>
      </c>
      <c r="H762">
        <v>12323</v>
      </c>
      <c r="I762">
        <v>4</v>
      </c>
      <c r="J762">
        <v>34480</v>
      </c>
      <c r="K762">
        <v>33945</v>
      </c>
      <c r="L762">
        <v>3036</v>
      </c>
      <c r="M762">
        <v>5513</v>
      </c>
      <c r="N762">
        <v>101626</v>
      </c>
    </row>
    <row r="763" spans="1:14" x14ac:dyDescent="0.2">
      <c r="A763" t="s">
        <v>136</v>
      </c>
      <c r="B763">
        <v>20</v>
      </c>
      <c r="C763">
        <v>16</v>
      </c>
      <c r="D763" s="55">
        <v>644375</v>
      </c>
      <c r="E763">
        <v>71</v>
      </c>
      <c r="F763">
        <v>36000</v>
      </c>
      <c r="G763">
        <v>30000</v>
      </c>
      <c r="H763">
        <v>91129</v>
      </c>
      <c r="I763">
        <v>4</v>
      </c>
      <c r="J763">
        <v>34060</v>
      </c>
      <c r="K763">
        <v>33285</v>
      </c>
      <c r="L763">
        <v>2775</v>
      </c>
      <c r="M763">
        <v>7424</v>
      </c>
      <c r="N763">
        <v>87519</v>
      </c>
    </row>
    <row r="764" spans="1:14" x14ac:dyDescent="0.2">
      <c r="A764" t="s">
        <v>136</v>
      </c>
      <c r="B764">
        <v>20</v>
      </c>
      <c r="C764">
        <v>16</v>
      </c>
      <c r="D764" s="55">
        <v>732917</v>
      </c>
      <c r="E764">
        <v>71</v>
      </c>
      <c r="F764">
        <v>36000</v>
      </c>
      <c r="G764">
        <v>30000</v>
      </c>
      <c r="H764">
        <v>17033</v>
      </c>
      <c r="I764">
        <v>4</v>
      </c>
      <c r="J764">
        <v>33820</v>
      </c>
      <c r="K764">
        <v>32975</v>
      </c>
      <c r="L764">
        <v>2281</v>
      </c>
      <c r="M764">
        <v>8857</v>
      </c>
      <c r="N764">
        <v>81121</v>
      </c>
    </row>
    <row r="765" spans="1:14" x14ac:dyDescent="0.2">
      <c r="A765" t="s">
        <v>136</v>
      </c>
      <c r="B765">
        <v>20</v>
      </c>
      <c r="C765">
        <v>16</v>
      </c>
      <c r="D765" s="55">
        <v>428403</v>
      </c>
      <c r="E765">
        <v>71</v>
      </c>
      <c r="F765">
        <v>36000</v>
      </c>
      <c r="G765">
        <v>30000</v>
      </c>
      <c r="H765">
        <v>27574</v>
      </c>
      <c r="I765">
        <v>4</v>
      </c>
      <c r="J765">
        <v>34750</v>
      </c>
      <c r="K765">
        <v>34135</v>
      </c>
      <c r="L765">
        <v>2902</v>
      </c>
      <c r="M765">
        <v>4715</v>
      </c>
      <c r="N765">
        <v>107698</v>
      </c>
    </row>
    <row r="766" spans="1:14" x14ac:dyDescent="0.2">
      <c r="A766" t="s">
        <v>136</v>
      </c>
      <c r="B766">
        <v>20</v>
      </c>
      <c r="C766">
        <v>16</v>
      </c>
      <c r="D766" s="55">
        <v>543750</v>
      </c>
      <c r="E766">
        <v>71</v>
      </c>
      <c r="F766">
        <v>36000</v>
      </c>
      <c r="G766">
        <v>30000</v>
      </c>
      <c r="H766">
        <v>11178</v>
      </c>
      <c r="I766">
        <v>4</v>
      </c>
      <c r="J766">
        <v>34390</v>
      </c>
      <c r="K766">
        <v>33740</v>
      </c>
      <c r="L766">
        <v>3070</v>
      </c>
      <c r="M766">
        <v>6468</v>
      </c>
      <c r="N766">
        <v>94830</v>
      </c>
    </row>
    <row r="767" spans="1:14" x14ac:dyDescent="0.2">
      <c r="A767" t="s">
        <v>136</v>
      </c>
      <c r="B767">
        <v>20</v>
      </c>
      <c r="C767">
        <v>16</v>
      </c>
      <c r="D767" s="55">
        <v>606597</v>
      </c>
      <c r="E767">
        <v>71</v>
      </c>
      <c r="F767">
        <v>36000</v>
      </c>
      <c r="G767">
        <v>30000</v>
      </c>
      <c r="H767">
        <v>72363</v>
      </c>
      <c r="I767">
        <v>4</v>
      </c>
      <c r="J767">
        <v>34230</v>
      </c>
      <c r="K767">
        <v>33380</v>
      </c>
      <c r="L767">
        <v>2799</v>
      </c>
      <c r="M767">
        <v>6577</v>
      </c>
      <c r="N767">
        <v>89272</v>
      </c>
    </row>
    <row r="768" spans="1:14" x14ac:dyDescent="0.2">
      <c r="A768" t="s">
        <v>136</v>
      </c>
      <c r="B768">
        <v>20</v>
      </c>
      <c r="C768">
        <v>16</v>
      </c>
      <c r="D768" s="55">
        <v>414653</v>
      </c>
      <c r="E768">
        <v>71</v>
      </c>
      <c r="F768">
        <v>36000</v>
      </c>
      <c r="G768">
        <v>30000</v>
      </c>
      <c r="H768">
        <v>165607</v>
      </c>
      <c r="I768">
        <v>4</v>
      </c>
      <c r="J768">
        <v>34845</v>
      </c>
      <c r="K768">
        <v>34090</v>
      </c>
      <c r="L768">
        <v>3629</v>
      </c>
      <c r="M768">
        <v>4681</v>
      </c>
      <c r="N768">
        <v>109293</v>
      </c>
    </row>
    <row r="769" spans="1:14" x14ac:dyDescent="0.2">
      <c r="A769" t="s">
        <v>136</v>
      </c>
      <c r="B769">
        <v>20</v>
      </c>
      <c r="C769">
        <v>16</v>
      </c>
      <c r="D769" s="55">
        <v>457986</v>
      </c>
      <c r="E769">
        <v>71</v>
      </c>
      <c r="F769">
        <v>36000</v>
      </c>
      <c r="G769">
        <v>30000</v>
      </c>
      <c r="H769">
        <v>57604</v>
      </c>
      <c r="I769">
        <v>4</v>
      </c>
      <c r="J769">
        <v>34640</v>
      </c>
      <c r="K769">
        <v>34105</v>
      </c>
      <c r="L769">
        <v>4176</v>
      </c>
      <c r="M769">
        <v>4777</v>
      </c>
      <c r="N769">
        <v>96998</v>
      </c>
    </row>
    <row r="770" spans="1:14" x14ac:dyDescent="0.2">
      <c r="A770" t="s">
        <v>136</v>
      </c>
      <c r="B770">
        <v>20</v>
      </c>
      <c r="C770">
        <v>16</v>
      </c>
      <c r="D770" s="55">
        <v>489028</v>
      </c>
      <c r="E770">
        <v>71</v>
      </c>
      <c r="F770">
        <v>36000</v>
      </c>
      <c r="G770">
        <v>30000</v>
      </c>
      <c r="H770">
        <v>58128</v>
      </c>
      <c r="I770">
        <v>4</v>
      </c>
      <c r="J770">
        <v>34420</v>
      </c>
      <c r="K770">
        <v>33930</v>
      </c>
      <c r="L770">
        <v>2589</v>
      </c>
      <c r="M770">
        <v>6517</v>
      </c>
      <c r="N770">
        <v>96663</v>
      </c>
    </row>
    <row r="771" spans="1:14" x14ac:dyDescent="0.2">
      <c r="A771" t="s">
        <v>136</v>
      </c>
      <c r="B771">
        <v>20</v>
      </c>
      <c r="C771">
        <v>16</v>
      </c>
      <c r="D771" s="55">
        <v>476875</v>
      </c>
      <c r="E771">
        <v>71</v>
      </c>
      <c r="F771">
        <v>36000</v>
      </c>
      <c r="G771">
        <v>30000</v>
      </c>
      <c r="H771">
        <v>101077</v>
      </c>
      <c r="I771">
        <v>4</v>
      </c>
      <c r="J771">
        <v>34525</v>
      </c>
      <c r="K771">
        <v>34110</v>
      </c>
      <c r="L771">
        <v>2967</v>
      </c>
      <c r="M771">
        <v>5523</v>
      </c>
      <c r="N771">
        <v>101835</v>
      </c>
    </row>
    <row r="772" spans="1:14" x14ac:dyDescent="0.2">
      <c r="A772" t="s">
        <v>136</v>
      </c>
      <c r="B772">
        <v>20</v>
      </c>
      <c r="C772">
        <v>16</v>
      </c>
      <c r="D772" s="55">
        <v>357153</v>
      </c>
      <c r="E772">
        <v>71</v>
      </c>
      <c r="F772">
        <v>36000</v>
      </c>
      <c r="G772">
        <v>30000</v>
      </c>
      <c r="H772">
        <v>517079</v>
      </c>
      <c r="I772">
        <v>4</v>
      </c>
      <c r="J772">
        <v>34890</v>
      </c>
      <c r="K772">
        <v>34340</v>
      </c>
      <c r="L772">
        <v>4313</v>
      </c>
      <c r="M772">
        <v>4040</v>
      </c>
      <c r="N772">
        <v>112178</v>
      </c>
    </row>
    <row r="773" spans="1:14" x14ac:dyDescent="0.2">
      <c r="A773" t="s">
        <v>136</v>
      </c>
      <c r="B773">
        <v>20</v>
      </c>
      <c r="C773">
        <v>16</v>
      </c>
      <c r="D773" s="55">
        <v>512708</v>
      </c>
      <c r="E773">
        <v>71</v>
      </c>
      <c r="F773">
        <v>36000</v>
      </c>
      <c r="G773">
        <v>30000</v>
      </c>
      <c r="H773">
        <v>39355</v>
      </c>
      <c r="I773">
        <v>4</v>
      </c>
      <c r="J773">
        <v>34470</v>
      </c>
      <c r="K773">
        <v>33810</v>
      </c>
      <c r="L773">
        <v>2905</v>
      </c>
      <c r="M773">
        <v>5865</v>
      </c>
      <c r="N773">
        <v>100672</v>
      </c>
    </row>
    <row r="774" spans="1:14" x14ac:dyDescent="0.2">
      <c r="A774" t="s">
        <v>136</v>
      </c>
      <c r="B774">
        <v>20</v>
      </c>
      <c r="C774">
        <v>16</v>
      </c>
      <c r="D774" s="55">
        <v>197014</v>
      </c>
      <c r="E774">
        <v>71</v>
      </c>
      <c r="F774">
        <v>36000</v>
      </c>
      <c r="G774">
        <v>30000</v>
      </c>
      <c r="H774">
        <v>24726</v>
      </c>
      <c r="I774">
        <v>4</v>
      </c>
      <c r="J774">
        <v>35515</v>
      </c>
      <c r="K774">
        <v>35145</v>
      </c>
      <c r="L774">
        <v>4444</v>
      </c>
      <c r="M774">
        <v>1848</v>
      </c>
      <c r="N774">
        <v>170285</v>
      </c>
    </row>
    <row r="775" spans="1:14" x14ac:dyDescent="0.2">
      <c r="A775" t="s">
        <v>136</v>
      </c>
      <c r="B775">
        <v>20</v>
      </c>
      <c r="C775">
        <v>16</v>
      </c>
      <c r="D775" s="55">
        <v>552222</v>
      </c>
      <c r="E775">
        <v>71</v>
      </c>
      <c r="F775">
        <v>36000</v>
      </c>
      <c r="G775">
        <v>30000</v>
      </c>
      <c r="H775">
        <v>20047</v>
      </c>
      <c r="I775">
        <v>4</v>
      </c>
      <c r="J775">
        <v>34300</v>
      </c>
      <c r="K775">
        <v>33680</v>
      </c>
      <c r="L775">
        <v>2309</v>
      </c>
      <c r="M775">
        <v>6468</v>
      </c>
      <c r="N775">
        <v>95394</v>
      </c>
    </row>
    <row r="776" spans="1:14" x14ac:dyDescent="0.2">
      <c r="A776" t="s">
        <v>136</v>
      </c>
      <c r="B776">
        <v>20</v>
      </c>
      <c r="C776">
        <v>16</v>
      </c>
      <c r="D776" s="55">
        <v>459514</v>
      </c>
      <c r="E776">
        <v>71</v>
      </c>
      <c r="F776">
        <v>36000</v>
      </c>
      <c r="G776">
        <v>30000</v>
      </c>
      <c r="H776">
        <v>25541</v>
      </c>
      <c r="I776">
        <v>4</v>
      </c>
      <c r="J776">
        <v>34605</v>
      </c>
      <c r="K776">
        <v>34055</v>
      </c>
      <c r="L776">
        <v>3042</v>
      </c>
      <c r="M776">
        <v>4998</v>
      </c>
      <c r="N776">
        <v>106053</v>
      </c>
    </row>
    <row r="777" spans="1:14" x14ac:dyDescent="0.2">
      <c r="A777" t="s">
        <v>136</v>
      </c>
      <c r="B777">
        <v>20</v>
      </c>
      <c r="C777">
        <v>16</v>
      </c>
      <c r="D777" s="55">
        <v>527361</v>
      </c>
      <c r="E777">
        <v>71</v>
      </c>
      <c r="F777">
        <v>36000</v>
      </c>
      <c r="G777">
        <v>30000</v>
      </c>
      <c r="H777">
        <v>17626</v>
      </c>
      <c r="I777">
        <v>4</v>
      </c>
      <c r="J777">
        <v>34480</v>
      </c>
      <c r="K777">
        <v>33475</v>
      </c>
      <c r="L777">
        <v>2940</v>
      </c>
      <c r="M777">
        <v>6450</v>
      </c>
      <c r="N777">
        <v>92957</v>
      </c>
    </row>
    <row r="778" spans="1:14" x14ac:dyDescent="0.2">
      <c r="A778" t="s">
        <v>136</v>
      </c>
      <c r="B778">
        <v>20</v>
      </c>
      <c r="C778">
        <v>16</v>
      </c>
      <c r="D778" s="55">
        <v>569514</v>
      </c>
      <c r="E778">
        <v>71</v>
      </c>
      <c r="F778">
        <v>36000</v>
      </c>
      <c r="G778">
        <v>30000</v>
      </c>
      <c r="H778">
        <v>91323</v>
      </c>
      <c r="I778">
        <v>4</v>
      </c>
      <c r="J778">
        <v>34365</v>
      </c>
      <c r="K778">
        <v>33595</v>
      </c>
      <c r="L778">
        <v>2103</v>
      </c>
      <c r="M778">
        <v>6868</v>
      </c>
      <c r="N778">
        <v>94190</v>
      </c>
    </row>
    <row r="779" spans="1:14" x14ac:dyDescent="0.2">
      <c r="A779" t="s">
        <v>136</v>
      </c>
      <c r="B779">
        <v>20</v>
      </c>
      <c r="C779">
        <v>16</v>
      </c>
      <c r="D779" s="55">
        <v>538958</v>
      </c>
      <c r="E779">
        <v>71</v>
      </c>
      <c r="F779">
        <v>36000</v>
      </c>
      <c r="G779">
        <v>30000</v>
      </c>
      <c r="H779">
        <v>100681</v>
      </c>
      <c r="I779">
        <v>4</v>
      </c>
      <c r="J779">
        <v>34405</v>
      </c>
      <c r="K779">
        <v>33595</v>
      </c>
      <c r="L779">
        <v>2804</v>
      </c>
      <c r="M779">
        <v>6443</v>
      </c>
      <c r="N779">
        <v>94709</v>
      </c>
    </row>
    <row r="780" spans="1:14" x14ac:dyDescent="0.2">
      <c r="A780" t="s">
        <v>136</v>
      </c>
      <c r="B780">
        <v>20</v>
      </c>
      <c r="C780">
        <v>16</v>
      </c>
      <c r="D780" s="55">
        <v>604931</v>
      </c>
      <c r="E780">
        <v>71</v>
      </c>
      <c r="F780">
        <v>36000</v>
      </c>
      <c r="G780">
        <v>30000</v>
      </c>
      <c r="H780">
        <v>80680</v>
      </c>
      <c r="I780">
        <v>4</v>
      </c>
      <c r="J780">
        <v>34210</v>
      </c>
      <c r="K780">
        <v>33450</v>
      </c>
      <c r="L780">
        <v>3062</v>
      </c>
      <c r="M780">
        <v>6539</v>
      </c>
      <c r="N780">
        <v>84784</v>
      </c>
    </row>
    <row r="781" spans="1:14" x14ac:dyDescent="0.2">
      <c r="A781" t="s">
        <v>136</v>
      </c>
      <c r="B781">
        <v>20</v>
      </c>
      <c r="C781">
        <v>16</v>
      </c>
      <c r="D781" s="55">
        <v>362847</v>
      </c>
      <c r="E781">
        <v>71</v>
      </c>
      <c r="F781">
        <v>36000</v>
      </c>
      <c r="G781">
        <v>30000</v>
      </c>
      <c r="H781">
        <v>34108</v>
      </c>
      <c r="I781">
        <v>4</v>
      </c>
      <c r="J781">
        <v>34995</v>
      </c>
      <c r="K781">
        <v>34470</v>
      </c>
      <c r="L781">
        <v>3115</v>
      </c>
      <c r="M781">
        <v>4277</v>
      </c>
      <c r="N781">
        <v>122166</v>
      </c>
    </row>
    <row r="782" spans="1:14" x14ac:dyDescent="0.2">
      <c r="A782" t="s">
        <v>136</v>
      </c>
      <c r="B782">
        <v>20</v>
      </c>
      <c r="C782">
        <v>16</v>
      </c>
      <c r="D782" s="55">
        <v>447500</v>
      </c>
      <c r="E782">
        <v>71</v>
      </c>
      <c r="F782">
        <v>36000</v>
      </c>
      <c r="G782">
        <v>30000</v>
      </c>
      <c r="H782">
        <v>11113</v>
      </c>
      <c r="I782">
        <v>4</v>
      </c>
      <c r="J782">
        <v>34635</v>
      </c>
      <c r="K782">
        <v>34125</v>
      </c>
      <c r="L782">
        <v>2360</v>
      </c>
      <c r="M782">
        <v>5322</v>
      </c>
      <c r="N782">
        <v>108610</v>
      </c>
    </row>
    <row r="783" spans="1:14" x14ac:dyDescent="0.2">
      <c r="A783" t="s">
        <v>136</v>
      </c>
      <c r="B783">
        <v>20</v>
      </c>
      <c r="C783">
        <v>16</v>
      </c>
      <c r="D783" s="55">
        <v>485625</v>
      </c>
      <c r="E783">
        <v>71</v>
      </c>
      <c r="F783">
        <v>36000</v>
      </c>
      <c r="G783">
        <v>30000</v>
      </c>
      <c r="H783">
        <v>58902</v>
      </c>
      <c r="I783">
        <v>4</v>
      </c>
      <c r="J783">
        <v>34430</v>
      </c>
      <c r="K783">
        <v>34065</v>
      </c>
      <c r="L783">
        <v>3519</v>
      </c>
      <c r="M783">
        <v>4713</v>
      </c>
      <c r="N783">
        <v>98469</v>
      </c>
    </row>
    <row r="784" spans="1:14" x14ac:dyDescent="0.2">
      <c r="A784" t="s">
        <v>136</v>
      </c>
      <c r="B784">
        <v>20</v>
      </c>
      <c r="C784">
        <v>16</v>
      </c>
      <c r="D784" s="55">
        <v>599167</v>
      </c>
      <c r="E784">
        <v>71</v>
      </c>
      <c r="F784">
        <v>36000</v>
      </c>
      <c r="G784">
        <v>30000</v>
      </c>
      <c r="H784">
        <v>33647</v>
      </c>
      <c r="I784">
        <v>4</v>
      </c>
      <c r="J784">
        <v>34290</v>
      </c>
      <c r="K784">
        <v>33545</v>
      </c>
      <c r="L784">
        <v>2775</v>
      </c>
      <c r="M784">
        <v>6464</v>
      </c>
      <c r="N784">
        <v>89329</v>
      </c>
    </row>
    <row r="785" spans="1:14" x14ac:dyDescent="0.2">
      <c r="A785" t="s">
        <v>136</v>
      </c>
      <c r="B785">
        <v>20</v>
      </c>
      <c r="C785">
        <v>16</v>
      </c>
      <c r="D785" s="55">
        <v>519583</v>
      </c>
      <c r="E785">
        <v>71</v>
      </c>
      <c r="F785">
        <v>36000</v>
      </c>
      <c r="G785">
        <v>30000</v>
      </c>
      <c r="H785">
        <v>14140</v>
      </c>
      <c r="I785">
        <v>4</v>
      </c>
      <c r="J785">
        <v>34365</v>
      </c>
      <c r="K785">
        <v>33750</v>
      </c>
      <c r="L785">
        <v>3001</v>
      </c>
      <c r="M785">
        <v>6321</v>
      </c>
      <c r="N785">
        <v>97895</v>
      </c>
    </row>
    <row r="786" spans="1:14" x14ac:dyDescent="0.2">
      <c r="A786" t="s">
        <v>136</v>
      </c>
      <c r="B786">
        <v>20</v>
      </c>
      <c r="C786">
        <v>16</v>
      </c>
      <c r="D786" s="55">
        <v>437222</v>
      </c>
      <c r="E786">
        <v>71</v>
      </c>
      <c r="F786">
        <v>36000</v>
      </c>
      <c r="G786">
        <v>30000</v>
      </c>
      <c r="H786">
        <v>57136</v>
      </c>
      <c r="I786">
        <v>4</v>
      </c>
      <c r="J786">
        <v>34815</v>
      </c>
      <c r="K786">
        <v>34195</v>
      </c>
      <c r="L786">
        <v>3110</v>
      </c>
      <c r="M786">
        <v>4668</v>
      </c>
      <c r="N786">
        <v>104936</v>
      </c>
    </row>
    <row r="787" spans="1:14" x14ac:dyDescent="0.2">
      <c r="A787" t="s">
        <v>136</v>
      </c>
      <c r="B787">
        <v>20</v>
      </c>
      <c r="C787">
        <v>16</v>
      </c>
      <c r="D787" s="55">
        <v>453611</v>
      </c>
      <c r="E787">
        <v>71</v>
      </c>
      <c r="F787">
        <v>36000</v>
      </c>
      <c r="G787">
        <v>30000</v>
      </c>
      <c r="H787">
        <v>198220</v>
      </c>
      <c r="I787">
        <v>4</v>
      </c>
      <c r="J787">
        <v>34790</v>
      </c>
      <c r="K787">
        <v>34070</v>
      </c>
      <c r="L787">
        <v>3534</v>
      </c>
      <c r="M787">
        <v>4619</v>
      </c>
      <c r="N787">
        <v>101659</v>
      </c>
    </row>
    <row r="788" spans="1:14" x14ac:dyDescent="0.2">
      <c r="A788" t="s">
        <v>136</v>
      </c>
      <c r="B788">
        <v>20</v>
      </c>
      <c r="C788">
        <v>16</v>
      </c>
      <c r="D788" s="55">
        <v>625764</v>
      </c>
      <c r="E788">
        <v>71</v>
      </c>
      <c r="F788">
        <v>36000</v>
      </c>
      <c r="G788">
        <v>30000</v>
      </c>
      <c r="H788">
        <v>237370</v>
      </c>
      <c r="I788">
        <v>4</v>
      </c>
      <c r="J788">
        <v>33925</v>
      </c>
      <c r="K788">
        <v>33495</v>
      </c>
      <c r="L788">
        <v>2529</v>
      </c>
      <c r="M788">
        <v>7135</v>
      </c>
      <c r="N788">
        <v>86757</v>
      </c>
    </row>
    <row r="789" spans="1:14" x14ac:dyDescent="0.2">
      <c r="A789" t="s">
        <v>136</v>
      </c>
      <c r="B789">
        <v>20</v>
      </c>
      <c r="C789">
        <v>16</v>
      </c>
      <c r="D789" s="55">
        <v>517153</v>
      </c>
      <c r="E789">
        <v>71</v>
      </c>
      <c r="F789">
        <v>36000</v>
      </c>
      <c r="G789">
        <v>30000</v>
      </c>
      <c r="H789">
        <v>69166</v>
      </c>
      <c r="I789">
        <v>4</v>
      </c>
      <c r="J789">
        <v>34455</v>
      </c>
      <c r="K789">
        <v>33875</v>
      </c>
      <c r="L789">
        <v>2516</v>
      </c>
      <c r="M789">
        <v>6127</v>
      </c>
      <c r="N789">
        <v>98679</v>
      </c>
    </row>
    <row r="790" spans="1:14" x14ac:dyDescent="0.2">
      <c r="A790" t="s">
        <v>136</v>
      </c>
      <c r="B790">
        <v>20</v>
      </c>
      <c r="C790">
        <v>16</v>
      </c>
      <c r="D790" s="55">
        <v>613333</v>
      </c>
      <c r="E790">
        <v>71</v>
      </c>
      <c r="F790">
        <v>36000</v>
      </c>
      <c r="G790">
        <v>30000</v>
      </c>
      <c r="H790">
        <v>1961751</v>
      </c>
      <c r="I790">
        <v>4</v>
      </c>
      <c r="J790">
        <v>34270</v>
      </c>
      <c r="K790">
        <v>33565</v>
      </c>
      <c r="L790">
        <v>3090</v>
      </c>
      <c r="M790">
        <v>6434</v>
      </c>
      <c r="N790">
        <v>84394</v>
      </c>
    </row>
    <row r="791" spans="1:14" x14ac:dyDescent="0.2">
      <c r="A791" t="s">
        <v>136</v>
      </c>
      <c r="B791">
        <v>20</v>
      </c>
      <c r="C791">
        <v>16</v>
      </c>
      <c r="D791" s="55">
        <v>588056</v>
      </c>
      <c r="E791">
        <v>71</v>
      </c>
      <c r="F791">
        <v>36000</v>
      </c>
      <c r="G791">
        <v>30000</v>
      </c>
      <c r="H791">
        <v>86564</v>
      </c>
      <c r="I791">
        <v>4</v>
      </c>
      <c r="J791">
        <v>34420</v>
      </c>
      <c r="K791">
        <v>33595</v>
      </c>
      <c r="L791">
        <v>3103</v>
      </c>
      <c r="M791">
        <v>6446</v>
      </c>
      <c r="N791">
        <v>85477</v>
      </c>
    </row>
    <row r="792" spans="1:14" x14ac:dyDescent="0.2">
      <c r="A792" t="s">
        <v>136</v>
      </c>
      <c r="B792">
        <v>20</v>
      </c>
      <c r="C792">
        <v>16</v>
      </c>
      <c r="D792" s="55">
        <v>530903</v>
      </c>
      <c r="E792">
        <v>71</v>
      </c>
      <c r="F792">
        <v>36000</v>
      </c>
      <c r="G792">
        <v>30000</v>
      </c>
      <c r="H792">
        <v>59297</v>
      </c>
      <c r="I792">
        <v>4</v>
      </c>
      <c r="J792">
        <v>34385</v>
      </c>
      <c r="K792">
        <v>33695</v>
      </c>
      <c r="L792">
        <v>2648</v>
      </c>
      <c r="M792">
        <v>6507</v>
      </c>
      <c r="N792">
        <v>96552</v>
      </c>
    </row>
    <row r="793" spans="1:14" x14ac:dyDescent="0.2">
      <c r="A793" t="s">
        <v>136</v>
      </c>
      <c r="B793">
        <v>20</v>
      </c>
      <c r="C793">
        <v>16</v>
      </c>
      <c r="D793" s="55">
        <v>459653</v>
      </c>
      <c r="E793">
        <v>71</v>
      </c>
      <c r="F793">
        <v>36000</v>
      </c>
      <c r="G793">
        <v>30000</v>
      </c>
      <c r="H793">
        <v>45664</v>
      </c>
      <c r="I793">
        <v>4</v>
      </c>
      <c r="J793">
        <v>34705</v>
      </c>
      <c r="K793">
        <v>34155</v>
      </c>
      <c r="L793">
        <v>3213</v>
      </c>
      <c r="M793">
        <v>4684</v>
      </c>
      <c r="N793">
        <v>104625</v>
      </c>
    </row>
    <row r="794" spans="1:14" x14ac:dyDescent="0.2">
      <c r="A794" t="s">
        <v>136</v>
      </c>
      <c r="B794">
        <v>20</v>
      </c>
      <c r="C794">
        <v>16</v>
      </c>
      <c r="D794" s="55">
        <v>734931</v>
      </c>
      <c r="E794">
        <v>71</v>
      </c>
      <c r="F794">
        <v>36000</v>
      </c>
      <c r="G794">
        <v>30000</v>
      </c>
      <c r="H794">
        <v>16153</v>
      </c>
      <c r="I794">
        <v>4</v>
      </c>
      <c r="J794">
        <v>33785</v>
      </c>
      <c r="K794">
        <v>32770</v>
      </c>
      <c r="L794">
        <v>2295</v>
      </c>
      <c r="M794">
        <v>8707</v>
      </c>
      <c r="N794">
        <v>79146</v>
      </c>
    </row>
    <row r="795" spans="1:14" x14ac:dyDescent="0.2">
      <c r="A795" t="s">
        <v>136</v>
      </c>
      <c r="B795">
        <v>20</v>
      </c>
      <c r="C795">
        <v>16</v>
      </c>
      <c r="D795" s="55">
        <v>493958</v>
      </c>
      <c r="E795">
        <v>71</v>
      </c>
      <c r="F795">
        <v>36000</v>
      </c>
      <c r="G795">
        <v>30000</v>
      </c>
      <c r="H795">
        <v>297414</v>
      </c>
      <c r="I795">
        <v>4</v>
      </c>
      <c r="J795">
        <v>34415</v>
      </c>
      <c r="K795">
        <v>33740</v>
      </c>
      <c r="L795">
        <v>3243</v>
      </c>
      <c r="M795">
        <v>6451</v>
      </c>
      <c r="N795">
        <v>93515</v>
      </c>
    </row>
    <row r="796" spans="1:14" x14ac:dyDescent="0.2">
      <c r="A796" t="s">
        <v>136</v>
      </c>
      <c r="B796">
        <v>20</v>
      </c>
      <c r="C796">
        <v>16</v>
      </c>
      <c r="D796" s="55">
        <v>651875</v>
      </c>
      <c r="E796">
        <v>71</v>
      </c>
      <c r="F796">
        <v>36000</v>
      </c>
      <c r="G796">
        <v>30000</v>
      </c>
      <c r="H796">
        <v>118615</v>
      </c>
      <c r="I796">
        <v>4</v>
      </c>
      <c r="J796">
        <v>33905</v>
      </c>
      <c r="K796">
        <v>32320</v>
      </c>
      <c r="L796">
        <v>2891</v>
      </c>
      <c r="M796">
        <v>8683</v>
      </c>
      <c r="N796">
        <v>82237</v>
      </c>
    </row>
    <row r="797" spans="1:14" x14ac:dyDescent="0.2">
      <c r="A797" t="s">
        <v>136</v>
      </c>
      <c r="B797">
        <v>20</v>
      </c>
      <c r="C797">
        <v>16</v>
      </c>
      <c r="D797" s="55">
        <v>533194</v>
      </c>
      <c r="E797">
        <v>71</v>
      </c>
      <c r="F797">
        <v>36000</v>
      </c>
      <c r="G797">
        <v>30000</v>
      </c>
      <c r="H797">
        <v>16896</v>
      </c>
      <c r="I797">
        <v>4</v>
      </c>
      <c r="J797">
        <v>34335</v>
      </c>
      <c r="K797">
        <v>33595</v>
      </c>
      <c r="L797">
        <v>3346</v>
      </c>
      <c r="M797">
        <v>6606</v>
      </c>
      <c r="N797">
        <v>89177</v>
      </c>
    </row>
    <row r="798" spans="1:14" x14ac:dyDescent="0.2">
      <c r="A798" t="s">
        <v>136</v>
      </c>
      <c r="B798">
        <v>20</v>
      </c>
      <c r="C798">
        <v>16</v>
      </c>
      <c r="D798" s="55">
        <v>439722</v>
      </c>
      <c r="E798">
        <v>71</v>
      </c>
      <c r="F798">
        <v>36000</v>
      </c>
      <c r="G798">
        <v>30000</v>
      </c>
      <c r="H798">
        <v>31041</v>
      </c>
      <c r="I798">
        <v>4</v>
      </c>
      <c r="J798">
        <v>34705</v>
      </c>
      <c r="K798">
        <v>34145</v>
      </c>
      <c r="L798">
        <v>2975</v>
      </c>
      <c r="M798">
        <v>4644</v>
      </c>
      <c r="N798">
        <v>106079</v>
      </c>
    </row>
    <row r="799" spans="1:14" x14ac:dyDescent="0.2">
      <c r="A799" t="s">
        <v>136</v>
      </c>
      <c r="B799">
        <v>20</v>
      </c>
      <c r="C799">
        <v>16</v>
      </c>
      <c r="D799" s="55">
        <v>451875</v>
      </c>
      <c r="E799">
        <v>71</v>
      </c>
      <c r="F799">
        <v>36000</v>
      </c>
      <c r="G799">
        <v>30000</v>
      </c>
      <c r="H799">
        <v>25499</v>
      </c>
      <c r="I799">
        <v>4</v>
      </c>
      <c r="J799">
        <v>34610</v>
      </c>
      <c r="K799">
        <v>34080</v>
      </c>
      <c r="L799">
        <v>2846</v>
      </c>
      <c r="M799">
        <v>5196</v>
      </c>
      <c r="N799">
        <v>105182</v>
      </c>
    </row>
    <row r="800" spans="1:14" x14ac:dyDescent="0.2">
      <c r="A800" t="s">
        <v>136</v>
      </c>
      <c r="B800">
        <v>20</v>
      </c>
      <c r="C800">
        <v>16</v>
      </c>
      <c r="D800" s="55">
        <v>622847</v>
      </c>
      <c r="E800">
        <v>71</v>
      </c>
      <c r="F800">
        <v>36000</v>
      </c>
      <c r="G800">
        <v>30000</v>
      </c>
      <c r="H800">
        <v>16363</v>
      </c>
      <c r="I800">
        <v>4</v>
      </c>
      <c r="J800">
        <v>34105</v>
      </c>
      <c r="K800">
        <v>33305</v>
      </c>
      <c r="L800">
        <v>2412</v>
      </c>
      <c r="M800">
        <v>7467</v>
      </c>
      <c r="N800">
        <v>91833</v>
      </c>
    </row>
    <row r="801" spans="1:14" x14ac:dyDescent="0.2">
      <c r="A801" t="s">
        <v>136</v>
      </c>
      <c r="B801">
        <v>20</v>
      </c>
      <c r="C801">
        <v>16</v>
      </c>
      <c r="D801" s="55">
        <v>496389</v>
      </c>
      <c r="E801">
        <v>71</v>
      </c>
      <c r="F801">
        <v>36000</v>
      </c>
      <c r="G801">
        <v>30000</v>
      </c>
      <c r="H801">
        <v>215854</v>
      </c>
      <c r="I801">
        <v>4</v>
      </c>
      <c r="J801">
        <v>34610</v>
      </c>
      <c r="K801">
        <v>33870</v>
      </c>
      <c r="L801">
        <v>2590</v>
      </c>
      <c r="M801">
        <v>5860</v>
      </c>
      <c r="N801">
        <v>101879</v>
      </c>
    </row>
    <row r="802" spans="1:14" x14ac:dyDescent="0.2">
      <c r="D802" s="55"/>
    </row>
    <row r="803" spans="1:14" x14ac:dyDescent="0.2">
      <c r="D803" s="55"/>
    </row>
    <row r="804" spans="1:14" x14ac:dyDescent="0.2">
      <c r="D804" s="55"/>
    </row>
    <row r="805" spans="1:14" x14ac:dyDescent="0.2">
      <c r="D805" s="55"/>
    </row>
    <row r="806" spans="1:14" x14ac:dyDescent="0.2">
      <c r="D806" s="55"/>
    </row>
    <row r="807" spans="1:14" x14ac:dyDescent="0.2">
      <c r="D807" s="55"/>
    </row>
    <row r="808" spans="1:14" x14ac:dyDescent="0.2">
      <c r="D808" s="55"/>
    </row>
    <row r="809" spans="1:14" x14ac:dyDescent="0.2">
      <c r="D809" s="55"/>
    </row>
    <row r="810" spans="1:14" x14ac:dyDescent="0.2">
      <c r="D810" s="55"/>
    </row>
    <row r="811" spans="1:14" x14ac:dyDescent="0.2">
      <c r="D811" s="55"/>
    </row>
    <row r="812" spans="1:14" x14ac:dyDescent="0.2">
      <c r="D812" s="55"/>
    </row>
    <row r="813" spans="1:14" x14ac:dyDescent="0.2">
      <c r="D813" s="55"/>
    </row>
    <row r="814" spans="1:14" x14ac:dyDescent="0.2">
      <c r="D814" s="55"/>
    </row>
    <row r="815" spans="1:14" x14ac:dyDescent="0.2">
      <c r="D815" s="55"/>
    </row>
    <row r="816" spans="1:14" x14ac:dyDescent="0.2">
      <c r="D816" s="55"/>
    </row>
    <row r="817" spans="4:4" x14ac:dyDescent="0.2">
      <c r="D817" s="55"/>
    </row>
    <row r="818" spans="4:4" x14ac:dyDescent="0.2">
      <c r="D818" s="55"/>
    </row>
    <row r="819" spans="4:4" x14ac:dyDescent="0.2">
      <c r="D819" s="55"/>
    </row>
    <row r="820" spans="4:4" x14ac:dyDescent="0.2">
      <c r="D820" s="55"/>
    </row>
    <row r="821" spans="4:4" x14ac:dyDescent="0.2">
      <c r="D821" s="55"/>
    </row>
    <row r="822" spans="4:4" x14ac:dyDescent="0.2">
      <c r="D822" s="55"/>
    </row>
    <row r="823" spans="4:4" x14ac:dyDescent="0.2">
      <c r="D823" s="55"/>
    </row>
    <row r="824" spans="4:4" x14ac:dyDescent="0.2">
      <c r="D824" s="55"/>
    </row>
    <row r="825" spans="4:4" x14ac:dyDescent="0.2">
      <c r="D825" s="55"/>
    </row>
    <row r="826" spans="4:4" x14ac:dyDescent="0.2">
      <c r="D826" s="55"/>
    </row>
    <row r="827" spans="4:4" x14ac:dyDescent="0.2">
      <c r="D827" s="55"/>
    </row>
    <row r="828" spans="4:4" x14ac:dyDescent="0.2">
      <c r="D828" s="55"/>
    </row>
    <row r="829" spans="4:4" x14ac:dyDescent="0.2">
      <c r="D829" s="55"/>
    </row>
    <row r="830" spans="4:4" x14ac:dyDescent="0.2">
      <c r="D830" s="55"/>
    </row>
    <row r="831" spans="4:4" x14ac:dyDescent="0.2">
      <c r="D831" s="55"/>
    </row>
    <row r="832" spans="4:4" x14ac:dyDescent="0.2">
      <c r="D832" s="55"/>
    </row>
    <row r="833" spans="4:4" x14ac:dyDescent="0.2">
      <c r="D833" s="55"/>
    </row>
    <row r="834" spans="4:4" x14ac:dyDescent="0.2">
      <c r="D834" s="55"/>
    </row>
    <row r="835" spans="4:4" x14ac:dyDescent="0.2">
      <c r="D835" s="55"/>
    </row>
    <row r="836" spans="4:4" x14ac:dyDescent="0.2">
      <c r="D836" s="55"/>
    </row>
    <row r="837" spans="4:4" x14ac:dyDescent="0.2">
      <c r="D837" s="55"/>
    </row>
    <row r="838" spans="4:4" x14ac:dyDescent="0.2">
      <c r="D838" s="55"/>
    </row>
    <row r="839" spans="4:4" x14ac:dyDescent="0.2">
      <c r="D839" s="55"/>
    </row>
    <row r="840" spans="4:4" x14ac:dyDescent="0.2">
      <c r="D840" s="55"/>
    </row>
    <row r="841" spans="4:4" x14ac:dyDescent="0.2">
      <c r="D841" s="55"/>
    </row>
    <row r="842" spans="4:4" x14ac:dyDescent="0.2">
      <c r="D842" s="55"/>
    </row>
    <row r="843" spans="4:4" x14ac:dyDescent="0.2">
      <c r="D843" s="55"/>
    </row>
    <row r="844" spans="4:4" x14ac:dyDescent="0.2">
      <c r="D844" s="55"/>
    </row>
    <row r="845" spans="4:4" x14ac:dyDescent="0.2">
      <c r="D845" s="55"/>
    </row>
    <row r="846" spans="4:4" x14ac:dyDescent="0.2">
      <c r="D846" s="55"/>
    </row>
    <row r="847" spans="4:4" x14ac:dyDescent="0.2">
      <c r="D847" s="55"/>
    </row>
    <row r="848" spans="4:4" x14ac:dyDescent="0.2">
      <c r="D848" s="55"/>
    </row>
    <row r="849" spans="4:4" x14ac:dyDescent="0.2">
      <c r="D849" s="55"/>
    </row>
    <row r="850" spans="4:4" x14ac:dyDescent="0.2">
      <c r="D850" s="55"/>
    </row>
    <row r="851" spans="4:4" x14ac:dyDescent="0.2">
      <c r="D851" s="55"/>
    </row>
    <row r="852" spans="4:4" x14ac:dyDescent="0.2">
      <c r="D852" s="55"/>
    </row>
    <row r="853" spans="4:4" x14ac:dyDescent="0.2">
      <c r="D853" s="55"/>
    </row>
    <row r="854" spans="4:4" x14ac:dyDescent="0.2">
      <c r="D854" s="55"/>
    </row>
    <row r="855" spans="4:4" x14ac:dyDescent="0.2">
      <c r="D855" s="55"/>
    </row>
    <row r="856" spans="4:4" x14ac:dyDescent="0.2">
      <c r="D856" s="55"/>
    </row>
    <row r="857" spans="4:4" x14ac:dyDescent="0.2">
      <c r="D857" s="55"/>
    </row>
    <row r="858" spans="4:4" x14ac:dyDescent="0.2">
      <c r="D858" s="55"/>
    </row>
    <row r="859" spans="4:4" x14ac:dyDescent="0.2">
      <c r="D859" s="55"/>
    </row>
    <row r="860" spans="4:4" x14ac:dyDescent="0.2">
      <c r="D860" s="55"/>
    </row>
    <row r="861" spans="4:4" x14ac:dyDescent="0.2">
      <c r="D861" s="55"/>
    </row>
    <row r="862" spans="4:4" x14ac:dyDescent="0.2">
      <c r="D862" s="55"/>
    </row>
    <row r="863" spans="4:4" x14ac:dyDescent="0.2">
      <c r="D863" s="55"/>
    </row>
    <row r="864" spans="4:4" x14ac:dyDescent="0.2">
      <c r="D864" s="55"/>
    </row>
    <row r="865" spans="4:4" x14ac:dyDescent="0.2">
      <c r="D865" s="55"/>
    </row>
    <row r="866" spans="4:4" x14ac:dyDescent="0.2">
      <c r="D866" s="55"/>
    </row>
    <row r="867" spans="4:4" x14ac:dyDescent="0.2">
      <c r="D867" s="55"/>
    </row>
    <row r="868" spans="4:4" x14ac:dyDescent="0.2">
      <c r="D868" s="55"/>
    </row>
    <row r="869" spans="4:4" x14ac:dyDescent="0.2">
      <c r="D869" s="55"/>
    </row>
    <row r="870" spans="4:4" x14ac:dyDescent="0.2">
      <c r="D870" s="55"/>
    </row>
    <row r="871" spans="4:4" x14ac:dyDescent="0.2">
      <c r="D871" s="55"/>
    </row>
    <row r="872" spans="4:4" x14ac:dyDescent="0.2">
      <c r="D872" s="55"/>
    </row>
    <row r="873" spans="4:4" x14ac:dyDescent="0.2">
      <c r="D873" s="55"/>
    </row>
    <row r="874" spans="4:4" x14ac:dyDescent="0.2">
      <c r="D874" s="55"/>
    </row>
    <row r="875" spans="4:4" x14ac:dyDescent="0.2">
      <c r="D875" s="55"/>
    </row>
    <row r="876" spans="4:4" x14ac:dyDescent="0.2">
      <c r="D876" s="55"/>
    </row>
    <row r="877" spans="4:4" x14ac:dyDescent="0.2">
      <c r="D877" s="55"/>
    </row>
    <row r="878" spans="4:4" x14ac:dyDescent="0.2">
      <c r="D878" s="55"/>
    </row>
    <row r="879" spans="4:4" x14ac:dyDescent="0.2">
      <c r="D879" s="55"/>
    </row>
    <row r="880" spans="4:4" x14ac:dyDescent="0.2">
      <c r="D880" s="55"/>
    </row>
    <row r="881" spans="4:4" x14ac:dyDescent="0.2">
      <c r="D881" s="55"/>
    </row>
    <row r="882" spans="4:4" x14ac:dyDescent="0.2">
      <c r="D882" s="55"/>
    </row>
    <row r="883" spans="4:4" x14ac:dyDescent="0.2">
      <c r="D883" s="55"/>
    </row>
    <row r="884" spans="4:4" x14ac:dyDescent="0.2">
      <c r="D884" s="55"/>
    </row>
    <row r="885" spans="4:4" x14ac:dyDescent="0.2">
      <c r="D885" s="55"/>
    </row>
    <row r="886" spans="4:4" x14ac:dyDescent="0.2">
      <c r="D886" s="55"/>
    </row>
    <row r="887" spans="4:4" x14ac:dyDescent="0.2">
      <c r="D887" s="55"/>
    </row>
    <row r="888" spans="4:4" x14ac:dyDescent="0.2">
      <c r="D888" s="55"/>
    </row>
    <row r="889" spans="4:4" x14ac:dyDescent="0.2">
      <c r="D889" s="55"/>
    </row>
    <row r="890" spans="4:4" x14ac:dyDescent="0.2">
      <c r="D890" s="55"/>
    </row>
    <row r="891" spans="4:4" x14ac:dyDescent="0.2">
      <c r="D891" s="55"/>
    </row>
    <row r="892" spans="4:4" x14ac:dyDescent="0.2">
      <c r="D892" s="55"/>
    </row>
    <row r="893" spans="4:4" x14ac:dyDescent="0.2">
      <c r="D893" s="55"/>
    </row>
    <row r="894" spans="4:4" x14ac:dyDescent="0.2">
      <c r="D894" s="55"/>
    </row>
    <row r="895" spans="4:4" x14ac:dyDescent="0.2">
      <c r="D895" s="55"/>
    </row>
    <row r="896" spans="4:4" x14ac:dyDescent="0.2">
      <c r="D896" s="55"/>
    </row>
    <row r="897" spans="4:4" x14ac:dyDescent="0.2">
      <c r="D897" s="55"/>
    </row>
    <row r="898" spans="4:4" x14ac:dyDescent="0.2">
      <c r="D898" s="55"/>
    </row>
    <row r="899" spans="4:4" x14ac:dyDescent="0.2">
      <c r="D899" s="55"/>
    </row>
    <row r="900" spans="4:4" x14ac:dyDescent="0.2">
      <c r="D900" s="55"/>
    </row>
    <row r="901" spans="4:4" x14ac:dyDescent="0.2">
      <c r="D901" s="55"/>
    </row>
    <row r="902" spans="4:4" x14ac:dyDescent="0.2">
      <c r="D902" s="55"/>
    </row>
    <row r="903" spans="4:4" x14ac:dyDescent="0.2">
      <c r="D903" s="55"/>
    </row>
    <row r="904" spans="4:4" x14ac:dyDescent="0.2">
      <c r="D904" s="55"/>
    </row>
    <row r="905" spans="4:4" x14ac:dyDescent="0.2">
      <c r="D905" s="55"/>
    </row>
    <row r="906" spans="4:4" x14ac:dyDescent="0.2">
      <c r="D906" s="55"/>
    </row>
    <row r="907" spans="4:4" x14ac:dyDescent="0.2">
      <c r="D907" s="55"/>
    </row>
    <row r="908" spans="4:4" x14ac:dyDescent="0.2">
      <c r="D908" s="55"/>
    </row>
    <row r="909" spans="4:4" x14ac:dyDescent="0.2">
      <c r="D909" s="55"/>
    </row>
    <row r="910" spans="4:4" x14ac:dyDescent="0.2">
      <c r="D910" s="55"/>
    </row>
    <row r="911" spans="4:4" x14ac:dyDescent="0.2">
      <c r="D911" s="55"/>
    </row>
    <row r="912" spans="4:4" x14ac:dyDescent="0.2">
      <c r="D912" s="55"/>
    </row>
    <row r="913" spans="4:4" x14ac:dyDescent="0.2">
      <c r="D913" s="55"/>
    </row>
    <row r="914" spans="4:4" x14ac:dyDescent="0.2">
      <c r="D914" s="55"/>
    </row>
    <row r="915" spans="4:4" x14ac:dyDescent="0.2">
      <c r="D915" s="55"/>
    </row>
    <row r="916" spans="4:4" x14ac:dyDescent="0.2">
      <c r="D916" s="55"/>
    </row>
    <row r="917" spans="4:4" x14ac:dyDescent="0.2">
      <c r="D917" s="55"/>
    </row>
    <row r="918" spans="4:4" x14ac:dyDescent="0.2">
      <c r="D918" s="55"/>
    </row>
    <row r="919" spans="4:4" x14ac:dyDescent="0.2">
      <c r="D919" s="55"/>
    </row>
    <row r="920" spans="4:4" x14ac:dyDescent="0.2">
      <c r="D920" s="55"/>
    </row>
    <row r="921" spans="4:4" x14ac:dyDescent="0.2">
      <c r="D921" s="55"/>
    </row>
    <row r="922" spans="4:4" x14ac:dyDescent="0.2">
      <c r="D922" s="55"/>
    </row>
    <row r="923" spans="4:4" x14ac:dyDescent="0.2">
      <c r="D923" s="55"/>
    </row>
    <row r="924" spans="4:4" x14ac:dyDescent="0.2">
      <c r="D924" s="55"/>
    </row>
    <row r="925" spans="4:4" x14ac:dyDescent="0.2">
      <c r="D925" s="55"/>
    </row>
    <row r="926" spans="4:4" x14ac:dyDescent="0.2">
      <c r="D926" s="55"/>
    </row>
    <row r="927" spans="4:4" x14ac:dyDescent="0.2">
      <c r="D927" s="55"/>
    </row>
    <row r="928" spans="4:4" x14ac:dyDescent="0.2">
      <c r="D928" s="55"/>
    </row>
    <row r="929" spans="4:4" x14ac:dyDescent="0.2">
      <c r="D929" s="55"/>
    </row>
    <row r="930" spans="4:4" x14ac:dyDescent="0.2">
      <c r="D930" s="55"/>
    </row>
    <row r="931" spans="4:4" x14ac:dyDescent="0.2">
      <c r="D931" s="55"/>
    </row>
    <row r="932" spans="4:4" x14ac:dyDescent="0.2">
      <c r="D932" s="55"/>
    </row>
    <row r="933" spans="4:4" x14ac:dyDescent="0.2">
      <c r="D933" s="55"/>
    </row>
    <row r="934" spans="4:4" x14ac:dyDescent="0.2">
      <c r="D934" s="55"/>
    </row>
    <row r="935" spans="4:4" x14ac:dyDescent="0.2">
      <c r="D935" s="55"/>
    </row>
    <row r="936" spans="4:4" x14ac:dyDescent="0.2">
      <c r="D936" s="55"/>
    </row>
    <row r="937" spans="4:4" x14ac:dyDescent="0.2">
      <c r="D937" s="55"/>
    </row>
    <row r="938" spans="4:4" x14ac:dyDescent="0.2">
      <c r="D938" s="55"/>
    </row>
    <row r="939" spans="4:4" x14ac:dyDescent="0.2">
      <c r="D939" s="55"/>
    </row>
    <row r="940" spans="4:4" x14ac:dyDescent="0.2">
      <c r="D940" s="55"/>
    </row>
    <row r="941" spans="4:4" x14ac:dyDescent="0.2">
      <c r="D941" s="55"/>
    </row>
    <row r="942" spans="4:4" x14ac:dyDescent="0.2">
      <c r="D942" s="55"/>
    </row>
    <row r="943" spans="4:4" x14ac:dyDescent="0.2">
      <c r="D943" s="55"/>
    </row>
    <row r="944" spans="4:4" x14ac:dyDescent="0.2">
      <c r="D944" s="55"/>
    </row>
    <row r="945" spans="4:4" x14ac:dyDescent="0.2">
      <c r="D945" s="55"/>
    </row>
    <row r="946" spans="4:4" x14ac:dyDescent="0.2">
      <c r="D946" s="55"/>
    </row>
    <row r="947" spans="4:4" x14ac:dyDescent="0.2">
      <c r="D947" s="55"/>
    </row>
    <row r="948" spans="4:4" x14ac:dyDescent="0.2">
      <c r="D948" s="55"/>
    </row>
    <row r="949" spans="4:4" x14ac:dyDescent="0.2">
      <c r="D949" s="55"/>
    </row>
    <row r="950" spans="4:4" x14ac:dyDescent="0.2">
      <c r="D950" s="55"/>
    </row>
    <row r="951" spans="4:4" x14ac:dyDescent="0.2">
      <c r="D951" s="55"/>
    </row>
    <row r="952" spans="4:4" x14ac:dyDescent="0.2">
      <c r="D952" s="55"/>
    </row>
    <row r="953" spans="4:4" x14ac:dyDescent="0.2">
      <c r="D953" s="55"/>
    </row>
    <row r="954" spans="4:4" x14ac:dyDescent="0.2">
      <c r="D954" s="55"/>
    </row>
    <row r="955" spans="4:4" x14ac:dyDescent="0.2">
      <c r="D955" s="55"/>
    </row>
    <row r="956" spans="4:4" x14ac:dyDescent="0.2">
      <c r="D956" s="55"/>
    </row>
    <row r="957" spans="4:4" x14ac:dyDescent="0.2">
      <c r="D957" s="55"/>
    </row>
    <row r="958" spans="4:4" x14ac:dyDescent="0.2">
      <c r="D958" s="55"/>
    </row>
    <row r="959" spans="4:4" x14ac:dyDescent="0.2">
      <c r="D959" s="55"/>
    </row>
    <row r="960" spans="4:4" x14ac:dyDescent="0.2">
      <c r="D960" s="55"/>
    </row>
    <row r="961" spans="4:4" x14ac:dyDescent="0.2">
      <c r="D961" s="55"/>
    </row>
    <row r="962" spans="4:4" x14ac:dyDescent="0.2">
      <c r="D962" s="55"/>
    </row>
    <row r="963" spans="4:4" x14ac:dyDescent="0.2">
      <c r="D963" s="55"/>
    </row>
    <row r="964" spans="4:4" x14ac:dyDescent="0.2">
      <c r="D964" s="55"/>
    </row>
    <row r="965" spans="4:4" x14ac:dyDescent="0.2">
      <c r="D965" s="55"/>
    </row>
    <row r="966" spans="4:4" x14ac:dyDescent="0.2">
      <c r="D966" s="55"/>
    </row>
    <row r="967" spans="4:4" x14ac:dyDescent="0.2">
      <c r="D967" s="55"/>
    </row>
    <row r="968" spans="4:4" x14ac:dyDescent="0.2">
      <c r="D968" s="55"/>
    </row>
    <row r="969" spans="4:4" x14ac:dyDescent="0.2">
      <c r="D969" s="55"/>
    </row>
    <row r="970" spans="4:4" x14ac:dyDescent="0.2">
      <c r="D970" s="55"/>
    </row>
    <row r="971" spans="4:4" x14ac:dyDescent="0.2">
      <c r="D971" s="55"/>
    </row>
    <row r="972" spans="4:4" x14ac:dyDescent="0.2">
      <c r="D972" s="55"/>
    </row>
    <row r="973" spans="4:4" x14ac:dyDescent="0.2">
      <c r="D973" s="55"/>
    </row>
    <row r="974" spans="4:4" x14ac:dyDescent="0.2">
      <c r="D974" s="55"/>
    </row>
    <row r="975" spans="4:4" x14ac:dyDescent="0.2">
      <c r="D975" s="55"/>
    </row>
    <row r="976" spans="4:4" x14ac:dyDescent="0.2">
      <c r="D976" s="55"/>
    </row>
    <row r="977" spans="4:4" x14ac:dyDescent="0.2">
      <c r="D977" s="55"/>
    </row>
    <row r="978" spans="4:4" x14ac:dyDescent="0.2">
      <c r="D978" s="55"/>
    </row>
    <row r="979" spans="4:4" x14ac:dyDescent="0.2">
      <c r="D979" s="55"/>
    </row>
    <row r="980" spans="4:4" x14ac:dyDescent="0.2">
      <c r="D980" s="55"/>
    </row>
    <row r="981" spans="4:4" x14ac:dyDescent="0.2">
      <c r="D981" s="55"/>
    </row>
    <row r="982" spans="4:4" x14ac:dyDescent="0.2">
      <c r="D982" s="55"/>
    </row>
    <row r="983" spans="4:4" x14ac:dyDescent="0.2">
      <c r="D983" s="55"/>
    </row>
    <row r="984" spans="4:4" x14ac:dyDescent="0.2">
      <c r="D984" s="55"/>
    </row>
    <row r="985" spans="4:4" x14ac:dyDescent="0.2">
      <c r="D985" s="55"/>
    </row>
    <row r="986" spans="4:4" x14ac:dyDescent="0.2">
      <c r="D986" s="55"/>
    </row>
    <row r="987" spans="4:4" x14ac:dyDescent="0.2">
      <c r="D987" s="55"/>
    </row>
    <row r="988" spans="4:4" x14ac:dyDescent="0.2">
      <c r="D988" s="55"/>
    </row>
    <row r="989" spans="4:4" x14ac:dyDescent="0.2">
      <c r="D989" s="55"/>
    </row>
    <row r="990" spans="4:4" x14ac:dyDescent="0.2">
      <c r="D990" s="55"/>
    </row>
    <row r="991" spans="4:4" x14ac:dyDescent="0.2">
      <c r="D991" s="55"/>
    </row>
    <row r="992" spans="4:4" x14ac:dyDescent="0.2">
      <c r="D992" s="55"/>
    </row>
    <row r="993" spans="4:4" x14ac:dyDescent="0.2">
      <c r="D993" s="55"/>
    </row>
    <row r="994" spans="4:4" x14ac:dyDescent="0.2">
      <c r="D994" s="55"/>
    </row>
    <row r="995" spans="4:4" x14ac:dyDescent="0.2">
      <c r="D995" s="55"/>
    </row>
    <row r="996" spans="4:4" x14ac:dyDescent="0.2">
      <c r="D996" s="55"/>
    </row>
    <row r="997" spans="4:4" x14ac:dyDescent="0.2">
      <c r="D997" s="55"/>
    </row>
    <row r="998" spans="4:4" x14ac:dyDescent="0.2">
      <c r="D998" s="55"/>
    </row>
    <row r="999" spans="4:4" x14ac:dyDescent="0.2">
      <c r="D999" s="55"/>
    </row>
    <row r="1000" spans="4:4" x14ac:dyDescent="0.2">
      <c r="D1000" s="55"/>
    </row>
    <row r="1001" spans="4:4" x14ac:dyDescent="0.2">
      <c r="D1001" s="55"/>
    </row>
    <row r="1002" spans="4:4" x14ac:dyDescent="0.2">
      <c r="D1002" s="55"/>
    </row>
    <row r="1003" spans="4:4" x14ac:dyDescent="0.2">
      <c r="D1003" s="55"/>
    </row>
    <row r="1004" spans="4:4" x14ac:dyDescent="0.2">
      <c r="D1004" s="55"/>
    </row>
    <row r="1005" spans="4:4" x14ac:dyDescent="0.2">
      <c r="D1005" s="55"/>
    </row>
    <row r="1007" spans="4:4" x14ac:dyDescent="0.2">
      <c r="D1007" s="55"/>
    </row>
    <row r="1008" spans="4:4" x14ac:dyDescent="0.2">
      <c r="D1008" s="55"/>
    </row>
    <row r="1009" spans="4:4" x14ac:dyDescent="0.2">
      <c r="D1009" s="55"/>
    </row>
    <row r="1010" spans="4:4" x14ac:dyDescent="0.2">
      <c r="D1010" s="55"/>
    </row>
    <row r="1011" spans="4:4" x14ac:dyDescent="0.2">
      <c r="D1011" s="55"/>
    </row>
    <row r="1012" spans="4:4" x14ac:dyDescent="0.2">
      <c r="D1012" s="55"/>
    </row>
    <row r="1013" spans="4:4" x14ac:dyDescent="0.2">
      <c r="D1013" s="55"/>
    </row>
    <row r="1014" spans="4:4" x14ac:dyDescent="0.2">
      <c r="D1014" s="55"/>
    </row>
    <row r="1015" spans="4:4" x14ac:dyDescent="0.2">
      <c r="D1015" s="55"/>
    </row>
    <row r="1016" spans="4:4" x14ac:dyDescent="0.2">
      <c r="D1016" s="55"/>
    </row>
    <row r="1017" spans="4:4" x14ac:dyDescent="0.2">
      <c r="D1017" s="55"/>
    </row>
    <row r="1018" spans="4:4" x14ac:dyDescent="0.2">
      <c r="D1018" s="55"/>
    </row>
    <row r="1019" spans="4:4" x14ac:dyDescent="0.2">
      <c r="D1019" s="55"/>
    </row>
    <row r="1020" spans="4:4" x14ac:dyDescent="0.2">
      <c r="D1020" s="55"/>
    </row>
    <row r="1021" spans="4:4" x14ac:dyDescent="0.2">
      <c r="D1021" s="55"/>
    </row>
    <row r="1022" spans="4:4" x14ac:dyDescent="0.2">
      <c r="D1022" s="55"/>
    </row>
    <row r="1023" spans="4:4" x14ac:dyDescent="0.2">
      <c r="D1023" s="55"/>
    </row>
    <row r="1024" spans="4:4" x14ac:dyDescent="0.2">
      <c r="D1024" s="55"/>
    </row>
    <row r="1025" spans="4:4" x14ac:dyDescent="0.2">
      <c r="D1025" s="55"/>
    </row>
    <row r="1026" spans="4:4" x14ac:dyDescent="0.2">
      <c r="D1026" s="55"/>
    </row>
    <row r="1027" spans="4:4" x14ac:dyDescent="0.2">
      <c r="D1027" s="55"/>
    </row>
    <row r="1028" spans="4:4" x14ac:dyDescent="0.2">
      <c r="D1028" s="55"/>
    </row>
    <row r="1029" spans="4:4" x14ac:dyDescent="0.2">
      <c r="D1029" s="55"/>
    </row>
    <row r="1030" spans="4:4" x14ac:dyDescent="0.2">
      <c r="D1030" s="55"/>
    </row>
    <row r="1031" spans="4:4" x14ac:dyDescent="0.2">
      <c r="D1031" s="55"/>
    </row>
    <row r="1032" spans="4:4" x14ac:dyDescent="0.2">
      <c r="D1032" s="55"/>
    </row>
    <row r="1033" spans="4:4" x14ac:dyDescent="0.2">
      <c r="D1033" s="55"/>
    </row>
    <row r="1034" spans="4:4" x14ac:dyDescent="0.2">
      <c r="D1034" s="55"/>
    </row>
    <row r="1035" spans="4:4" x14ac:dyDescent="0.2">
      <c r="D1035" s="55"/>
    </row>
    <row r="1036" spans="4:4" x14ac:dyDescent="0.2">
      <c r="D1036" s="55"/>
    </row>
    <row r="1037" spans="4:4" x14ac:dyDescent="0.2">
      <c r="D1037" s="55"/>
    </row>
    <row r="1038" spans="4:4" x14ac:dyDescent="0.2">
      <c r="D1038" s="55"/>
    </row>
    <row r="1039" spans="4:4" x14ac:dyDescent="0.2">
      <c r="D1039" s="55"/>
    </row>
    <row r="1040" spans="4:4" x14ac:dyDescent="0.2">
      <c r="D1040" s="55"/>
    </row>
    <row r="1041" spans="4:4" x14ac:dyDescent="0.2">
      <c r="D1041" s="55"/>
    </row>
    <row r="1042" spans="4:4" x14ac:dyDescent="0.2">
      <c r="D1042" s="55"/>
    </row>
    <row r="1043" spans="4:4" x14ac:dyDescent="0.2">
      <c r="D1043" s="55"/>
    </row>
    <row r="1044" spans="4:4" x14ac:dyDescent="0.2">
      <c r="D1044" s="55"/>
    </row>
    <row r="1045" spans="4:4" x14ac:dyDescent="0.2">
      <c r="D1045" s="55"/>
    </row>
    <row r="1046" spans="4:4" x14ac:dyDescent="0.2">
      <c r="D1046" s="55"/>
    </row>
    <row r="1047" spans="4:4" x14ac:dyDescent="0.2">
      <c r="D1047" s="55"/>
    </row>
    <row r="1048" spans="4:4" x14ac:dyDescent="0.2">
      <c r="D1048" s="55"/>
    </row>
    <row r="1049" spans="4:4" x14ac:dyDescent="0.2">
      <c r="D1049" s="55"/>
    </row>
    <row r="1050" spans="4:4" x14ac:dyDescent="0.2">
      <c r="D1050" s="55"/>
    </row>
    <row r="1051" spans="4:4" x14ac:dyDescent="0.2">
      <c r="D1051" s="55"/>
    </row>
    <row r="1052" spans="4:4" x14ac:dyDescent="0.2">
      <c r="D1052" s="55"/>
    </row>
    <row r="1053" spans="4:4" x14ac:dyDescent="0.2">
      <c r="D1053" s="55"/>
    </row>
    <row r="1054" spans="4:4" x14ac:dyDescent="0.2">
      <c r="D1054" s="55"/>
    </row>
    <row r="1055" spans="4:4" x14ac:dyDescent="0.2">
      <c r="D1055" s="55"/>
    </row>
    <row r="1056" spans="4:4" x14ac:dyDescent="0.2">
      <c r="D1056" s="55"/>
    </row>
    <row r="1057" spans="4:4" x14ac:dyDescent="0.2">
      <c r="D1057" s="55"/>
    </row>
    <row r="1058" spans="4:4" x14ac:dyDescent="0.2">
      <c r="D1058" s="55"/>
    </row>
    <row r="1059" spans="4:4" x14ac:dyDescent="0.2">
      <c r="D1059" s="55"/>
    </row>
    <row r="1060" spans="4:4" x14ac:dyDescent="0.2">
      <c r="D1060" s="55"/>
    </row>
    <row r="1061" spans="4:4" x14ac:dyDescent="0.2">
      <c r="D1061" s="55"/>
    </row>
    <row r="1062" spans="4:4" x14ac:dyDescent="0.2">
      <c r="D1062" s="55"/>
    </row>
    <row r="1063" spans="4:4" x14ac:dyDescent="0.2">
      <c r="D1063" s="55"/>
    </row>
    <row r="1064" spans="4:4" x14ac:dyDescent="0.2">
      <c r="D1064" s="55"/>
    </row>
    <row r="1065" spans="4:4" x14ac:dyDescent="0.2">
      <c r="D1065" s="55"/>
    </row>
    <row r="1066" spans="4:4" x14ac:dyDescent="0.2">
      <c r="D1066" s="55"/>
    </row>
    <row r="1067" spans="4:4" x14ac:dyDescent="0.2">
      <c r="D1067" s="55"/>
    </row>
    <row r="1068" spans="4:4" x14ac:dyDescent="0.2">
      <c r="D1068" s="55"/>
    </row>
    <row r="1069" spans="4:4" x14ac:dyDescent="0.2">
      <c r="D1069" s="55"/>
    </row>
    <row r="1070" spans="4:4" x14ac:dyDescent="0.2">
      <c r="D1070" s="55"/>
    </row>
    <row r="1071" spans="4:4" x14ac:dyDescent="0.2">
      <c r="D1071" s="55"/>
    </row>
    <row r="1072" spans="4:4" x14ac:dyDescent="0.2">
      <c r="D1072" s="55"/>
    </row>
    <row r="1073" spans="4:4" x14ac:dyDescent="0.2">
      <c r="D1073" s="55"/>
    </row>
    <row r="1074" spans="4:4" x14ac:dyDescent="0.2">
      <c r="D1074" s="55"/>
    </row>
    <row r="1075" spans="4:4" x14ac:dyDescent="0.2">
      <c r="D1075" s="55"/>
    </row>
    <row r="1076" spans="4:4" x14ac:dyDescent="0.2">
      <c r="D1076" s="55"/>
    </row>
    <row r="1077" spans="4:4" x14ac:dyDescent="0.2">
      <c r="D1077" s="55"/>
    </row>
    <row r="1078" spans="4:4" x14ac:dyDescent="0.2">
      <c r="D1078" s="55"/>
    </row>
    <row r="1079" spans="4:4" x14ac:dyDescent="0.2">
      <c r="D1079" s="55"/>
    </row>
    <row r="1080" spans="4:4" x14ac:dyDescent="0.2">
      <c r="D1080" s="55"/>
    </row>
    <row r="1081" spans="4:4" x14ac:dyDescent="0.2">
      <c r="D1081" s="55"/>
    </row>
    <row r="1082" spans="4:4" x14ac:dyDescent="0.2">
      <c r="D1082" s="55"/>
    </row>
    <row r="1083" spans="4:4" x14ac:dyDescent="0.2">
      <c r="D1083" s="55"/>
    </row>
    <row r="1084" spans="4:4" x14ac:dyDescent="0.2">
      <c r="D1084" s="55"/>
    </row>
    <row r="1085" spans="4:4" x14ac:dyDescent="0.2">
      <c r="D1085" s="55"/>
    </row>
    <row r="1087" spans="4:4" x14ac:dyDescent="0.2">
      <c r="D1087" s="55"/>
    </row>
    <row r="1088" spans="4:4" x14ac:dyDescent="0.2">
      <c r="D1088" s="55"/>
    </row>
    <row r="1089" spans="4:4" x14ac:dyDescent="0.2">
      <c r="D1089" s="55"/>
    </row>
    <row r="1090" spans="4:4" x14ac:dyDescent="0.2">
      <c r="D1090" s="55"/>
    </row>
    <row r="1091" spans="4:4" x14ac:dyDescent="0.2">
      <c r="D1091" s="55"/>
    </row>
    <row r="1092" spans="4:4" x14ac:dyDescent="0.2">
      <c r="D1092" s="55"/>
    </row>
    <row r="1093" spans="4:4" x14ac:dyDescent="0.2">
      <c r="D1093" s="55"/>
    </row>
    <row r="1094" spans="4:4" x14ac:dyDescent="0.2">
      <c r="D1094" s="55"/>
    </row>
    <row r="1095" spans="4:4" x14ac:dyDescent="0.2">
      <c r="D1095" s="55"/>
    </row>
    <row r="1096" spans="4:4" x14ac:dyDescent="0.2">
      <c r="D1096" s="55"/>
    </row>
    <row r="1097" spans="4:4" x14ac:dyDescent="0.2">
      <c r="D1097" s="55"/>
    </row>
    <row r="1098" spans="4:4" x14ac:dyDescent="0.2">
      <c r="D1098" s="55"/>
    </row>
    <row r="1099" spans="4:4" x14ac:dyDescent="0.2">
      <c r="D1099" s="55"/>
    </row>
    <row r="1100" spans="4:4" x14ac:dyDescent="0.2">
      <c r="D1100" s="55"/>
    </row>
    <row r="1101" spans="4:4" x14ac:dyDescent="0.2">
      <c r="D1101" s="55"/>
    </row>
    <row r="1102" spans="4:4" x14ac:dyDescent="0.2">
      <c r="D1102" s="55"/>
    </row>
    <row r="1103" spans="4:4" x14ac:dyDescent="0.2">
      <c r="D1103" s="55"/>
    </row>
    <row r="1104" spans="4:4" x14ac:dyDescent="0.2">
      <c r="D1104" s="55"/>
    </row>
    <row r="1105" spans="4:4" x14ac:dyDescent="0.2">
      <c r="D1105" s="55"/>
    </row>
    <row r="1106" spans="4:4" x14ac:dyDescent="0.2">
      <c r="D1106" s="55"/>
    </row>
    <row r="1107" spans="4:4" x14ac:dyDescent="0.2">
      <c r="D1107" s="55"/>
    </row>
    <row r="1108" spans="4:4" x14ac:dyDescent="0.2">
      <c r="D1108" s="55"/>
    </row>
    <row r="1109" spans="4:4" x14ac:dyDescent="0.2">
      <c r="D1109" s="55"/>
    </row>
    <row r="1110" spans="4:4" x14ac:dyDescent="0.2">
      <c r="D1110" s="55"/>
    </row>
    <row r="1111" spans="4:4" x14ac:dyDescent="0.2">
      <c r="D1111" s="55"/>
    </row>
    <row r="1112" spans="4:4" x14ac:dyDescent="0.2">
      <c r="D1112" s="55"/>
    </row>
    <row r="1113" spans="4:4" x14ac:dyDescent="0.2">
      <c r="D1113" s="55"/>
    </row>
    <row r="1114" spans="4:4" x14ac:dyDescent="0.2">
      <c r="D1114" s="55"/>
    </row>
    <row r="1115" spans="4:4" x14ac:dyDescent="0.2">
      <c r="D1115" s="55"/>
    </row>
    <row r="1116" spans="4:4" x14ac:dyDescent="0.2">
      <c r="D1116" s="55"/>
    </row>
    <row r="1117" spans="4:4" x14ac:dyDescent="0.2">
      <c r="D1117" s="55"/>
    </row>
    <row r="1118" spans="4:4" x14ac:dyDescent="0.2">
      <c r="D1118" s="55"/>
    </row>
    <row r="1119" spans="4:4" x14ac:dyDescent="0.2">
      <c r="D1119" s="55"/>
    </row>
    <row r="1120" spans="4:4" x14ac:dyDescent="0.2">
      <c r="D1120" s="55"/>
    </row>
    <row r="1121" spans="4:4" x14ac:dyDescent="0.2">
      <c r="D1121" s="55"/>
    </row>
    <row r="1122" spans="4:4" x14ac:dyDescent="0.2">
      <c r="D1122" s="55"/>
    </row>
    <row r="1123" spans="4:4" x14ac:dyDescent="0.2">
      <c r="D1123" s="55"/>
    </row>
    <row r="1124" spans="4:4" x14ac:dyDescent="0.2">
      <c r="D1124" s="55"/>
    </row>
    <row r="1125" spans="4:4" x14ac:dyDescent="0.2">
      <c r="D1125" s="55"/>
    </row>
    <row r="1126" spans="4:4" x14ac:dyDescent="0.2">
      <c r="D1126" s="55"/>
    </row>
    <row r="1127" spans="4:4" x14ac:dyDescent="0.2">
      <c r="D1127" s="55"/>
    </row>
    <row r="1128" spans="4:4" x14ac:dyDescent="0.2">
      <c r="D1128" s="55"/>
    </row>
    <row r="1129" spans="4:4" x14ac:dyDescent="0.2">
      <c r="D1129" s="55"/>
    </row>
    <row r="1130" spans="4:4" x14ac:dyDescent="0.2">
      <c r="D1130" s="55"/>
    </row>
    <row r="1131" spans="4:4" x14ac:dyDescent="0.2">
      <c r="D1131" s="55"/>
    </row>
    <row r="1132" spans="4:4" x14ac:dyDescent="0.2">
      <c r="D1132" s="55"/>
    </row>
    <row r="1133" spans="4:4" x14ac:dyDescent="0.2">
      <c r="D1133" s="55"/>
    </row>
    <row r="1134" spans="4:4" x14ac:dyDescent="0.2">
      <c r="D1134" s="55"/>
    </row>
    <row r="1135" spans="4:4" x14ac:dyDescent="0.2">
      <c r="D1135" s="55"/>
    </row>
    <row r="1136" spans="4:4" x14ac:dyDescent="0.2">
      <c r="D1136" s="55"/>
    </row>
    <row r="1137" spans="4:4" x14ac:dyDescent="0.2">
      <c r="D1137" s="55"/>
    </row>
    <row r="1138" spans="4:4" x14ac:dyDescent="0.2">
      <c r="D1138" s="55"/>
    </row>
    <row r="1139" spans="4:4" x14ac:dyDescent="0.2">
      <c r="D1139" s="55"/>
    </row>
    <row r="1140" spans="4:4" x14ac:dyDescent="0.2">
      <c r="D1140" s="55"/>
    </row>
    <row r="1141" spans="4:4" x14ac:dyDescent="0.2">
      <c r="D1141" s="55"/>
    </row>
    <row r="1142" spans="4:4" x14ac:dyDescent="0.2">
      <c r="D1142" s="55"/>
    </row>
    <row r="1143" spans="4:4" x14ac:dyDescent="0.2">
      <c r="D1143" s="55"/>
    </row>
    <row r="1144" spans="4:4" x14ac:dyDescent="0.2">
      <c r="D1144" s="55"/>
    </row>
    <row r="1145" spans="4:4" x14ac:dyDescent="0.2">
      <c r="D1145" s="55"/>
    </row>
    <row r="1146" spans="4:4" x14ac:dyDescent="0.2">
      <c r="D1146" s="55"/>
    </row>
    <row r="1147" spans="4:4" x14ac:dyDescent="0.2">
      <c r="D1147" s="55"/>
    </row>
    <row r="1148" spans="4:4" x14ac:dyDescent="0.2">
      <c r="D1148" s="55"/>
    </row>
    <row r="1149" spans="4:4" x14ac:dyDescent="0.2">
      <c r="D1149" s="55"/>
    </row>
    <row r="1150" spans="4:4" x14ac:dyDescent="0.2">
      <c r="D1150" s="55"/>
    </row>
    <row r="1151" spans="4:4" x14ac:dyDescent="0.2">
      <c r="D1151" s="55"/>
    </row>
    <row r="1152" spans="4:4" x14ac:dyDescent="0.2">
      <c r="D1152" s="55"/>
    </row>
    <row r="1153" spans="4:4" x14ac:dyDescent="0.2">
      <c r="D1153" s="55"/>
    </row>
    <row r="1154" spans="4:4" x14ac:dyDescent="0.2">
      <c r="D1154" s="55"/>
    </row>
    <row r="1155" spans="4:4" x14ac:dyDescent="0.2">
      <c r="D1155" s="55"/>
    </row>
    <row r="1156" spans="4:4" x14ac:dyDescent="0.2">
      <c r="D1156" s="55"/>
    </row>
    <row r="1157" spans="4:4" x14ac:dyDescent="0.2">
      <c r="D1157" s="55"/>
    </row>
    <row r="1158" spans="4:4" x14ac:dyDescent="0.2">
      <c r="D1158" s="55"/>
    </row>
    <row r="1159" spans="4:4" x14ac:dyDescent="0.2">
      <c r="D1159" s="55"/>
    </row>
    <row r="1160" spans="4:4" x14ac:dyDescent="0.2">
      <c r="D1160" s="55"/>
    </row>
    <row r="1161" spans="4:4" x14ac:dyDescent="0.2">
      <c r="D1161" s="55"/>
    </row>
    <row r="1162" spans="4:4" x14ac:dyDescent="0.2">
      <c r="D1162" s="55"/>
    </row>
    <row r="1163" spans="4:4" x14ac:dyDescent="0.2">
      <c r="D1163" s="55"/>
    </row>
    <row r="1164" spans="4:4" x14ac:dyDescent="0.2">
      <c r="D1164" s="55"/>
    </row>
    <row r="1165" spans="4:4" x14ac:dyDescent="0.2">
      <c r="D1165" s="55"/>
    </row>
    <row r="1167" spans="4:4" x14ac:dyDescent="0.2">
      <c r="D1167" s="55"/>
    </row>
    <row r="1168" spans="4:4" x14ac:dyDescent="0.2">
      <c r="D1168" s="55"/>
    </row>
    <row r="1169" spans="4:4" x14ac:dyDescent="0.2">
      <c r="D1169" s="55"/>
    </row>
    <row r="1170" spans="4:4" x14ac:dyDescent="0.2">
      <c r="D1170" s="55"/>
    </row>
    <row r="1171" spans="4:4" x14ac:dyDescent="0.2">
      <c r="D1171" s="55"/>
    </row>
    <row r="1172" spans="4:4" x14ac:dyDescent="0.2">
      <c r="D1172" s="55"/>
    </row>
    <row r="1173" spans="4:4" x14ac:dyDescent="0.2">
      <c r="D1173" s="55"/>
    </row>
    <row r="1175" spans="4:4" x14ac:dyDescent="0.2">
      <c r="D1175" s="55"/>
    </row>
    <row r="1176" spans="4:4" x14ac:dyDescent="0.2">
      <c r="D1176" s="55"/>
    </row>
    <row r="1177" spans="4:4" x14ac:dyDescent="0.2">
      <c r="D1177" s="55"/>
    </row>
    <row r="1178" spans="4:4" x14ac:dyDescent="0.2">
      <c r="D1178" s="55"/>
    </row>
    <row r="1179" spans="4:4" x14ac:dyDescent="0.2">
      <c r="D1179" s="55"/>
    </row>
    <row r="1180" spans="4:4" x14ac:dyDescent="0.2">
      <c r="D1180" s="55"/>
    </row>
    <row r="1181" spans="4:4" x14ac:dyDescent="0.2">
      <c r="D1181" s="55"/>
    </row>
    <row r="1182" spans="4:4" x14ac:dyDescent="0.2">
      <c r="D1182" s="55"/>
    </row>
    <row r="1183" spans="4:4" x14ac:dyDescent="0.2">
      <c r="D1183" s="55"/>
    </row>
    <row r="1184" spans="4:4" x14ac:dyDescent="0.2">
      <c r="D1184" s="55"/>
    </row>
    <row r="1185" spans="4:4" x14ac:dyDescent="0.2">
      <c r="D1185" s="55"/>
    </row>
    <row r="1186" spans="4:4" x14ac:dyDescent="0.2">
      <c r="D1186" s="55"/>
    </row>
    <row r="1187" spans="4:4" x14ac:dyDescent="0.2">
      <c r="D1187" s="55"/>
    </row>
    <row r="1188" spans="4:4" x14ac:dyDescent="0.2">
      <c r="D1188" s="55"/>
    </row>
    <row r="1189" spans="4:4" x14ac:dyDescent="0.2">
      <c r="D1189" s="55"/>
    </row>
    <row r="1190" spans="4:4" x14ac:dyDescent="0.2">
      <c r="D1190" s="55"/>
    </row>
    <row r="1191" spans="4:4" x14ac:dyDescent="0.2">
      <c r="D1191" s="55"/>
    </row>
    <row r="1192" spans="4:4" x14ac:dyDescent="0.2">
      <c r="D1192" s="55"/>
    </row>
    <row r="1193" spans="4:4" x14ac:dyDescent="0.2">
      <c r="D1193" s="55"/>
    </row>
    <row r="1194" spans="4:4" x14ac:dyDescent="0.2">
      <c r="D1194" s="55"/>
    </row>
    <row r="1195" spans="4:4" x14ac:dyDescent="0.2">
      <c r="D1195" s="55"/>
    </row>
    <row r="1196" spans="4:4" x14ac:dyDescent="0.2">
      <c r="D1196" s="55"/>
    </row>
    <row r="1197" spans="4:4" x14ac:dyDescent="0.2">
      <c r="D1197" s="55"/>
    </row>
    <row r="1198" spans="4:4" x14ac:dyDescent="0.2">
      <c r="D1198" s="55"/>
    </row>
    <row r="1199" spans="4:4" x14ac:dyDescent="0.2">
      <c r="D1199" s="55"/>
    </row>
    <row r="1200" spans="4:4" x14ac:dyDescent="0.2">
      <c r="D1200" s="55"/>
    </row>
    <row r="1201" spans="4:4" x14ac:dyDescent="0.2">
      <c r="D1201" s="55"/>
    </row>
    <row r="1202" spans="4:4" x14ac:dyDescent="0.2">
      <c r="D1202" s="55"/>
    </row>
    <row r="1203" spans="4:4" x14ac:dyDescent="0.2">
      <c r="D1203" s="55"/>
    </row>
    <row r="1204" spans="4:4" x14ac:dyDescent="0.2">
      <c r="D1204" s="55"/>
    </row>
    <row r="1205" spans="4:4" x14ac:dyDescent="0.2">
      <c r="D1205" s="55"/>
    </row>
    <row r="1206" spans="4:4" x14ac:dyDescent="0.2">
      <c r="D1206" s="55"/>
    </row>
    <row r="1207" spans="4:4" x14ac:dyDescent="0.2">
      <c r="D1207" s="55"/>
    </row>
    <row r="1208" spans="4:4" x14ac:dyDescent="0.2">
      <c r="D1208" s="55"/>
    </row>
    <row r="1209" spans="4:4" x14ac:dyDescent="0.2">
      <c r="D1209" s="55"/>
    </row>
    <row r="1210" spans="4:4" x14ac:dyDescent="0.2">
      <c r="D1210" s="55"/>
    </row>
    <row r="1211" spans="4:4" x14ac:dyDescent="0.2">
      <c r="D1211" s="55"/>
    </row>
    <row r="1212" spans="4:4" x14ac:dyDescent="0.2">
      <c r="D1212" s="55"/>
    </row>
    <row r="1213" spans="4:4" x14ac:dyDescent="0.2">
      <c r="D1213" s="55"/>
    </row>
    <row r="1214" spans="4:4" x14ac:dyDescent="0.2">
      <c r="D1214" s="55"/>
    </row>
    <row r="1215" spans="4:4" x14ac:dyDescent="0.2">
      <c r="D1215" s="55"/>
    </row>
    <row r="1216" spans="4:4" x14ac:dyDescent="0.2">
      <c r="D1216" s="55"/>
    </row>
    <row r="1217" spans="4:4" x14ac:dyDescent="0.2">
      <c r="D1217" s="55"/>
    </row>
    <row r="1218" spans="4:4" x14ac:dyDescent="0.2">
      <c r="D1218" s="55"/>
    </row>
    <row r="1219" spans="4:4" x14ac:dyDescent="0.2">
      <c r="D1219" s="55"/>
    </row>
    <row r="1220" spans="4:4" x14ac:dyDescent="0.2">
      <c r="D1220" s="55"/>
    </row>
    <row r="1221" spans="4:4" x14ac:dyDescent="0.2">
      <c r="D1221" s="55"/>
    </row>
    <row r="1222" spans="4:4" x14ac:dyDescent="0.2">
      <c r="D1222" s="55"/>
    </row>
    <row r="1223" spans="4:4" x14ac:dyDescent="0.2">
      <c r="D1223" s="55"/>
    </row>
    <row r="1224" spans="4:4" x14ac:dyDescent="0.2">
      <c r="D1224" s="55"/>
    </row>
    <row r="1225" spans="4:4" x14ac:dyDescent="0.2">
      <c r="D1225" s="55"/>
    </row>
    <row r="1226" spans="4:4" x14ac:dyDescent="0.2">
      <c r="D1226" s="55"/>
    </row>
    <row r="1227" spans="4:4" x14ac:dyDescent="0.2">
      <c r="D1227" s="55"/>
    </row>
    <row r="1228" spans="4:4" x14ac:dyDescent="0.2">
      <c r="D1228" s="55"/>
    </row>
    <row r="1229" spans="4:4" x14ac:dyDescent="0.2">
      <c r="D1229" s="55"/>
    </row>
    <row r="1230" spans="4:4" x14ac:dyDescent="0.2">
      <c r="D1230" s="55"/>
    </row>
    <row r="1231" spans="4:4" x14ac:dyDescent="0.2">
      <c r="D1231" s="55"/>
    </row>
    <row r="1232" spans="4:4" x14ac:dyDescent="0.2">
      <c r="D1232" s="55"/>
    </row>
    <row r="1233" spans="4:4" x14ac:dyDescent="0.2">
      <c r="D1233" s="55"/>
    </row>
    <row r="1234" spans="4:4" x14ac:dyDescent="0.2">
      <c r="D1234" s="55"/>
    </row>
    <row r="1235" spans="4:4" x14ac:dyDescent="0.2">
      <c r="D1235" s="55"/>
    </row>
    <row r="1236" spans="4:4" x14ac:dyDescent="0.2">
      <c r="D1236" s="55"/>
    </row>
    <row r="1237" spans="4:4" x14ac:dyDescent="0.2">
      <c r="D1237" s="55"/>
    </row>
    <row r="1238" spans="4:4" x14ac:dyDescent="0.2">
      <c r="D1238" s="55"/>
    </row>
    <row r="1239" spans="4:4" x14ac:dyDescent="0.2">
      <c r="D1239" s="55"/>
    </row>
    <row r="1240" spans="4:4" x14ac:dyDescent="0.2">
      <c r="D1240" s="55"/>
    </row>
    <row r="1241" spans="4:4" x14ac:dyDescent="0.2">
      <c r="D1241" s="55"/>
    </row>
    <row r="1242" spans="4:4" x14ac:dyDescent="0.2">
      <c r="D1242" s="55"/>
    </row>
    <row r="1243" spans="4:4" x14ac:dyDescent="0.2">
      <c r="D1243" s="55"/>
    </row>
    <row r="1244" spans="4:4" x14ac:dyDescent="0.2">
      <c r="D1244" s="55"/>
    </row>
    <row r="1245" spans="4:4" x14ac:dyDescent="0.2">
      <c r="D1245" s="55"/>
    </row>
    <row r="1246" spans="4:4" x14ac:dyDescent="0.2">
      <c r="D1246" s="55"/>
    </row>
    <row r="1247" spans="4:4" x14ac:dyDescent="0.2">
      <c r="D1247" s="55"/>
    </row>
    <row r="1248" spans="4:4" x14ac:dyDescent="0.2">
      <c r="D1248" s="55"/>
    </row>
    <row r="1249" spans="4:4" x14ac:dyDescent="0.2">
      <c r="D1249" s="55"/>
    </row>
    <row r="1250" spans="4:4" x14ac:dyDescent="0.2">
      <c r="D1250" s="55"/>
    </row>
    <row r="1251" spans="4:4" x14ac:dyDescent="0.2">
      <c r="D1251" s="55"/>
    </row>
    <row r="1252" spans="4:4" x14ac:dyDescent="0.2">
      <c r="D1252" s="55"/>
    </row>
    <row r="1253" spans="4:4" x14ac:dyDescent="0.2">
      <c r="D1253" s="55"/>
    </row>
    <row r="1254" spans="4:4" x14ac:dyDescent="0.2">
      <c r="D1254" s="55"/>
    </row>
    <row r="1255" spans="4:4" x14ac:dyDescent="0.2">
      <c r="D1255" s="55"/>
    </row>
    <row r="1256" spans="4:4" x14ac:dyDescent="0.2">
      <c r="D1256" s="55"/>
    </row>
    <row r="1257" spans="4:4" x14ac:dyDescent="0.2">
      <c r="D1257" s="55"/>
    </row>
    <row r="1258" spans="4:4" x14ac:dyDescent="0.2">
      <c r="D1258" s="55"/>
    </row>
    <row r="1259" spans="4:4" x14ac:dyDescent="0.2">
      <c r="D1259" s="55"/>
    </row>
    <row r="1260" spans="4:4" x14ac:dyDescent="0.2">
      <c r="D1260" s="55"/>
    </row>
    <row r="1261" spans="4:4" x14ac:dyDescent="0.2">
      <c r="D1261" s="55"/>
    </row>
    <row r="1262" spans="4:4" x14ac:dyDescent="0.2">
      <c r="D1262" s="55"/>
    </row>
    <row r="1263" spans="4:4" x14ac:dyDescent="0.2">
      <c r="D1263" s="55"/>
    </row>
    <row r="1264" spans="4:4" x14ac:dyDescent="0.2">
      <c r="D1264" s="55"/>
    </row>
    <row r="1265" spans="4:4" x14ac:dyDescent="0.2">
      <c r="D1265" s="55"/>
    </row>
    <row r="1266" spans="4:4" x14ac:dyDescent="0.2">
      <c r="D1266" s="55"/>
    </row>
    <row r="1267" spans="4:4" x14ac:dyDescent="0.2">
      <c r="D1267" s="55"/>
    </row>
    <row r="1268" spans="4:4" x14ac:dyDescent="0.2">
      <c r="D1268" s="55"/>
    </row>
    <row r="1269" spans="4:4" x14ac:dyDescent="0.2">
      <c r="D1269" s="55"/>
    </row>
    <row r="1270" spans="4:4" x14ac:dyDescent="0.2">
      <c r="D1270" s="55"/>
    </row>
    <row r="1271" spans="4:4" x14ac:dyDescent="0.2">
      <c r="D1271" s="55"/>
    </row>
    <row r="1272" spans="4:4" x14ac:dyDescent="0.2">
      <c r="D1272" s="55"/>
    </row>
    <row r="1273" spans="4:4" x14ac:dyDescent="0.2">
      <c r="D1273" s="55"/>
    </row>
    <row r="1274" spans="4:4" x14ac:dyDescent="0.2">
      <c r="D1274" s="55"/>
    </row>
    <row r="1275" spans="4:4" x14ac:dyDescent="0.2">
      <c r="D1275" s="55"/>
    </row>
    <row r="1276" spans="4:4" x14ac:dyDescent="0.2">
      <c r="D1276" s="55"/>
    </row>
    <row r="1277" spans="4:4" x14ac:dyDescent="0.2">
      <c r="D1277" s="55"/>
    </row>
    <row r="1278" spans="4:4" x14ac:dyDescent="0.2">
      <c r="D1278" s="55"/>
    </row>
    <row r="1279" spans="4:4" x14ac:dyDescent="0.2">
      <c r="D1279" s="55"/>
    </row>
    <row r="1280" spans="4:4" x14ac:dyDescent="0.2">
      <c r="D1280" s="55"/>
    </row>
    <row r="1281" spans="4:4" x14ac:dyDescent="0.2">
      <c r="D1281" s="55"/>
    </row>
    <row r="1282" spans="4:4" x14ac:dyDescent="0.2">
      <c r="D1282" s="55"/>
    </row>
    <row r="1283" spans="4:4" x14ac:dyDescent="0.2">
      <c r="D1283" s="55"/>
    </row>
    <row r="1284" spans="4:4" x14ac:dyDescent="0.2">
      <c r="D1284" s="55"/>
    </row>
    <row r="1285" spans="4:4" x14ac:dyDescent="0.2">
      <c r="D1285" s="55"/>
    </row>
    <row r="1286" spans="4:4" x14ac:dyDescent="0.2">
      <c r="D1286" s="55"/>
    </row>
    <row r="1287" spans="4:4" x14ac:dyDescent="0.2">
      <c r="D1287" s="55"/>
    </row>
    <row r="1288" spans="4:4" x14ac:dyDescent="0.2">
      <c r="D1288" s="55"/>
    </row>
    <row r="1289" spans="4:4" x14ac:dyDescent="0.2">
      <c r="D1289" s="55"/>
    </row>
    <row r="1290" spans="4:4" x14ac:dyDescent="0.2">
      <c r="D1290" s="55"/>
    </row>
    <row r="1291" spans="4:4" x14ac:dyDescent="0.2">
      <c r="D1291" s="55"/>
    </row>
    <row r="1292" spans="4:4" x14ac:dyDescent="0.2">
      <c r="D1292" s="55"/>
    </row>
    <row r="1293" spans="4:4" x14ac:dyDescent="0.2">
      <c r="D1293" s="55"/>
    </row>
    <row r="1294" spans="4:4" x14ac:dyDescent="0.2">
      <c r="D1294" s="55"/>
    </row>
    <row r="1295" spans="4:4" x14ac:dyDescent="0.2">
      <c r="D1295" s="55"/>
    </row>
    <row r="1296" spans="4:4" x14ac:dyDescent="0.2">
      <c r="D1296" s="55"/>
    </row>
    <row r="1297" spans="4:4" x14ac:dyDescent="0.2">
      <c r="D1297" s="55"/>
    </row>
    <row r="1298" spans="4:4" x14ac:dyDescent="0.2">
      <c r="D1298" s="55"/>
    </row>
    <row r="1299" spans="4:4" x14ac:dyDescent="0.2">
      <c r="D1299" s="55"/>
    </row>
    <row r="1300" spans="4:4" x14ac:dyDescent="0.2">
      <c r="D1300" s="55"/>
    </row>
    <row r="1301" spans="4:4" x14ac:dyDescent="0.2">
      <c r="D1301" s="55"/>
    </row>
    <row r="1302" spans="4:4" x14ac:dyDescent="0.2">
      <c r="D1302" s="55"/>
    </row>
    <row r="1303" spans="4:4" x14ac:dyDescent="0.2">
      <c r="D1303" s="55"/>
    </row>
    <row r="1304" spans="4:4" x14ac:dyDescent="0.2">
      <c r="D1304" s="55"/>
    </row>
    <row r="1305" spans="4:4" x14ac:dyDescent="0.2">
      <c r="D1305" s="55"/>
    </row>
    <row r="1306" spans="4:4" x14ac:dyDescent="0.2">
      <c r="D1306" s="55"/>
    </row>
    <row r="1307" spans="4:4" x14ac:dyDescent="0.2">
      <c r="D1307" s="55"/>
    </row>
    <row r="1308" spans="4:4" x14ac:dyDescent="0.2">
      <c r="D1308" s="55"/>
    </row>
    <row r="1309" spans="4:4" x14ac:dyDescent="0.2">
      <c r="D1309" s="55"/>
    </row>
    <row r="1310" spans="4:4" x14ac:dyDescent="0.2">
      <c r="D1310" s="55"/>
    </row>
    <row r="1311" spans="4:4" x14ac:dyDescent="0.2">
      <c r="D1311" s="55"/>
    </row>
    <row r="1312" spans="4:4" x14ac:dyDescent="0.2">
      <c r="D1312" s="55"/>
    </row>
    <row r="1313" spans="4:4" x14ac:dyDescent="0.2">
      <c r="D1313" s="55"/>
    </row>
    <row r="1314" spans="4:4" x14ac:dyDescent="0.2">
      <c r="D1314" s="55"/>
    </row>
    <row r="1315" spans="4:4" x14ac:dyDescent="0.2">
      <c r="D1315" s="55"/>
    </row>
    <row r="1316" spans="4:4" x14ac:dyDescent="0.2">
      <c r="D1316" s="55"/>
    </row>
    <row r="1317" spans="4:4" x14ac:dyDescent="0.2">
      <c r="D1317" s="55"/>
    </row>
    <row r="1318" spans="4:4" x14ac:dyDescent="0.2">
      <c r="D1318" s="55"/>
    </row>
    <row r="1319" spans="4:4" x14ac:dyDescent="0.2">
      <c r="D1319" s="55"/>
    </row>
    <row r="1320" spans="4:4" x14ac:dyDescent="0.2">
      <c r="D1320" s="55"/>
    </row>
    <row r="1321" spans="4:4" x14ac:dyDescent="0.2">
      <c r="D1321" s="55"/>
    </row>
    <row r="1322" spans="4:4" x14ac:dyDescent="0.2">
      <c r="D1322" s="55"/>
    </row>
    <row r="1323" spans="4:4" x14ac:dyDescent="0.2">
      <c r="D1323" s="55"/>
    </row>
    <row r="1324" spans="4:4" x14ac:dyDescent="0.2">
      <c r="D1324" s="55"/>
    </row>
    <row r="1325" spans="4:4" x14ac:dyDescent="0.2">
      <c r="D1325" s="55"/>
    </row>
    <row r="1326" spans="4:4" x14ac:dyDescent="0.2">
      <c r="D1326" s="55"/>
    </row>
    <row r="1327" spans="4:4" x14ac:dyDescent="0.2">
      <c r="D1327" s="55"/>
    </row>
    <row r="1328" spans="4:4" x14ac:dyDescent="0.2">
      <c r="D1328" s="55"/>
    </row>
    <row r="1329" spans="4:4" x14ac:dyDescent="0.2">
      <c r="D1329" s="55"/>
    </row>
    <row r="1330" spans="4:4" x14ac:dyDescent="0.2">
      <c r="D1330" s="55"/>
    </row>
    <row r="1331" spans="4:4" x14ac:dyDescent="0.2">
      <c r="D1331" s="55"/>
    </row>
    <row r="1332" spans="4:4" x14ac:dyDescent="0.2">
      <c r="D1332" s="55"/>
    </row>
    <row r="1333" spans="4:4" x14ac:dyDescent="0.2">
      <c r="D1333" s="55"/>
    </row>
    <row r="1334" spans="4:4" x14ac:dyDescent="0.2">
      <c r="D1334" s="55"/>
    </row>
    <row r="1335" spans="4:4" x14ac:dyDescent="0.2">
      <c r="D1335" s="55"/>
    </row>
    <row r="1336" spans="4:4" x14ac:dyDescent="0.2">
      <c r="D1336" s="55"/>
    </row>
    <row r="1337" spans="4:4" x14ac:dyDescent="0.2">
      <c r="D1337" s="55"/>
    </row>
    <row r="1338" spans="4:4" x14ac:dyDescent="0.2">
      <c r="D1338" s="55"/>
    </row>
    <row r="1339" spans="4:4" x14ac:dyDescent="0.2">
      <c r="D1339" s="55"/>
    </row>
    <row r="1340" spans="4:4" x14ac:dyDescent="0.2">
      <c r="D1340" s="55"/>
    </row>
    <row r="1341" spans="4:4" x14ac:dyDescent="0.2">
      <c r="D1341" s="55"/>
    </row>
    <row r="1342" spans="4:4" x14ac:dyDescent="0.2">
      <c r="D1342" s="55"/>
    </row>
    <row r="1343" spans="4:4" x14ac:dyDescent="0.2">
      <c r="D1343" s="55"/>
    </row>
    <row r="1344" spans="4:4" x14ac:dyDescent="0.2">
      <c r="D1344" s="55"/>
    </row>
    <row r="1345" spans="4:4" x14ac:dyDescent="0.2">
      <c r="D1345" s="55"/>
    </row>
    <row r="1346" spans="4:4" x14ac:dyDescent="0.2">
      <c r="D1346" s="55"/>
    </row>
    <row r="1347" spans="4:4" x14ac:dyDescent="0.2">
      <c r="D1347" s="55"/>
    </row>
    <row r="1348" spans="4:4" x14ac:dyDescent="0.2">
      <c r="D1348" s="55"/>
    </row>
    <row r="1349" spans="4:4" x14ac:dyDescent="0.2">
      <c r="D1349" s="55"/>
    </row>
    <row r="1350" spans="4:4" x14ac:dyDescent="0.2">
      <c r="D1350" s="55"/>
    </row>
    <row r="1351" spans="4:4" x14ac:dyDescent="0.2">
      <c r="D1351" s="55"/>
    </row>
    <row r="1352" spans="4:4" x14ac:dyDescent="0.2">
      <c r="D1352" s="55"/>
    </row>
    <row r="1353" spans="4:4" x14ac:dyDescent="0.2">
      <c r="D1353" s="55"/>
    </row>
    <row r="1354" spans="4:4" x14ac:dyDescent="0.2">
      <c r="D1354" s="55"/>
    </row>
    <row r="1355" spans="4:4" x14ac:dyDescent="0.2">
      <c r="D1355" s="55"/>
    </row>
    <row r="1356" spans="4:4" x14ac:dyDescent="0.2">
      <c r="D1356" s="55"/>
    </row>
    <row r="1357" spans="4:4" x14ac:dyDescent="0.2">
      <c r="D1357" s="55"/>
    </row>
    <row r="1358" spans="4:4" x14ac:dyDescent="0.2">
      <c r="D1358" s="55"/>
    </row>
    <row r="1359" spans="4:4" x14ac:dyDescent="0.2">
      <c r="D1359" s="55"/>
    </row>
    <row r="1360" spans="4:4" x14ac:dyDescent="0.2">
      <c r="D1360" s="55"/>
    </row>
    <row r="1361" spans="4:4" x14ac:dyDescent="0.2">
      <c r="D1361" s="55"/>
    </row>
    <row r="1362" spans="4:4" x14ac:dyDescent="0.2">
      <c r="D1362" s="55"/>
    </row>
    <row r="1363" spans="4:4" x14ac:dyDescent="0.2">
      <c r="D1363" s="55"/>
    </row>
    <row r="1364" spans="4:4" x14ac:dyDescent="0.2">
      <c r="D1364" s="55"/>
    </row>
    <row r="1365" spans="4:4" x14ac:dyDescent="0.2">
      <c r="D1365" s="55"/>
    </row>
    <row r="1366" spans="4:4" x14ac:dyDescent="0.2">
      <c r="D1366" s="55"/>
    </row>
    <row r="1367" spans="4:4" x14ac:dyDescent="0.2">
      <c r="D1367" s="55"/>
    </row>
    <row r="1368" spans="4:4" x14ac:dyDescent="0.2">
      <c r="D1368" s="55"/>
    </row>
    <row r="1369" spans="4:4" x14ac:dyDescent="0.2">
      <c r="D1369" s="55"/>
    </row>
    <row r="1370" spans="4:4" x14ac:dyDescent="0.2">
      <c r="D1370" s="55"/>
    </row>
    <row r="1371" spans="4:4" x14ac:dyDescent="0.2">
      <c r="D1371" s="55"/>
    </row>
    <row r="1372" spans="4:4" x14ac:dyDescent="0.2">
      <c r="D1372" s="55"/>
    </row>
    <row r="1373" spans="4:4" x14ac:dyDescent="0.2">
      <c r="D1373" s="55"/>
    </row>
    <row r="1374" spans="4:4" x14ac:dyDescent="0.2">
      <c r="D1374" s="55"/>
    </row>
    <row r="1375" spans="4:4" x14ac:dyDescent="0.2">
      <c r="D1375" s="55"/>
    </row>
    <row r="1376" spans="4:4" x14ac:dyDescent="0.2">
      <c r="D1376" s="55"/>
    </row>
    <row r="1377" spans="4:4" x14ac:dyDescent="0.2">
      <c r="D1377" s="55"/>
    </row>
    <row r="1378" spans="4:4" x14ac:dyDescent="0.2">
      <c r="D1378" s="55"/>
    </row>
    <row r="1379" spans="4:4" x14ac:dyDescent="0.2">
      <c r="D1379" s="55"/>
    </row>
    <row r="1380" spans="4:4" x14ac:dyDescent="0.2">
      <c r="D1380" s="55"/>
    </row>
    <row r="1381" spans="4:4" x14ac:dyDescent="0.2">
      <c r="D1381" s="55"/>
    </row>
    <row r="1382" spans="4:4" x14ac:dyDescent="0.2">
      <c r="D1382" s="55"/>
    </row>
    <row r="1383" spans="4:4" x14ac:dyDescent="0.2">
      <c r="D1383" s="55"/>
    </row>
    <row r="1384" spans="4:4" x14ac:dyDescent="0.2">
      <c r="D1384" s="55"/>
    </row>
    <row r="1385" spans="4:4" x14ac:dyDescent="0.2">
      <c r="D1385" s="55"/>
    </row>
    <row r="1386" spans="4:4" x14ac:dyDescent="0.2">
      <c r="D1386" s="55"/>
    </row>
    <row r="1387" spans="4:4" x14ac:dyDescent="0.2">
      <c r="D1387" s="55"/>
    </row>
    <row r="1388" spans="4:4" x14ac:dyDescent="0.2">
      <c r="D1388" s="55"/>
    </row>
    <row r="1389" spans="4:4" x14ac:dyDescent="0.2">
      <c r="D1389" s="55"/>
    </row>
    <row r="1390" spans="4:4" x14ac:dyDescent="0.2">
      <c r="D1390" s="55"/>
    </row>
    <row r="1391" spans="4:4" x14ac:dyDescent="0.2">
      <c r="D1391" s="55"/>
    </row>
    <row r="1392" spans="4:4" x14ac:dyDescent="0.2">
      <c r="D1392" s="55"/>
    </row>
    <row r="1393" spans="4:4" x14ac:dyDescent="0.2">
      <c r="D1393" s="55"/>
    </row>
    <row r="1394" spans="4:4" x14ac:dyDescent="0.2">
      <c r="D1394" s="55"/>
    </row>
    <row r="1395" spans="4:4" x14ac:dyDescent="0.2">
      <c r="D1395" s="55"/>
    </row>
    <row r="1396" spans="4:4" x14ac:dyDescent="0.2">
      <c r="D1396" s="55"/>
    </row>
    <row r="1397" spans="4:4" x14ac:dyDescent="0.2">
      <c r="D1397" s="55"/>
    </row>
    <row r="1398" spans="4:4" x14ac:dyDescent="0.2">
      <c r="D1398" s="55"/>
    </row>
    <row r="1399" spans="4:4" x14ac:dyDescent="0.2">
      <c r="D1399" s="55"/>
    </row>
    <row r="1400" spans="4:4" x14ac:dyDescent="0.2">
      <c r="D1400" s="55"/>
    </row>
    <row r="1401" spans="4:4" x14ac:dyDescent="0.2">
      <c r="D1401" s="55"/>
    </row>
    <row r="1402" spans="4:4" x14ac:dyDescent="0.2">
      <c r="D1402" s="55"/>
    </row>
    <row r="1403" spans="4:4" x14ac:dyDescent="0.2">
      <c r="D1403" s="55"/>
    </row>
    <row r="1404" spans="4:4" x14ac:dyDescent="0.2">
      <c r="D1404" s="55"/>
    </row>
    <row r="1405" spans="4:4" x14ac:dyDescent="0.2">
      <c r="D1405" s="55"/>
    </row>
    <row r="1406" spans="4:4" x14ac:dyDescent="0.2">
      <c r="D1406" s="55"/>
    </row>
    <row r="1407" spans="4:4" x14ac:dyDescent="0.2">
      <c r="D1407" s="55"/>
    </row>
    <row r="1408" spans="4:4" x14ac:dyDescent="0.2">
      <c r="D1408" s="55"/>
    </row>
    <row r="1409" spans="4:4" x14ac:dyDescent="0.2">
      <c r="D1409" s="55"/>
    </row>
    <row r="1410" spans="4:4" x14ac:dyDescent="0.2">
      <c r="D1410" s="55"/>
    </row>
    <row r="1411" spans="4:4" x14ac:dyDescent="0.2">
      <c r="D1411" s="55"/>
    </row>
    <row r="1412" spans="4:4" x14ac:dyDescent="0.2">
      <c r="D1412" s="55"/>
    </row>
    <row r="1413" spans="4:4" x14ac:dyDescent="0.2">
      <c r="D1413" s="55"/>
    </row>
    <row r="1414" spans="4:4" x14ac:dyDescent="0.2">
      <c r="D1414" s="55"/>
    </row>
    <row r="1415" spans="4:4" x14ac:dyDescent="0.2">
      <c r="D1415" s="55"/>
    </row>
    <row r="1416" spans="4:4" x14ac:dyDescent="0.2">
      <c r="D1416" s="55"/>
    </row>
    <row r="1417" spans="4:4" x14ac:dyDescent="0.2">
      <c r="D1417" s="55"/>
    </row>
    <row r="1418" spans="4:4" x14ac:dyDescent="0.2">
      <c r="D1418" s="55"/>
    </row>
    <row r="1419" spans="4:4" x14ac:dyDescent="0.2">
      <c r="D1419" s="55"/>
    </row>
    <row r="1420" spans="4:4" x14ac:dyDescent="0.2">
      <c r="D1420" s="55"/>
    </row>
    <row r="1421" spans="4:4" x14ac:dyDescent="0.2">
      <c r="D1421" s="55"/>
    </row>
    <row r="1422" spans="4:4" x14ac:dyDescent="0.2">
      <c r="D1422" s="55"/>
    </row>
    <row r="1423" spans="4:4" x14ac:dyDescent="0.2">
      <c r="D1423" s="55"/>
    </row>
    <row r="1424" spans="4:4" x14ac:dyDescent="0.2">
      <c r="D1424" s="55"/>
    </row>
    <row r="1425" spans="4:4" x14ac:dyDescent="0.2">
      <c r="D1425" s="55"/>
    </row>
    <row r="1426" spans="4:4" x14ac:dyDescent="0.2">
      <c r="D1426" s="55"/>
    </row>
    <row r="1427" spans="4:4" x14ac:dyDescent="0.2">
      <c r="D1427" s="55"/>
    </row>
    <row r="1428" spans="4:4" x14ac:dyDescent="0.2">
      <c r="D1428" s="55"/>
    </row>
    <row r="1429" spans="4:4" x14ac:dyDescent="0.2">
      <c r="D1429" s="55"/>
    </row>
    <row r="1430" spans="4:4" x14ac:dyDescent="0.2">
      <c r="D1430" s="55"/>
    </row>
    <row r="1431" spans="4:4" x14ac:dyDescent="0.2">
      <c r="D1431" s="55"/>
    </row>
    <row r="1432" spans="4:4" x14ac:dyDescent="0.2">
      <c r="D1432" s="55"/>
    </row>
    <row r="1433" spans="4:4" x14ac:dyDescent="0.2">
      <c r="D1433" s="55"/>
    </row>
    <row r="1434" spans="4:4" x14ac:dyDescent="0.2">
      <c r="D1434" s="55"/>
    </row>
    <row r="1435" spans="4:4" x14ac:dyDescent="0.2">
      <c r="D1435" s="55"/>
    </row>
    <row r="1436" spans="4:4" x14ac:dyDescent="0.2">
      <c r="D1436" s="55"/>
    </row>
    <row r="1437" spans="4:4" x14ac:dyDescent="0.2">
      <c r="D1437" s="55"/>
    </row>
    <row r="1438" spans="4:4" x14ac:dyDescent="0.2">
      <c r="D1438" s="55"/>
    </row>
    <row r="1439" spans="4:4" x14ac:dyDescent="0.2">
      <c r="D1439" s="55"/>
    </row>
    <row r="1440" spans="4:4" x14ac:dyDescent="0.2">
      <c r="D1440" s="55"/>
    </row>
    <row r="1441" spans="4:4" x14ac:dyDescent="0.2">
      <c r="D1441" s="55"/>
    </row>
    <row r="1442" spans="4:4" x14ac:dyDescent="0.2">
      <c r="D1442" s="55"/>
    </row>
    <row r="1443" spans="4:4" x14ac:dyDescent="0.2">
      <c r="D1443" s="55"/>
    </row>
    <row r="1444" spans="4:4" x14ac:dyDescent="0.2">
      <c r="D1444" s="55"/>
    </row>
    <row r="1445" spans="4:4" x14ac:dyDescent="0.2">
      <c r="D1445" s="55"/>
    </row>
    <row r="1446" spans="4:4" x14ac:dyDescent="0.2">
      <c r="D1446" s="55"/>
    </row>
    <row r="1447" spans="4:4" x14ac:dyDescent="0.2">
      <c r="D1447" s="55"/>
    </row>
    <row r="1448" spans="4:4" x14ac:dyDescent="0.2">
      <c r="D1448" s="55"/>
    </row>
    <row r="1449" spans="4:4" x14ac:dyDescent="0.2">
      <c r="D1449" s="55"/>
    </row>
    <row r="1450" spans="4:4" x14ac:dyDescent="0.2">
      <c r="D1450" s="55"/>
    </row>
    <row r="1451" spans="4:4" x14ac:dyDescent="0.2">
      <c r="D1451" s="55"/>
    </row>
    <row r="1452" spans="4:4" x14ac:dyDescent="0.2">
      <c r="D1452" s="55"/>
    </row>
    <row r="1453" spans="4:4" x14ac:dyDescent="0.2">
      <c r="D1453" s="55"/>
    </row>
    <row r="1454" spans="4:4" x14ac:dyDescent="0.2">
      <c r="D1454" s="55"/>
    </row>
    <row r="1455" spans="4:4" x14ac:dyDescent="0.2">
      <c r="D1455" s="55"/>
    </row>
    <row r="1456" spans="4:4" x14ac:dyDescent="0.2">
      <c r="D1456" s="55"/>
    </row>
    <row r="1457" spans="4:4" x14ac:dyDescent="0.2">
      <c r="D1457" s="55"/>
    </row>
    <row r="1458" spans="4:4" x14ac:dyDescent="0.2">
      <c r="D1458" s="55"/>
    </row>
    <row r="1459" spans="4:4" x14ac:dyDescent="0.2">
      <c r="D1459" s="55"/>
    </row>
    <row r="1460" spans="4:4" x14ac:dyDescent="0.2">
      <c r="D1460" s="55"/>
    </row>
    <row r="1461" spans="4:4" x14ac:dyDescent="0.2">
      <c r="D1461" s="55"/>
    </row>
    <row r="1462" spans="4:4" x14ac:dyDescent="0.2">
      <c r="D1462" s="55"/>
    </row>
    <row r="1463" spans="4:4" x14ac:dyDescent="0.2">
      <c r="D1463" s="55"/>
    </row>
    <row r="1464" spans="4:4" x14ac:dyDescent="0.2">
      <c r="D1464" s="55"/>
    </row>
    <row r="1465" spans="4:4" x14ac:dyDescent="0.2">
      <c r="D1465" s="55"/>
    </row>
    <row r="1466" spans="4:4" x14ac:dyDescent="0.2">
      <c r="D1466" s="55"/>
    </row>
    <row r="1467" spans="4:4" x14ac:dyDescent="0.2">
      <c r="D1467" s="55"/>
    </row>
    <row r="1468" spans="4:4" x14ac:dyDescent="0.2">
      <c r="D1468" s="55"/>
    </row>
    <row r="1469" spans="4:4" x14ac:dyDescent="0.2">
      <c r="D1469" s="55"/>
    </row>
    <row r="1470" spans="4:4" x14ac:dyDescent="0.2">
      <c r="D1470" s="55"/>
    </row>
    <row r="1471" spans="4:4" x14ac:dyDescent="0.2">
      <c r="D1471" s="55"/>
    </row>
    <row r="1472" spans="4:4" x14ac:dyDescent="0.2">
      <c r="D1472" s="55"/>
    </row>
    <row r="1473" spans="4:4" x14ac:dyDescent="0.2">
      <c r="D1473" s="55"/>
    </row>
    <row r="1474" spans="4:4" x14ac:dyDescent="0.2">
      <c r="D1474" s="55"/>
    </row>
    <row r="1475" spans="4:4" x14ac:dyDescent="0.2">
      <c r="D1475" s="55"/>
    </row>
    <row r="1476" spans="4:4" x14ac:dyDescent="0.2">
      <c r="D1476" s="55"/>
    </row>
    <row r="1477" spans="4:4" x14ac:dyDescent="0.2">
      <c r="D1477" s="55"/>
    </row>
    <row r="1478" spans="4:4" x14ac:dyDescent="0.2">
      <c r="D1478" s="55"/>
    </row>
    <row r="1479" spans="4:4" x14ac:dyDescent="0.2">
      <c r="D1479" s="55"/>
    </row>
    <row r="1480" spans="4:4" x14ac:dyDescent="0.2">
      <c r="D1480" s="55"/>
    </row>
    <row r="1481" spans="4:4" x14ac:dyDescent="0.2">
      <c r="D1481" s="55"/>
    </row>
    <row r="1482" spans="4:4" x14ac:dyDescent="0.2">
      <c r="D1482" s="55"/>
    </row>
    <row r="1483" spans="4:4" x14ac:dyDescent="0.2">
      <c r="D1483" s="55"/>
    </row>
    <row r="1484" spans="4:4" x14ac:dyDescent="0.2">
      <c r="D1484" s="55"/>
    </row>
    <row r="1485" spans="4:4" x14ac:dyDescent="0.2">
      <c r="D1485" s="55"/>
    </row>
    <row r="1486" spans="4:4" x14ac:dyDescent="0.2">
      <c r="D1486" s="55"/>
    </row>
    <row r="1487" spans="4:4" x14ac:dyDescent="0.2">
      <c r="D1487" s="55"/>
    </row>
    <row r="1488" spans="4:4" x14ac:dyDescent="0.2">
      <c r="D1488" s="55"/>
    </row>
    <row r="1489" spans="4:4" x14ac:dyDescent="0.2">
      <c r="D1489" s="55"/>
    </row>
    <row r="1490" spans="4:4" x14ac:dyDescent="0.2">
      <c r="D1490" s="55"/>
    </row>
    <row r="1491" spans="4:4" x14ac:dyDescent="0.2">
      <c r="D1491" s="55"/>
    </row>
    <row r="1492" spans="4:4" x14ac:dyDescent="0.2">
      <c r="D1492" s="55"/>
    </row>
    <row r="1493" spans="4:4" x14ac:dyDescent="0.2">
      <c r="D1493" s="55"/>
    </row>
    <row r="1494" spans="4:4" x14ac:dyDescent="0.2">
      <c r="D1494" s="55"/>
    </row>
    <row r="1495" spans="4:4" x14ac:dyDescent="0.2">
      <c r="D1495" s="55"/>
    </row>
    <row r="1496" spans="4:4" x14ac:dyDescent="0.2">
      <c r="D1496" s="55"/>
    </row>
    <row r="1497" spans="4:4" x14ac:dyDescent="0.2">
      <c r="D1497" s="55"/>
    </row>
    <row r="1498" spans="4:4" x14ac:dyDescent="0.2">
      <c r="D1498" s="55"/>
    </row>
    <row r="1499" spans="4:4" x14ac:dyDescent="0.2">
      <c r="D1499" s="55"/>
    </row>
    <row r="1500" spans="4:4" x14ac:dyDescent="0.2">
      <c r="D1500" s="55"/>
    </row>
    <row r="1501" spans="4:4" x14ac:dyDescent="0.2">
      <c r="D1501" s="55"/>
    </row>
    <row r="1502" spans="4:4" x14ac:dyDescent="0.2">
      <c r="D1502" s="55"/>
    </row>
    <row r="1503" spans="4:4" x14ac:dyDescent="0.2">
      <c r="D1503" s="55"/>
    </row>
    <row r="1504" spans="4:4" x14ac:dyDescent="0.2">
      <c r="D1504" s="55"/>
    </row>
    <row r="1505" spans="4:4" x14ac:dyDescent="0.2">
      <c r="D1505" s="55"/>
    </row>
    <row r="1506" spans="4:4" x14ac:dyDescent="0.2">
      <c r="D1506" s="55"/>
    </row>
    <row r="1507" spans="4:4" x14ac:dyDescent="0.2">
      <c r="D1507" s="55"/>
    </row>
    <row r="1508" spans="4:4" x14ac:dyDescent="0.2">
      <c r="D1508" s="55"/>
    </row>
    <row r="1509" spans="4:4" x14ac:dyDescent="0.2">
      <c r="D1509" s="55"/>
    </row>
    <row r="1510" spans="4:4" x14ac:dyDescent="0.2">
      <c r="D1510" s="55"/>
    </row>
    <row r="1511" spans="4:4" x14ac:dyDescent="0.2">
      <c r="D1511" s="55"/>
    </row>
    <row r="1512" spans="4:4" x14ac:dyDescent="0.2">
      <c r="D1512" s="55"/>
    </row>
    <row r="1513" spans="4:4" x14ac:dyDescent="0.2">
      <c r="D1513" s="55"/>
    </row>
    <row r="1514" spans="4:4" x14ac:dyDescent="0.2">
      <c r="D1514" s="55"/>
    </row>
    <row r="1515" spans="4:4" x14ac:dyDescent="0.2">
      <c r="D1515" s="55"/>
    </row>
    <row r="1516" spans="4:4" x14ac:dyDescent="0.2">
      <c r="D1516" s="55"/>
    </row>
    <row r="1517" spans="4:4" x14ac:dyDescent="0.2">
      <c r="D1517" s="55"/>
    </row>
    <row r="1518" spans="4:4" x14ac:dyDescent="0.2">
      <c r="D1518" s="55"/>
    </row>
    <row r="1519" spans="4:4" x14ac:dyDescent="0.2">
      <c r="D1519" s="55"/>
    </row>
    <row r="1520" spans="4:4" x14ac:dyDescent="0.2">
      <c r="D1520" s="55"/>
    </row>
    <row r="1521" spans="4:4" x14ac:dyDescent="0.2">
      <c r="D1521" s="55"/>
    </row>
    <row r="1522" spans="4:4" x14ac:dyDescent="0.2">
      <c r="D1522" s="55"/>
    </row>
    <row r="1523" spans="4:4" x14ac:dyDescent="0.2">
      <c r="D1523" s="55"/>
    </row>
    <row r="1524" spans="4:4" x14ac:dyDescent="0.2">
      <c r="D1524" s="55"/>
    </row>
    <row r="1525" spans="4:4" x14ac:dyDescent="0.2">
      <c r="D1525" s="55"/>
    </row>
    <row r="1526" spans="4:4" x14ac:dyDescent="0.2">
      <c r="D1526" s="55"/>
    </row>
    <row r="1527" spans="4:4" x14ac:dyDescent="0.2">
      <c r="D1527" s="55"/>
    </row>
    <row r="1528" spans="4:4" x14ac:dyDescent="0.2">
      <c r="D1528" s="55"/>
    </row>
    <row r="1529" spans="4:4" x14ac:dyDescent="0.2">
      <c r="D1529" s="55"/>
    </row>
    <row r="1530" spans="4:4" x14ac:dyDescent="0.2">
      <c r="D1530" s="55"/>
    </row>
    <row r="1531" spans="4:4" x14ac:dyDescent="0.2">
      <c r="D1531" s="55"/>
    </row>
    <row r="1532" spans="4:4" x14ac:dyDescent="0.2">
      <c r="D1532" s="55"/>
    </row>
    <row r="1533" spans="4:4" x14ac:dyDescent="0.2">
      <c r="D1533" s="55"/>
    </row>
    <row r="1534" spans="4:4" x14ac:dyDescent="0.2">
      <c r="D1534" s="55"/>
    </row>
    <row r="1535" spans="4:4" x14ac:dyDescent="0.2">
      <c r="D1535" s="55"/>
    </row>
    <row r="1536" spans="4:4" x14ac:dyDescent="0.2">
      <c r="D1536" s="55"/>
    </row>
    <row r="1537" spans="4:4" x14ac:dyDescent="0.2">
      <c r="D1537" s="55"/>
    </row>
    <row r="1538" spans="4:4" x14ac:dyDescent="0.2">
      <c r="D1538" s="55"/>
    </row>
    <row r="1539" spans="4:4" x14ac:dyDescent="0.2">
      <c r="D1539" s="55"/>
    </row>
    <row r="1540" spans="4:4" x14ac:dyDescent="0.2">
      <c r="D1540" s="55"/>
    </row>
    <row r="1541" spans="4:4" x14ac:dyDescent="0.2">
      <c r="D1541" s="55"/>
    </row>
    <row r="1542" spans="4:4" x14ac:dyDescent="0.2">
      <c r="D1542" s="55"/>
    </row>
    <row r="1543" spans="4:4" x14ac:dyDescent="0.2">
      <c r="D1543" s="55"/>
    </row>
    <row r="1544" spans="4:4" x14ac:dyDescent="0.2">
      <c r="D1544" s="55"/>
    </row>
    <row r="1545" spans="4:4" x14ac:dyDescent="0.2">
      <c r="D1545" s="55"/>
    </row>
    <row r="1546" spans="4:4" x14ac:dyDescent="0.2">
      <c r="D1546" s="55"/>
    </row>
    <row r="1547" spans="4:4" x14ac:dyDescent="0.2">
      <c r="D1547" s="55"/>
    </row>
    <row r="1548" spans="4:4" x14ac:dyDescent="0.2">
      <c r="D1548" s="55"/>
    </row>
    <row r="1549" spans="4:4" x14ac:dyDescent="0.2">
      <c r="D1549" s="55"/>
    </row>
    <row r="1550" spans="4:4" x14ac:dyDescent="0.2">
      <c r="D1550" s="55"/>
    </row>
    <row r="1551" spans="4:4" x14ac:dyDescent="0.2">
      <c r="D1551" s="55"/>
    </row>
    <row r="1552" spans="4:4" x14ac:dyDescent="0.2">
      <c r="D1552" s="55"/>
    </row>
    <row r="1553" spans="4:4" x14ac:dyDescent="0.2">
      <c r="D1553" s="55"/>
    </row>
    <row r="1554" spans="4:4" x14ac:dyDescent="0.2">
      <c r="D1554" s="55"/>
    </row>
    <row r="1555" spans="4:4" x14ac:dyDescent="0.2">
      <c r="D1555" s="55"/>
    </row>
    <row r="1556" spans="4:4" x14ac:dyDescent="0.2">
      <c r="D1556" s="55"/>
    </row>
    <row r="1557" spans="4:4" x14ac:dyDescent="0.2">
      <c r="D1557" s="55"/>
    </row>
    <row r="1558" spans="4:4" x14ac:dyDescent="0.2">
      <c r="D1558" s="55"/>
    </row>
    <row r="1559" spans="4:4" x14ac:dyDescent="0.2">
      <c r="D1559" s="55"/>
    </row>
    <row r="1560" spans="4:4" x14ac:dyDescent="0.2">
      <c r="D1560" s="55"/>
    </row>
    <row r="1561" spans="4:4" x14ac:dyDescent="0.2">
      <c r="D1561" s="55"/>
    </row>
    <row r="1562" spans="4:4" x14ac:dyDescent="0.2">
      <c r="D1562" s="55"/>
    </row>
    <row r="1563" spans="4:4" x14ac:dyDescent="0.2">
      <c r="D1563" s="55"/>
    </row>
    <row r="1564" spans="4:4" x14ac:dyDescent="0.2">
      <c r="D1564" s="55"/>
    </row>
    <row r="1565" spans="4:4" x14ac:dyDescent="0.2">
      <c r="D1565" s="55"/>
    </row>
    <row r="1566" spans="4:4" x14ac:dyDescent="0.2">
      <c r="D1566" s="55"/>
    </row>
    <row r="1567" spans="4:4" x14ac:dyDescent="0.2">
      <c r="D1567" s="55"/>
    </row>
    <row r="1568" spans="4:4" x14ac:dyDescent="0.2">
      <c r="D1568" s="55"/>
    </row>
    <row r="1569" spans="4:4" x14ac:dyDescent="0.2">
      <c r="D1569" s="55"/>
    </row>
    <row r="1570" spans="4:4" x14ac:dyDescent="0.2">
      <c r="D1570" s="55"/>
    </row>
    <row r="1571" spans="4:4" x14ac:dyDescent="0.2">
      <c r="D1571" s="55"/>
    </row>
    <row r="1572" spans="4:4" x14ac:dyDescent="0.2">
      <c r="D1572" s="55"/>
    </row>
    <row r="1573" spans="4:4" x14ac:dyDescent="0.2">
      <c r="D1573" s="55"/>
    </row>
    <row r="1574" spans="4:4" x14ac:dyDescent="0.2">
      <c r="D1574" s="55"/>
    </row>
    <row r="1575" spans="4:4" x14ac:dyDescent="0.2">
      <c r="D1575" s="55"/>
    </row>
    <row r="1576" spans="4:4" x14ac:dyDescent="0.2">
      <c r="D1576" s="55"/>
    </row>
    <row r="1577" spans="4:4" x14ac:dyDescent="0.2">
      <c r="D1577" s="55"/>
    </row>
    <row r="1578" spans="4:4" x14ac:dyDescent="0.2">
      <c r="D1578" s="55"/>
    </row>
    <row r="1579" spans="4:4" x14ac:dyDescent="0.2">
      <c r="D1579" s="55"/>
    </row>
    <row r="1580" spans="4:4" x14ac:dyDescent="0.2">
      <c r="D1580" s="55"/>
    </row>
    <row r="1581" spans="4:4" x14ac:dyDescent="0.2">
      <c r="D1581" s="55"/>
    </row>
    <row r="1582" spans="4:4" x14ac:dyDescent="0.2">
      <c r="D1582" s="55"/>
    </row>
    <row r="1583" spans="4:4" x14ac:dyDescent="0.2">
      <c r="D1583" s="55"/>
    </row>
    <row r="1584" spans="4:4" x14ac:dyDescent="0.2">
      <c r="D1584" s="55"/>
    </row>
    <row r="1585" spans="4:4" x14ac:dyDescent="0.2">
      <c r="D1585" s="55"/>
    </row>
    <row r="1586" spans="4:4" x14ac:dyDescent="0.2">
      <c r="D1586" s="55"/>
    </row>
    <row r="1587" spans="4:4" x14ac:dyDescent="0.2">
      <c r="D1587" s="55"/>
    </row>
    <row r="1588" spans="4:4" x14ac:dyDescent="0.2">
      <c r="D1588" s="55"/>
    </row>
    <row r="1589" spans="4:4" x14ac:dyDescent="0.2">
      <c r="D1589" s="55"/>
    </row>
    <row r="1590" spans="4:4" x14ac:dyDescent="0.2">
      <c r="D1590" s="55"/>
    </row>
    <row r="1591" spans="4:4" x14ac:dyDescent="0.2">
      <c r="D1591" s="55"/>
    </row>
    <row r="1592" spans="4:4" x14ac:dyDescent="0.2">
      <c r="D1592" s="55"/>
    </row>
    <row r="1593" spans="4:4" x14ac:dyDescent="0.2">
      <c r="D1593" s="55"/>
    </row>
    <row r="1594" spans="4:4" x14ac:dyDescent="0.2">
      <c r="D1594" s="55"/>
    </row>
    <row r="1595" spans="4:4" x14ac:dyDescent="0.2">
      <c r="D1595" s="55"/>
    </row>
    <row r="1596" spans="4:4" x14ac:dyDescent="0.2">
      <c r="D1596" s="55"/>
    </row>
    <row r="1597" spans="4:4" x14ac:dyDescent="0.2">
      <c r="D1597" s="55"/>
    </row>
    <row r="1598" spans="4:4" x14ac:dyDescent="0.2">
      <c r="D1598" s="55"/>
    </row>
    <row r="1599" spans="4:4" x14ac:dyDescent="0.2">
      <c r="D1599" s="55"/>
    </row>
    <row r="1600" spans="4:4" x14ac:dyDescent="0.2">
      <c r="D1600" s="55"/>
    </row>
    <row r="1601" spans="4:4" x14ac:dyDescent="0.2">
      <c r="D1601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2009-2017 Vertex42 LLC</v>
      </c>
    </row>
    <row r="3" spans="1:12" x14ac:dyDescent="0.2">
      <c r="I3" s="7" t="s">
        <v>1</v>
      </c>
    </row>
    <row r="5" spans="1:12" x14ac:dyDescent="0.2">
      <c r="I5" s="50" t="s">
        <v>41</v>
      </c>
      <c r="J5" s="51"/>
      <c r="K5" s="51"/>
      <c r="L5" s="51"/>
    </row>
    <row r="6" spans="1:12" x14ac:dyDescent="0.2">
      <c r="I6" s="52" t="s">
        <v>51</v>
      </c>
    </row>
    <row r="7" spans="1:12" x14ac:dyDescent="0.2">
      <c r="I7" s="52" t="s">
        <v>52</v>
      </c>
    </row>
    <row r="8" spans="1:12" x14ac:dyDescent="0.2">
      <c r="I8" s="52" t="s">
        <v>53</v>
      </c>
    </row>
    <row r="9" spans="1:12" x14ac:dyDescent="0.2">
      <c r="I9" s="52" t="s">
        <v>54</v>
      </c>
    </row>
    <row r="10" spans="1:12" x14ac:dyDescent="0.2">
      <c r="I10" s="52" t="s">
        <v>55</v>
      </c>
    </row>
    <row r="11" spans="1:12" x14ac:dyDescent="0.2">
      <c r="I11" s="52" t="s">
        <v>56</v>
      </c>
    </row>
    <row r="12" spans="1:12" x14ac:dyDescent="0.2">
      <c r="I12" s="52" t="s">
        <v>57</v>
      </c>
    </row>
    <row r="13" spans="1:12" x14ac:dyDescent="0.2">
      <c r="I13" s="52" t="s">
        <v>58</v>
      </c>
    </row>
    <row r="14" spans="1:12" x14ac:dyDescent="0.2">
      <c r="I14" s="53" t="s">
        <v>59</v>
      </c>
    </row>
    <row r="26" spans="1:7" x14ac:dyDescent="0.2">
      <c r="A26" s="8" t="s">
        <v>21</v>
      </c>
      <c r="B26" s="9" t="s">
        <v>10</v>
      </c>
      <c r="C26" s="9" t="s">
        <v>11</v>
      </c>
      <c r="D26" s="9" t="s">
        <v>12</v>
      </c>
      <c r="E26" s="9" t="s">
        <v>13</v>
      </c>
      <c r="F26" s="9" t="s">
        <v>14</v>
      </c>
      <c r="G26" s="9" t="s">
        <v>15</v>
      </c>
    </row>
    <row r="27" spans="1:7" x14ac:dyDescent="0.2">
      <c r="A27" s="8" t="s">
        <v>4</v>
      </c>
      <c r="B27" s="4">
        <f t="shared" ref="B27:G27" si="0">MIN(B$50:B$90)</f>
        <v>-48</v>
      </c>
      <c r="C27" s="4">
        <f t="shared" si="0"/>
        <v>-7</v>
      </c>
      <c r="D27" s="4">
        <f t="shared" si="0"/>
        <v>-10</v>
      </c>
      <c r="E27" s="4">
        <f t="shared" si="0"/>
        <v>10</v>
      </c>
      <c r="F27" s="4">
        <f t="shared" si="0"/>
        <v>-115</v>
      </c>
      <c r="G27" s="4">
        <f t="shared" si="0"/>
        <v>33</v>
      </c>
    </row>
    <row r="28" spans="1:7" ht="15.75" x14ac:dyDescent="0.3">
      <c r="A28" s="8" t="s">
        <v>25</v>
      </c>
      <c r="B28" s="4">
        <f t="shared" ref="B28:G28" si="1">PERCENTILE(B$50:B$90,0.25)</f>
        <v>-29.5</v>
      </c>
      <c r="C28" s="4">
        <f t="shared" si="1"/>
        <v>6</v>
      </c>
      <c r="D28" s="4">
        <f t="shared" si="1"/>
        <v>42</v>
      </c>
      <c r="E28" s="4">
        <f t="shared" si="1"/>
        <v>34.5</v>
      </c>
      <c r="F28" s="4">
        <f t="shared" si="1"/>
        <v>-49.5</v>
      </c>
      <c r="G28" s="4">
        <f t="shared" si="1"/>
        <v>46</v>
      </c>
    </row>
    <row r="29" spans="1:7" x14ac:dyDescent="0.2">
      <c r="A29" s="8" t="s">
        <v>7</v>
      </c>
      <c r="B29" s="4">
        <f t="shared" ref="B29:G29" si="2">MEDIAN(B$50:B$90)</f>
        <v>-7.5</v>
      </c>
      <c r="C29" s="4">
        <f t="shared" si="2"/>
        <v>19.5</v>
      </c>
      <c r="D29" s="4">
        <f t="shared" si="2"/>
        <v>52</v>
      </c>
      <c r="E29" s="4">
        <f t="shared" si="2"/>
        <v>45</v>
      </c>
      <c r="F29" s="4">
        <f t="shared" si="2"/>
        <v>-41</v>
      </c>
      <c r="G29" s="4">
        <f t="shared" si="2"/>
        <v>54</v>
      </c>
    </row>
    <row r="30" spans="1:7" ht="15.75" x14ac:dyDescent="0.3">
      <c r="A30" s="8" t="s">
        <v>26</v>
      </c>
      <c r="B30" s="4">
        <f t="shared" ref="B30:G30" si="3">PERCENTILE(B$50:B$90,0.75)</f>
        <v>11.5</v>
      </c>
      <c r="C30" s="4">
        <f t="shared" si="3"/>
        <v>24.75</v>
      </c>
      <c r="D30" s="4">
        <f t="shared" si="3"/>
        <v>59</v>
      </c>
      <c r="E30" s="4">
        <f t="shared" si="3"/>
        <v>62.5</v>
      </c>
      <c r="F30" s="4">
        <f t="shared" si="3"/>
        <v>-30.5</v>
      </c>
      <c r="G30" s="4">
        <f t="shared" si="3"/>
        <v>62</v>
      </c>
    </row>
    <row r="31" spans="1:7" x14ac:dyDescent="0.2">
      <c r="A31" s="8" t="s">
        <v>5</v>
      </c>
      <c r="B31" s="4">
        <f t="shared" ref="B31:G31" si="4">MAX(B$50:B$90)</f>
        <v>29</v>
      </c>
      <c r="C31" s="4">
        <f t="shared" si="4"/>
        <v>30</v>
      </c>
      <c r="D31" s="4">
        <f t="shared" si="4"/>
        <v>105</v>
      </c>
      <c r="E31" s="4">
        <f t="shared" si="4"/>
        <v>86</v>
      </c>
      <c r="F31" s="4">
        <f t="shared" si="4"/>
        <v>25</v>
      </c>
      <c r="G31" s="4">
        <f t="shared" si="4"/>
        <v>100</v>
      </c>
    </row>
    <row r="32" spans="1:7" x14ac:dyDescent="0.2">
      <c r="A32" s="8" t="s">
        <v>6</v>
      </c>
      <c r="B32" s="4">
        <f t="shared" ref="B32:G32" si="5">B30-B28</f>
        <v>41</v>
      </c>
      <c r="C32" s="4">
        <f t="shared" si="5"/>
        <v>18.75</v>
      </c>
      <c r="D32" s="4">
        <f t="shared" si="5"/>
        <v>17</v>
      </c>
      <c r="E32" s="4">
        <f t="shared" si="5"/>
        <v>28</v>
      </c>
      <c r="F32" s="4">
        <f t="shared" si="5"/>
        <v>19</v>
      </c>
      <c r="G32" s="4">
        <f t="shared" si="5"/>
        <v>16</v>
      </c>
    </row>
    <row r="33" spans="1:7" x14ac:dyDescent="0.2">
      <c r="A33" s="8" t="s">
        <v>17</v>
      </c>
      <c r="B33" s="4">
        <f t="shared" ref="B33:G33" si="6">COUNTIF(B$50:B$90,"&gt;"&amp;B39)</f>
        <v>0</v>
      </c>
      <c r="C33" s="4">
        <f t="shared" si="6"/>
        <v>0</v>
      </c>
      <c r="D33" s="4">
        <f t="shared" si="6"/>
        <v>2</v>
      </c>
      <c r="E33" s="4">
        <f t="shared" si="6"/>
        <v>0</v>
      </c>
      <c r="F33" s="4">
        <f t="shared" si="6"/>
        <v>3</v>
      </c>
      <c r="G33" s="4">
        <f t="shared" si="6"/>
        <v>1</v>
      </c>
    </row>
    <row r="34" spans="1:7" x14ac:dyDescent="0.2">
      <c r="A34" s="8" t="s">
        <v>18</v>
      </c>
      <c r="B34" s="4">
        <f t="shared" ref="B34:G34" si="7">COUNTIF(B$50:B$90,"&lt;"&amp;B40)</f>
        <v>0</v>
      </c>
      <c r="C34" s="4">
        <f t="shared" si="7"/>
        <v>0</v>
      </c>
      <c r="D34" s="4">
        <f t="shared" si="7"/>
        <v>1</v>
      </c>
      <c r="E34" s="4">
        <f t="shared" si="7"/>
        <v>0</v>
      </c>
      <c r="F34" s="4">
        <f t="shared" si="7"/>
        <v>2</v>
      </c>
      <c r="G34" s="4">
        <f t="shared" si="7"/>
        <v>0</v>
      </c>
    </row>
    <row r="35" spans="1:7" hidden="1" x14ac:dyDescent="0.2">
      <c r="A35" s="10" t="s">
        <v>24</v>
      </c>
      <c r="B35" s="2"/>
      <c r="C35" s="2"/>
      <c r="D35" s="2"/>
      <c r="E35" s="2"/>
      <c r="F35" s="2"/>
      <c r="G35" s="2"/>
    </row>
    <row r="36" spans="1:7" hidden="1" x14ac:dyDescent="0.2">
      <c r="A36" s="8" t="s">
        <v>8</v>
      </c>
      <c r="B36" s="4">
        <f t="shared" ref="B36:G37" si="8">B29-B28</f>
        <v>22</v>
      </c>
      <c r="C36" s="4">
        <f t="shared" si="8"/>
        <v>13.5</v>
      </c>
      <c r="D36" s="4">
        <f t="shared" si="8"/>
        <v>10</v>
      </c>
      <c r="E36" s="4">
        <f t="shared" si="8"/>
        <v>10.5</v>
      </c>
      <c r="F36" s="4">
        <f t="shared" si="8"/>
        <v>8.5</v>
      </c>
      <c r="G36" s="4">
        <f t="shared" si="8"/>
        <v>8</v>
      </c>
    </row>
    <row r="37" spans="1:7" hidden="1" x14ac:dyDescent="0.2">
      <c r="A37" s="8" t="s">
        <v>9</v>
      </c>
      <c r="B37" s="4">
        <f t="shared" si="8"/>
        <v>19</v>
      </c>
      <c r="C37" s="4">
        <f t="shared" si="8"/>
        <v>5.25</v>
      </c>
      <c r="D37" s="4">
        <f t="shared" si="8"/>
        <v>7</v>
      </c>
      <c r="E37" s="4">
        <f t="shared" si="8"/>
        <v>17.5</v>
      </c>
      <c r="F37" s="4">
        <f t="shared" si="8"/>
        <v>10.5</v>
      </c>
      <c r="G37" s="4">
        <f t="shared" si="8"/>
        <v>8</v>
      </c>
    </row>
    <row r="38" spans="1:7" hidden="1" x14ac:dyDescent="0.2">
      <c r="A38" s="10" t="s">
        <v>23</v>
      </c>
      <c r="B38" s="2"/>
      <c r="C38" s="2"/>
      <c r="D38" s="2"/>
      <c r="E38" s="2"/>
      <c r="F38" s="2"/>
      <c r="G38" s="2"/>
    </row>
    <row r="39" spans="1:7" ht="15.75" hidden="1" x14ac:dyDescent="0.3">
      <c r="A39" s="8" t="s">
        <v>27</v>
      </c>
      <c r="B39" s="4">
        <f t="shared" ref="B39:G39" si="9">B30+1.5*B32</f>
        <v>73</v>
      </c>
      <c r="C39" s="4">
        <f t="shared" si="9"/>
        <v>52.875</v>
      </c>
      <c r="D39" s="4">
        <f t="shared" si="9"/>
        <v>84.5</v>
      </c>
      <c r="E39" s="4">
        <f t="shared" si="9"/>
        <v>104.5</v>
      </c>
      <c r="F39" s="4">
        <f t="shared" si="9"/>
        <v>-2</v>
      </c>
      <c r="G39" s="4">
        <f t="shared" si="9"/>
        <v>86</v>
      </c>
    </row>
    <row r="40" spans="1:7" ht="15.75" hidden="1" x14ac:dyDescent="0.3">
      <c r="A40" s="8" t="s">
        <v>28</v>
      </c>
      <c r="B40" s="4">
        <f t="shared" ref="B40:G40" si="10">B28-1.5*B32</f>
        <v>-91</v>
      </c>
      <c r="C40" s="4">
        <f t="shared" si="10"/>
        <v>-22.125</v>
      </c>
      <c r="D40" s="4">
        <f t="shared" si="10"/>
        <v>16.5</v>
      </c>
      <c r="E40" s="4">
        <f t="shared" si="10"/>
        <v>-7.5</v>
      </c>
      <c r="F40" s="4">
        <f t="shared" si="10"/>
        <v>-78</v>
      </c>
      <c r="G40" s="4">
        <f t="shared" si="10"/>
        <v>22</v>
      </c>
    </row>
    <row r="41" spans="1:7" hidden="1" x14ac:dyDescent="0.2">
      <c r="A41" s="8" t="s">
        <v>16</v>
      </c>
      <c r="B41" s="4">
        <f t="shared" ref="B41:G41" si="11">MIN(B39,B31)</f>
        <v>29</v>
      </c>
      <c r="C41" s="4">
        <f t="shared" si="11"/>
        <v>30</v>
      </c>
      <c r="D41" s="4">
        <f t="shared" si="11"/>
        <v>84.5</v>
      </c>
      <c r="E41" s="4">
        <f t="shared" si="11"/>
        <v>86</v>
      </c>
      <c r="F41" s="4">
        <f t="shared" si="11"/>
        <v>-2</v>
      </c>
      <c r="G41" s="4">
        <f t="shared" si="11"/>
        <v>86</v>
      </c>
    </row>
    <row r="42" spans="1:7" hidden="1" x14ac:dyDescent="0.2">
      <c r="A42" s="8" t="s">
        <v>22</v>
      </c>
      <c r="B42" s="4">
        <f t="shared" ref="B42:G42" si="12">MAX(B27,B40)</f>
        <v>-48</v>
      </c>
      <c r="C42" s="4">
        <f t="shared" si="12"/>
        <v>-7</v>
      </c>
      <c r="D42" s="4">
        <f t="shared" si="12"/>
        <v>16.5</v>
      </c>
      <c r="E42" s="4">
        <f t="shared" si="12"/>
        <v>10</v>
      </c>
      <c r="F42" s="4">
        <f t="shared" si="12"/>
        <v>-78</v>
      </c>
      <c r="G42" s="4">
        <f t="shared" si="12"/>
        <v>33</v>
      </c>
    </row>
    <row r="43" spans="1:7" ht="15.75" hidden="1" x14ac:dyDescent="0.3">
      <c r="A43" s="8" t="s">
        <v>29</v>
      </c>
      <c r="B43" s="4">
        <f t="shared" ref="B43:G43" si="13">B41-B30</f>
        <v>17.5</v>
      </c>
      <c r="C43" s="4">
        <f t="shared" si="13"/>
        <v>5.25</v>
      </c>
      <c r="D43" s="4">
        <f t="shared" si="13"/>
        <v>25.5</v>
      </c>
      <c r="E43" s="4">
        <f t="shared" si="13"/>
        <v>23.5</v>
      </c>
      <c r="F43" s="4">
        <f t="shared" si="13"/>
        <v>28.5</v>
      </c>
      <c r="G43" s="4">
        <f t="shared" si="13"/>
        <v>24</v>
      </c>
    </row>
    <row r="44" spans="1:7" ht="15.75" hidden="1" x14ac:dyDescent="0.3">
      <c r="A44" s="8" t="s">
        <v>30</v>
      </c>
      <c r="B44" s="4">
        <f t="shared" ref="B44:G44" si="14">B28-B42</f>
        <v>18.5</v>
      </c>
      <c r="C44" s="4">
        <f t="shared" si="14"/>
        <v>13</v>
      </c>
      <c r="D44" s="4">
        <f t="shared" si="14"/>
        <v>25.5</v>
      </c>
      <c r="E44" s="4">
        <f t="shared" si="14"/>
        <v>24.5</v>
      </c>
      <c r="F44" s="4">
        <f t="shared" si="14"/>
        <v>28.5</v>
      </c>
      <c r="G44" s="4">
        <f t="shared" si="14"/>
        <v>13</v>
      </c>
    </row>
    <row r="45" spans="1:7" hidden="1" x14ac:dyDescent="0.2">
      <c r="A45" s="10" t="s">
        <v>19</v>
      </c>
      <c r="B45" s="2"/>
      <c r="C45" s="2"/>
      <c r="D45" s="2"/>
      <c r="E45" s="2"/>
      <c r="F45" s="2"/>
      <c r="G45" s="2"/>
    </row>
    <row r="46" spans="1:7" hidden="1" x14ac:dyDescent="0.2">
      <c r="A46" s="8" t="s">
        <v>5</v>
      </c>
      <c r="B46" s="4" t="e">
        <f t="shared" ref="B46:G46" si="15">IF(B33&gt;0,B31,NA())</f>
        <v>#N/A</v>
      </c>
      <c r="C46" s="4" t="e">
        <f t="shared" si="15"/>
        <v>#N/A</v>
      </c>
      <c r="D46" s="4">
        <f t="shared" si="15"/>
        <v>105</v>
      </c>
      <c r="E46" s="4" t="e">
        <f t="shared" si="15"/>
        <v>#N/A</v>
      </c>
      <c r="F46" s="4">
        <f t="shared" si="15"/>
        <v>25</v>
      </c>
      <c r="G46" s="4">
        <f t="shared" si="15"/>
        <v>100</v>
      </c>
    </row>
    <row r="47" spans="1:7" hidden="1" x14ac:dyDescent="0.2">
      <c r="A47" s="8" t="s">
        <v>4</v>
      </c>
      <c r="B47" s="4" t="e">
        <f t="shared" ref="B47:G47" si="16">IF(B34&gt;0,B27,NA())</f>
        <v>#N/A</v>
      </c>
      <c r="C47" s="4" t="e">
        <f t="shared" si="16"/>
        <v>#N/A</v>
      </c>
      <c r="D47" s="4">
        <f t="shared" si="16"/>
        <v>-10</v>
      </c>
      <c r="E47" s="4" t="e">
        <f t="shared" si="16"/>
        <v>#N/A</v>
      </c>
      <c r="F47" s="4">
        <f t="shared" si="16"/>
        <v>-115</v>
      </c>
      <c r="G47" s="4" t="e">
        <f t="shared" si="16"/>
        <v>#N/A</v>
      </c>
    </row>
    <row r="49" spans="1:7" ht="15.75" x14ac:dyDescent="0.25">
      <c r="A49" s="11" t="s">
        <v>20</v>
      </c>
      <c r="B49" s="12"/>
      <c r="C49" s="12"/>
      <c r="D49" s="12"/>
      <c r="E49" s="12"/>
      <c r="F49" s="12"/>
      <c r="G49" s="12"/>
    </row>
    <row r="50" spans="1:7" x14ac:dyDescent="0.2">
      <c r="B50" s="13">
        <v>-41</v>
      </c>
      <c r="C50" s="13">
        <v>28</v>
      </c>
      <c r="D50" s="13">
        <v>62</v>
      </c>
      <c r="E50" s="13">
        <v>42</v>
      </c>
      <c r="F50" s="13">
        <v>-27</v>
      </c>
      <c r="G50" s="13"/>
    </row>
    <row r="51" spans="1:7" x14ac:dyDescent="0.2">
      <c r="B51" s="13">
        <v>-7</v>
      </c>
      <c r="C51" s="13">
        <v>27</v>
      </c>
      <c r="D51" s="13">
        <v>59</v>
      </c>
      <c r="E51" s="13">
        <v>27</v>
      </c>
      <c r="F51" s="13">
        <v>-28</v>
      </c>
      <c r="G51" s="13"/>
    </row>
    <row r="52" spans="1:7" x14ac:dyDescent="0.2">
      <c r="B52" s="13">
        <v>-12</v>
      </c>
      <c r="C52" s="13">
        <v>24</v>
      </c>
      <c r="D52" s="13">
        <v>62</v>
      </c>
      <c r="E52" s="13">
        <v>49</v>
      </c>
      <c r="F52" s="13">
        <v>-31</v>
      </c>
      <c r="G52" s="13">
        <v>100</v>
      </c>
    </row>
    <row r="53" spans="1:7" x14ac:dyDescent="0.2">
      <c r="B53" s="13">
        <v>-48</v>
      </c>
      <c r="C53" s="13">
        <v>28</v>
      </c>
      <c r="D53" s="13">
        <v>60</v>
      </c>
      <c r="E53" s="13">
        <v>58</v>
      </c>
      <c r="F53" s="13">
        <v>-27</v>
      </c>
      <c r="G53" s="13"/>
    </row>
    <row r="54" spans="1:7" x14ac:dyDescent="0.2">
      <c r="B54" s="13">
        <v>-26</v>
      </c>
      <c r="C54" s="13">
        <v>26</v>
      </c>
      <c r="D54" s="13">
        <v>66</v>
      </c>
      <c r="E54" s="13">
        <v>29</v>
      </c>
      <c r="F54" s="13">
        <v>-29</v>
      </c>
      <c r="G54" s="13"/>
    </row>
    <row r="55" spans="1:7" x14ac:dyDescent="0.2">
      <c r="B55" s="13">
        <v>-30</v>
      </c>
      <c r="C55" s="13">
        <v>13</v>
      </c>
      <c r="D55" s="13">
        <v>51</v>
      </c>
      <c r="E55" s="13">
        <v>45</v>
      </c>
      <c r="F55" s="13">
        <v>-42</v>
      </c>
      <c r="G55" s="13">
        <v>53</v>
      </c>
    </row>
    <row r="56" spans="1:7" x14ac:dyDescent="0.2">
      <c r="B56" s="13">
        <v>12</v>
      </c>
      <c r="C56" s="13">
        <v>5</v>
      </c>
      <c r="D56" s="13">
        <v>42</v>
      </c>
      <c r="E56" s="13">
        <v>43</v>
      </c>
      <c r="F56" s="13">
        <v>-50</v>
      </c>
      <c r="G56" s="13">
        <v>45</v>
      </c>
    </row>
    <row r="57" spans="1:7" x14ac:dyDescent="0.2">
      <c r="B57" s="13">
        <v>-27</v>
      </c>
      <c r="C57" s="13">
        <v>6</v>
      </c>
      <c r="D57" s="13">
        <v>44</v>
      </c>
      <c r="E57" s="13">
        <v>28</v>
      </c>
      <c r="F57" s="13">
        <v>-49</v>
      </c>
      <c r="G57" s="13">
        <v>46</v>
      </c>
    </row>
    <row r="58" spans="1:7" x14ac:dyDescent="0.2">
      <c r="B58" s="13">
        <v>-28</v>
      </c>
      <c r="C58" s="13">
        <v>2</v>
      </c>
      <c r="D58" s="13">
        <v>35</v>
      </c>
      <c r="E58" s="13">
        <v>40</v>
      </c>
      <c r="F58" s="13">
        <v>-53</v>
      </c>
      <c r="G58" s="13">
        <v>42</v>
      </c>
    </row>
    <row r="59" spans="1:7" x14ac:dyDescent="0.2">
      <c r="B59" s="13">
        <v>-37</v>
      </c>
      <c r="C59" s="13">
        <v>14</v>
      </c>
      <c r="D59" s="13">
        <v>53</v>
      </c>
      <c r="E59" s="13">
        <v>26</v>
      </c>
      <c r="F59" s="13">
        <v>-41</v>
      </c>
      <c r="G59" s="13">
        <v>54</v>
      </c>
    </row>
    <row r="60" spans="1:7" x14ac:dyDescent="0.2">
      <c r="B60" s="13">
        <v>9</v>
      </c>
      <c r="C60" s="13">
        <v>19</v>
      </c>
      <c r="D60" s="13">
        <v>58</v>
      </c>
      <c r="E60" s="13">
        <v>42</v>
      </c>
      <c r="F60" s="13">
        <v>-36</v>
      </c>
      <c r="G60" s="13">
        <v>59</v>
      </c>
    </row>
    <row r="61" spans="1:7" x14ac:dyDescent="0.2">
      <c r="B61" s="13">
        <v>-48</v>
      </c>
      <c r="C61" s="13">
        <v>20</v>
      </c>
      <c r="D61" s="13">
        <v>57</v>
      </c>
      <c r="E61" s="13">
        <v>64</v>
      </c>
      <c r="F61" s="13">
        <v>-35</v>
      </c>
      <c r="G61" s="13">
        <v>60</v>
      </c>
    </row>
    <row r="62" spans="1:7" x14ac:dyDescent="0.2">
      <c r="B62" s="13">
        <v>7</v>
      </c>
      <c r="C62" s="13">
        <v>22</v>
      </c>
      <c r="D62" s="13">
        <v>59</v>
      </c>
      <c r="E62" s="13">
        <v>60</v>
      </c>
      <c r="F62" s="13">
        <v>-33</v>
      </c>
      <c r="G62" s="13">
        <v>62</v>
      </c>
    </row>
    <row r="63" spans="1:7" x14ac:dyDescent="0.2">
      <c r="B63" s="13">
        <v>-2</v>
      </c>
      <c r="C63" s="13">
        <v>25</v>
      </c>
      <c r="D63" s="13">
        <v>56</v>
      </c>
      <c r="E63" s="13">
        <v>26</v>
      </c>
      <c r="F63" s="13">
        <v>-30</v>
      </c>
      <c r="G63" s="13">
        <v>65</v>
      </c>
    </row>
    <row r="64" spans="1:7" x14ac:dyDescent="0.2">
      <c r="B64" s="13">
        <v>-42</v>
      </c>
      <c r="C64" s="13">
        <v>21</v>
      </c>
      <c r="D64" s="13">
        <v>52</v>
      </c>
      <c r="E64" s="13">
        <v>79</v>
      </c>
      <c r="F64" s="13">
        <v>-34</v>
      </c>
      <c r="G64" s="13">
        <v>61</v>
      </c>
    </row>
    <row r="65" spans="2:7" x14ac:dyDescent="0.2">
      <c r="B65" s="13">
        <v>-7</v>
      </c>
      <c r="C65" s="13">
        <v>29</v>
      </c>
      <c r="D65" s="13">
        <v>68</v>
      </c>
      <c r="E65" s="13">
        <v>65</v>
      </c>
      <c r="F65" s="13">
        <v>-26</v>
      </c>
      <c r="G65" s="13">
        <v>69</v>
      </c>
    </row>
    <row r="66" spans="2:7" x14ac:dyDescent="0.2">
      <c r="B66" s="13">
        <v>12</v>
      </c>
      <c r="C66" s="13">
        <v>30</v>
      </c>
      <c r="D66" s="13">
        <v>62</v>
      </c>
      <c r="E66" s="13">
        <v>86</v>
      </c>
      <c r="F66" s="13">
        <v>-25</v>
      </c>
      <c r="G66" s="13">
        <v>70</v>
      </c>
    </row>
    <row r="67" spans="2:7" x14ac:dyDescent="0.2">
      <c r="B67" s="13">
        <v>22</v>
      </c>
      <c r="C67" s="13">
        <v>-7</v>
      </c>
      <c r="D67" s="13">
        <v>24</v>
      </c>
      <c r="E67" s="13">
        <v>47</v>
      </c>
      <c r="F67" s="13">
        <v>-62</v>
      </c>
      <c r="G67" s="13">
        <v>33</v>
      </c>
    </row>
    <row r="68" spans="2:7" x14ac:dyDescent="0.2">
      <c r="B68" s="13">
        <v>16</v>
      </c>
      <c r="C68" s="13">
        <v>4</v>
      </c>
      <c r="D68" s="13">
        <v>44</v>
      </c>
      <c r="E68" s="13">
        <v>61</v>
      </c>
      <c r="F68" s="13">
        <v>-51</v>
      </c>
      <c r="G68" s="13">
        <v>44</v>
      </c>
    </row>
    <row r="69" spans="2:7" x14ac:dyDescent="0.2">
      <c r="B69" s="13">
        <v>4</v>
      </c>
      <c r="C69" s="13">
        <v>6</v>
      </c>
      <c r="D69" s="13">
        <v>37</v>
      </c>
      <c r="E69" s="13">
        <v>43</v>
      </c>
      <c r="F69" s="13">
        <v>-49</v>
      </c>
      <c r="G69" s="13">
        <v>46</v>
      </c>
    </row>
    <row r="70" spans="2:7" x14ac:dyDescent="0.2">
      <c r="B70" s="13">
        <v>-5</v>
      </c>
      <c r="C70" s="13">
        <v>12</v>
      </c>
      <c r="D70" s="13">
        <v>50</v>
      </c>
      <c r="E70" s="13">
        <v>79</v>
      </c>
      <c r="F70" s="13">
        <v>-43</v>
      </c>
      <c r="G70" s="13">
        <v>52</v>
      </c>
    </row>
    <row r="71" spans="2:7" x14ac:dyDescent="0.2">
      <c r="B71" s="13">
        <v>15</v>
      </c>
      <c r="C71" s="13">
        <v>23</v>
      </c>
      <c r="D71" s="13">
        <v>57</v>
      </c>
      <c r="E71" s="13">
        <v>78</v>
      </c>
      <c r="F71" s="13">
        <v>-32</v>
      </c>
      <c r="G71" s="13">
        <v>63</v>
      </c>
    </row>
    <row r="72" spans="2:7" x14ac:dyDescent="0.2">
      <c r="B72" s="13">
        <v>18</v>
      </c>
      <c r="C72" s="13">
        <v>22</v>
      </c>
      <c r="D72" s="13">
        <v>53</v>
      </c>
      <c r="E72" s="13"/>
      <c r="F72" s="13">
        <v>-33</v>
      </c>
      <c r="G72" s="13">
        <v>62</v>
      </c>
    </row>
    <row r="73" spans="2:7" x14ac:dyDescent="0.2">
      <c r="B73" s="13">
        <v>-37</v>
      </c>
      <c r="C73" s="13">
        <v>8</v>
      </c>
      <c r="D73" s="13">
        <v>45</v>
      </c>
      <c r="E73" s="13"/>
      <c r="F73" s="13">
        <v>-47</v>
      </c>
      <c r="G73" s="13">
        <v>48</v>
      </c>
    </row>
    <row r="74" spans="2:7" x14ac:dyDescent="0.2">
      <c r="B74" s="13">
        <v>-8</v>
      </c>
      <c r="C74" s="13">
        <v>3</v>
      </c>
      <c r="D74" s="13">
        <v>35</v>
      </c>
      <c r="E74" s="13">
        <v>10</v>
      </c>
      <c r="F74" s="13">
        <v>-52</v>
      </c>
      <c r="G74" s="13">
        <v>43</v>
      </c>
    </row>
    <row r="75" spans="2:7" x14ac:dyDescent="0.2">
      <c r="B75" s="13">
        <v>-21</v>
      </c>
      <c r="C75" s="13">
        <v>-2</v>
      </c>
      <c r="D75" s="13">
        <v>30</v>
      </c>
      <c r="E75" s="13"/>
      <c r="F75" s="13">
        <v>-57</v>
      </c>
      <c r="G75" s="13">
        <v>38</v>
      </c>
    </row>
    <row r="76" spans="2:7" x14ac:dyDescent="0.2">
      <c r="B76" s="13">
        <v>20</v>
      </c>
      <c r="C76" s="13"/>
      <c r="D76" s="13">
        <v>51</v>
      </c>
      <c r="E76" s="13"/>
      <c r="F76" s="13">
        <v>-43</v>
      </c>
      <c r="G76" s="13">
        <v>52</v>
      </c>
    </row>
    <row r="77" spans="2:7" x14ac:dyDescent="0.2">
      <c r="B77" s="13">
        <v>15</v>
      </c>
      <c r="C77" s="13"/>
      <c r="D77" s="13">
        <v>55</v>
      </c>
      <c r="E77" s="13"/>
      <c r="F77" s="13">
        <v>-36</v>
      </c>
      <c r="G77" s="13">
        <v>59</v>
      </c>
    </row>
    <row r="78" spans="2:7" x14ac:dyDescent="0.2">
      <c r="B78" s="13">
        <v>29</v>
      </c>
      <c r="C78" s="13"/>
      <c r="D78" s="13">
        <v>54</v>
      </c>
      <c r="E78" s="13"/>
      <c r="F78" s="13">
        <v>-39</v>
      </c>
      <c r="G78" s="13">
        <v>56</v>
      </c>
    </row>
    <row r="79" spans="2:7" x14ac:dyDescent="0.2">
      <c r="B79" s="13">
        <v>-28</v>
      </c>
      <c r="C79" s="13"/>
      <c r="D79" s="13">
        <v>38</v>
      </c>
      <c r="E79" s="13"/>
      <c r="F79" s="13">
        <v>-53</v>
      </c>
      <c r="G79" s="13"/>
    </row>
    <row r="80" spans="2:7" x14ac:dyDescent="0.2">
      <c r="B80" s="13">
        <v>-42</v>
      </c>
      <c r="C80" s="13"/>
      <c r="D80" s="13">
        <v>42</v>
      </c>
      <c r="E80" s="13"/>
      <c r="F80" s="13">
        <v>-51</v>
      </c>
      <c r="G80" s="13"/>
    </row>
    <row r="81" spans="1:7" x14ac:dyDescent="0.2">
      <c r="B81" s="13">
        <v>10</v>
      </c>
      <c r="C81" s="13"/>
      <c r="D81" s="13">
        <v>45</v>
      </c>
      <c r="E81" s="13"/>
      <c r="F81" s="13">
        <v>-46</v>
      </c>
      <c r="G81" s="13"/>
    </row>
    <row r="82" spans="1:7" x14ac:dyDescent="0.2">
      <c r="B82" s="13">
        <v>-26</v>
      </c>
      <c r="C82" s="13"/>
      <c r="D82" s="13">
        <v>45</v>
      </c>
      <c r="E82" s="13"/>
      <c r="F82" s="13">
        <v>-47</v>
      </c>
      <c r="G82" s="13"/>
    </row>
    <row r="83" spans="1:7" x14ac:dyDescent="0.2">
      <c r="B83" s="13">
        <v>-41</v>
      </c>
      <c r="C83" s="13"/>
      <c r="D83" s="13">
        <v>42</v>
      </c>
      <c r="E83" s="13"/>
      <c r="F83" s="13">
        <v>-44</v>
      </c>
      <c r="G83" s="13"/>
    </row>
    <row r="84" spans="1:7" x14ac:dyDescent="0.2">
      <c r="B84" s="13"/>
      <c r="C84" s="13"/>
      <c r="D84" s="13"/>
      <c r="E84" s="13"/>
      <c r="F84" s="13"/>
      <c r="G84" s="13"/>
    </row>
    <row r="85" spans="1:7" x14ac:dyDescent="0.2">
      <c r="B85" s="13"/>
      <c r="C85" s="13"/>
      <c r="D85" s="13"/>
      <c r="E85" s="13"/>
      <c r="F85" s="13">
        <v>-105</v>
      </c>
      <c r="G85" s="13"/>
    </row>
    <row r="86" spans="1:7" x14ac:dyDescent="0.2">
      <c r="B86" s="13"/>
      <c r="C86" s="13"/>
      <c r="D86" s="13">
        <v>-10</v>
      </c>
      <c r="E86" s="13"/>
      <c r="F86" s="13">
        <v>-115</v>
      </c>
      <c r="G86" s="13"/>
    </row>
    <row r="87" spans="1:7" x14ac:dyDescent="0.2">
      <c r="B87" s="13"/>
      <c r="C87" s="13"/>
      <c r="D87" s="13">
        <v>100</v>
      </c>
      <c r="E87" s="13"/>
      <c r="F87" s="13">
        <v>15</v>
      </c>
      <c r="G87" s="13"/>
    </row>
    <row r="88" spans="1:7" x14ac:dyDescent="0.2">
      <c r="B88" s="13"/>
      <c r="C88" s="13"/>
      <c r="D88" s="13">
        <v>105</v>
      </c>
      <c r="E88" s="13"/>
      <c r="F88" s="13">
        <v>5</v>
      </c>
      <c r="G88" s="13"/>
    </row>
    <row r="89" spans="1:7" x14ac:dyDescent="0.2">
      <c r="B89" s="13"/>
      <c r="C89" s="13"/>
      <c r="D89" s="13"/>
      <c r="E89" s="13"/>
      <c r="F89" s="13">
        <v>25</v>
      </c>
      <c r="G89" s="13"/>
    </row>
    <row r="90" spans="1:7" x14ac:dyDescent="0.2">
      <c r="A90" s="14" t="s">
        <v>2</v>
      </c>
      <c r="B90" s="14"/>
      <c r="C90" s="2"/>
      <c r="D90" s="2"/>
      <c r="E90" s="2"/>
      <c r="F90" s="2"/>
      <c r="G90" s="2"/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2009-2017 Vertex42 LLC</v>
      </c>
    </row>
    <row r="3" spans="1:12" ht="15" x14ac:dyDescent="0.2">
      <c r="A3" s="18" t="str">
        <f>"Note: All values represent X + "&amp;shift&amp;" where X is the original data"</f>
        <v>Note: All values represent X + 140 where X is the original data</v>
      </c>
      <c r="C3" s="6"/>
      <c r="D3" s="6"/>
      <c r="E3" s="6"/>
      <c r="F3" s="6"/>
      <c r="G3" s="6"/>
      <c r="I3" s="48" t="s">
        <v>1</v>
      </c>
    </row>
    <row r="4" spans="1:12" ht="15.75" x14ac:dyDescent="0.25">
      <c r="A4" s="5"/>
      <c r="C4" s="6"/>
      <c r="D4" s="6"/>
      <c r="E4" s="6"/>
      <c r="F4" s="6"/>
      <c r="G4" s="6"/>
      <c r="I4" s="6"/>
    </row>
    <row r="5" spans="1:12" x14ac:dyDescent="0.2">
      <c r="I5" s="50" t="s">
        <v>41</v>
      </c>
      <c r="J5" s="51"/>
      <c r="K5" s="51"/>
      <c r="L5" s="51"/>
    </row>
    <row r="6" spans="1:12" x14ac:dyDescent="0.2">
      <c r="I6" s="52" t="s">
        <v>60</v>
      </c>
    </row>
    <row r="7" spans="1:12" x14ac:dyDescent="0.2">
      <c r="I7" s="52" t="s">
        <v>61</v>
      </c>
    </row>
    <row r="8" spans="1:12" x14ac:dyDescent="0.2">
      <c r="I8" s="52" t="s">
        <v>62</v>
      </c>
    </row>
    <row r="9" spans="1:12" x14ac:dyDescent="0.2">
      <c r="I9" s="52" t="s">
        <v>63</v>
      </c>
    </row>
    <row r="10" spans="1:12" x14ac:dyDescent="0.2">
      <c r="I10" s="52" t="s">
        <v>64</v>
      </c>
    </row>
    <row r="11" spans="1:12" x14ac:dyDescent="0.2">
      <c r="I11" s="53" t="s">
        <v>65</v>
      </c>
    </row>
    <row r="13" spans="1:12" x14ac:dyDescent="0.2">
      <c r="I13" s="52" t="s">
        <v>66</v>
      </c>
    </row>
    <row r="14" spans="1:12" x14ac:dyDescent="0.2">
      <c r="I14" s="52" t="s">
        <v>67</v>
      </c>
    </row>
    <row r="15" spans="1:12" x14ac:dyDescent="0.2">
      <c r="I15" s="52" t="s">
        <v>68</v>
      </c>
    </row>
    <row r="16" spans="1:12" x14ac:dyDescent="0.2">
      <c r="I16" s="52" t="s">
        <v>69</v>
      </c>
    </row>
    <row r="17" spans="1:9" x14ac:dyDescent="0.2">
      <c r="I17" s="52" t="s">
        <v>70</v>
      </c>
    </row>
    <row r="18" spans="1:9" x14ac:dyDescent="0.2">
      <c r="I18" s="52" t="s">
        <v>71</v>
      </c>
    </row>
    <row r="19" spans="1:9" x14ac:dyDescent="0.2">
      <c r="I19" s="53" t="s">
        <v>72</v>
      </c>
    </row>
    <row r="21" spans="1:9" x14ac:dyDescent="0.2">
      <c r="I21" s="52" t="s">
        <v>73</v>
      </c>
    </row>
    <row r="22" spans="1:9" x14ac:dyDescent="0.2">
      <c r="I22" s="52" t="s">
        <v>74</v>
      </c>
    </row>
    <row r="23" spans="1:9" x14ac:dyDescent="0.2">
      <c r="I23" s="52" t="s">
        <v>75</v>
      </c>
    </row>
    <row r="24" spans="1:9" x14ac:dyDescent="0.2">
      <c r="I24" s="52" t="s">
        <v>76</v>
      </c>
    </row>
    <row r="25" spans="1:9" x14ac:dyDescent="0.2">
      <c r="I25" s="52" t="s">
        <v>77</v>
      </c>
    </row>
    <row r="26" spans="1:9" x14ac:dyDescent="0.2">
      <c r="I26" s="53" t="s">
        <v>78</v>
      </c>
    </row>
    <row r="28" spans="1:9" x14ac:dyDescent="0.2">
      <c r="A28" s="8" t="s">
        <v>21</v>
      </c>
      <c r="B28" s="9" t="s">
        <v>10</v>
      </c>
      <c r="C28" s="9" t="s">
        <v>11</v>
      </c>
      <c r="D28" s="9" t="s">
        <v>12</v>
      </c>
      <c r="E28" s="9" t="s">
        <v>13</v>
      </c>
      <c r="F28" s="9" t="s">
        <v>14</v>
      </c>
      <c r="G28" s="9" t="s">
        <v>15</v>
      </c>
      <c r="I28" s="54" t="s">
        <v>79</v>
      </c>
    </row>
    <row r="29" spans="1:9" x14ac:dyDescent="0.2">
      <c r="A29" s="8" t="s">
        <v>4</v>
      </c>
      <c r="B29" s="4">
        <f ca="1">MIN(Data_Shifted!A:A)</f>
        <v>92</v>
      </c>
      <c r="C29" s="4">
        <f ca="1">MIN(Data_Shifted!B:B)</f>
        <v>133</v>
      </c>
      <c r="D29" s="4">
        <f ca="1">MIN(Data_Shifted!C:C)</f>
        <v>170</v>
      </c>
      <c r="E29" s="4">
        <f ca="1">MIN(Data_Shifted!D:D)</f>
        <v>150</v>
      </c>
      <c r="F29" s="4">
        <f ca="1">MIN(Data_Shifted!E:E)</f>
        <v>0</v>
      </c>
      <c r="G29" s="4">
        <f ca="1">MIN(Data_Shifted!F:F)</f>
        <v>203</v>
      </c>
      <c r="I29" s="52" t="s">
        <v>80</v>
      </c>
    </row>
    <row r="30" spans="1:9" ht="15.75" x14ac:dyDescent="0.3">
      <c r="A30" s="8" t="s">
        <v>25</v>
      </c>
      <c r="B30" s="4">
        <f ca="1">PERCENTILE(Data_Shifted!A:A,0.25)</f>
        <v>110.5</v>
      </c>
      <c r="C30" s="4">
        <f ca="1">PERCENTILE(Data_Shifted!B:B,0.25)</f>
        <v>146</v>
      </c>
      <c r="D30" s="4">
        <f ca="1">PERCENTILE(Data_Shifted!C:C,0.25)</f>
        <v>222</v>
      </c>
      <c r="E30" s="4">
        <f ca="1">PERCENTILE(Data_Shifted!D:D,0.25)</f>
        <v>174.5</v>
      </c>
      <c r="F30" s="4">
        <f ca="1">PERCENTILE(Data_Shifted!E:E,0.25)</f>
        <v>65.25</v>
      </c>
      <c r="G30" s="4">
        <f ca="1">PERCENTILE(Data_Shifted!F:F,0.25)</f>
        <v>216</v>
      </c>
      <c r="I30" s="52" t="s">
        <v>81</v>
      </c>
    </row>
    <row r="31" spans="1:9" x14ac:dyDescent="0.2">
      <c r="A31" s="8" t="s">
        <v>7</v>
      </c>
      <c r="B31" s="4">
        <f ca="1">MEDIAN(Data_Shifted!A:A)</f>
        <v>132.5</v>
      </c>
      <c r="C31" s="4">
        <f ca="1">MEDIAN(Data_Shifted!B:B)</f>
        <v>159.5</v>
      </c>
      <c r="D31" s="4">
        <f ca="1">MEDIAN(Data_Shifted!C:C)</f>
        <v>232</v>
      </c>
      <c r="E31" s="4">
        <f ca="1">MEDIAN(Data_Shifted!D:D)</f>
        <v>185</v>
      </c>
      <c r="F31" s="4">
        <f ca="1">MEDIAN(Data_Shifted!E:E)</f>
        <v>73.5</v>
      </c>
      <c r="G31" s="4">
        <f ca="1">MEDIAN(Data_Shifted!F:F)</f>
        <v>224</v>
      </c>
      <c r="I31" s="52" t="s">
        <v>82</v>
      </c>
    </row>
    <row r="32" spans="1:9" ht="15.75" x14ac:dyDescent="0.3">
      <c r="A32" s="8" t="s">
        <v>26</v>
      </c>
      <c r="B32" s="4">
        <f ca="1">PERCENTILE(Data_Shifted!A:A,0.75)</f>
        <v>151.5</v>
      </c>
      <c r="C32" s="4">
        <f ca="1">PERCENTILE(Data_Shifted!B:B,0.75)</f>
        <v>164.75</v>
      </c>
      <c r="D32" s="4">
        <f ca="1">PERCENTILE(Data_Shifted!C:C,0.75)</f>
        <v>239</v>
      </c>
      <c r="E32" s="4">
        <f ca="1">PERCENTILE(Data_Shifted!D:D,0.75)</f>
        <v>202.5</v>
      </c>
      <c r="F32" s="4">
        <f ca="1">PERCENTILE(Data_Shifted!E:E,0.75)</f>
        <v>83.75</v>
      </c>
      <c r="G32" s="4">
        <f ca="1">PERCENTILE(Data_Shifted!F:F,0.75)</f>
        <v>232</v>
      </c>
      <c r="I32" s="52" t="s">
        <v>83</v>
      </c>
    </row>
    <row r="33" spans="1:9" x14ac:dyDescent="0.2">
      <c r="A33" s="8" t="s">
        <v>5</v>
      </c>
      <c r="B33" s="4">
        <f ca="1">MAX(Data_Shifted!A:A)</f>
        <v>169</v>
      </c>
      <c r="C33" s="4">
        <f ca="1">MAX(Data_Shifted!B:B)</f>
        <v>170</v>
      </c>
      <c r="D33" s="4">
        <f ca="1">MAX(Data_Shifted!C:C)</f>
        <v>285</v>
      </c>
      <c r="E33" s="4">
        <f ca="1">MAX(Data_Shifted!D:D)</f>
        <v>226</v>
      </c>
      <c r="F33" s="4">
        <f ca="1">MAX(Data_Shifted!E:E)</f>
        <v>130</v>
      </c>
      <c r="G33" s="4">
        <f ca="1">MAX(Data_Shifted!F:F)</f>
        <v>270</v>
      </c>
      <c r="I33" s="52" t="s">
        <v>84</v>
      </c>
    </row>
    <row r="34" spans="1:9" x14ac:dyDescent="0.2">
      <c r="A34" s="8" t="s">
        <v>6</v>
      </c>
      <c r="B34" s="4">
        <f t="shared" ref="B34:G34" ca="1" si="0">B32-B30</f>
        <v>41</v>
      </c>
      <c r="C34" s="4">
        <f t="shared" ca="1" si="0"/>
        <v>18.75</v>
      </c>
      <c r="D34" s="4">
        <f t="shared" ca="1" si="0"/>
        <v>17</v>
      </c>
      <c r="E34" s="4">
        <f t="shared" ca="1" si="0"/>
        <v>28</v>
      </c>
      <c r="F34" s="4">
        <f t="shared" ca="1" si="0"/>
        <v>18.5</v>
      </c>
      <c r="G34" s="4">
        <f t="shared" ca="1" si="0"/>
        <v>16</v>
      </c>
      <c r="I34" s="52" t="s">
        <v>85</v>
      </c>
    </row>
    <row r="35" spans="1:9" x14ac:dyDescent="0.2">
      <c r="A35" s="8" t="s">
        <v>17</v>
      </c>
      <c r="B35" s="4">
        <f ca="1">COUNTIF(Data_Shifted!A:A,"&gt;"&amp;B43)</f>
        <v>0</v>
      </c>
      <c r="C35" s="4">
        <f ca="1">COUNTIF(Data_Shifted!B:B,"&gt;"&amp;C43)</f>
        <v>0</v>
      </c>
      <c r="D35" s="4">
        <f ca="1">COUNTIF(Data_Shifted!C:C,"&gt;"&amp;D43)</f>
        <v>2</v>
      </c>
      <c r="E35" s="4">
        <f ca="1">COUNTIF(Data_Shifted!D:D,"&gt;"&amp;E43)</f>
        <v>0</v>
      </c>
      <c r="F35" s="4">
        <f ca="1">COUNTIF(Data_Shifted!E:E,"&gt;"&amp;F43)</f>
        <v>2</v>
      </c>
      <c r="G35" s="4">
        <f ca="1">COUNTIF(Data_Shifted!F:F,"&gt;"&amp;G43)</f>
        <v>1</v>
      </c>
      <c r="I35" s="52" t="s">
        <v>86</v>
      </c>
    </row>
    <row r="36" spans="1:9" x14ac:dyDescent="0.2">
      <c r="A36" s="8" t="s">
        <v>18</v>
      </c>
      <c r="B36" s="4">
        <f ca="1">COUNTIF(Data_Shifted!A:A,"&lt;"&amp;B44)</f>
        <v>0</v>
      </c>
      <c r="C36" s="4">
        <f ca="1">COUNTIF(Data_Shifted!B:B,"&lt;"&amp;C44)</f>
        <v>0</v>
      </c>
      <c r="D36" s="4">
        <f ca="1">COUNTIF(Data_Shifted!C:C,"&lt;"&amp;D44)</f>
        <v>1</v>
      </c>
      <c r="E36" s="4">
        <f ca="1">COUNTIF(Data_Shifted!D:D,"&lt;"&amp;E44)</f>
        <v>0</v>
      </c>
      <c r="F36" s="4">
        <f ca="1">COUNTIF(Data_Shifted!E:E,"&lt;"&amp;F44)</f>
        <v>2</v>
      </c>
      <c r="G36" s="4">
        <f ca="1">COUNTIF(Data_Shifted!F:F,"&lt;"&amp;G44)</f>
        <v>0</v>
      </c>
      <c r="I36" s="53" t="s">
        <v>87</v>
      </c>
    </row>
    <row r="37" spans="1:9" x14ac:dyDescent="0.2">
      <c r="A37" s="8" t="s">
        <v>33</v>
      </c>
      <c r="B37" s="4">
        <f t="shared" ref="B37:G37" si="1">shift</f>
        <v>140</v>
      </c>
      <c r="C37" s="4">
        <f t="shared" si="1"/>
        <v>140</v>
      </c>
      <c r="D37" s="4">
        <f t="shared" si="1"/>
        <v>140</v>
      </c>
      <c r="E37" s="4">
        <f t="shared" si="1"/>
        <v>140</v>
      </c>
      <c r="F37" s="4">
        <f t="shared" si="1"/>
        <v>140</v>
      </c>
      <c r="G37" s="4">
        <f t="shared" si="1"/>
        <v>140</v>
      </c>
    </row>
    <row r="39" spans="1:9" x14ac:dyDescent="0.2">
      <c r="A39" s="10" t="s">
        <v>24</v>
      </c>
      <c r="B39" s="2"/>
      <c r="C39" s="2"/>
      <c r="D39" s="2"/>
      <c r="E39" s="2"/>
      <c r="F39" s="2"/>
      <c r="G39" s="2"/>
    </row>
    <row r="40" spans="1:9" x14ac:dyDescent="0.2">
      <c r="A40" s="8" t="s">
        <v>8</v>
      </c>
      <c r="B40" s="4">
        <f ca="1">B31-B30</f>
        <v>22</v>
      </c>
      <c r="C40" s="4">
        <f t="shared" ref="C40:G41" ca="1" si="2">C31-C30</f>
        <v>13.5</v>
      </c>
      <c r="D40" s="4">
        <f t="shared" ca="1" si="2"/>
        <v>10</v>
      </c>
      <c r="E40" s="4">
        <f t="shared" ca="1" si="2"/>
        <v>10.5</v>
      </c>
      <c r="F40" s="4">
        <f t="shared" ca="1" si="2"/>
        <v>8.25</v>
      </c>
      <c r="G40" s="4">
        <f t="shared" ca="1" si="2"/>
        <v>8</v>
      </c>
    </row>
    <row r="41" spans="1:9" x14ac:dyDescent="0.2">
      <c r="A41" s="8" t="s">
        <v>9</v>
      </c>
      <c r="B41" s="4">
        <f ca="1">B32-B31</f>
        <v>19</v>
      </c>
      <c r="C41" s="4">
        <f t="shared" ca="1" si="2"/>
        <v>5.25</v>
      </c>
      <c r="D41" s="4">
        <f t="shared" ca="1" si="2"/>
        <v>7</v>
      </c>
      <c r="E41" s="4">
        <f t="shared" ca="1" si="2"/>
        <v>17.5</v>
      </c>
      <c r="F41" s="4">
        <f t="shared" ca="1" si="2"/>
        <v>10.25</v>
      </c>
      <c r="G41" s="4">
        <f t="shared" ca="1" si="2"/>
        <v>8</v>
      </c>
    </row>
    <row r="42" spans="1:9" x14ac:dyDescent="0.2">
      <c r="A42" s="10" t="s">
        <v>23</v>
      </c>
      <c r="B42" s="2"/>
      <c r="C42" s="2"/>
      <c r="D42" s="2"/>
      <c r="E42" s="2"/>
      <c r="F42" s="2"/>
      <c r="G42" s="2"/>
    </row>
    <row r="43" spans="1:9" ht="15.75" x14ac:dyDescent="0.3">
      <c r="A43" s="8" t="s">
        <v>27</v>
      </c>
      <c r="B43" s="4">
        <f t="shared" ref="B43:G43" ca="1" si="3">B32+1.5*B34</f>
        <v>213</v>
      </c>
      <c r="C43" s="4">
        <f t="shared" ca="1" si="3"/>
        <v>192.875</v>
      </c>
      <c r="D43" s="4">
        <f t="shared" ca="1" si="3"/>
        <v>264.5</v>
      </c>
      <c r="E43" s="4">
        <f t="shared" ca="1" si="3"/>
        <v>244.5</v>
      </c>
      <c r="F43" s="4">
        <f t="shared" ca="1" si="3"/>
        <v>111.5</v>
      </c>
      <c r="G43" s="4">
        <f t="shared" ca="1" si="3"/>
        <v>256</v>
      </c>
    </row>
    <row r="44" spans="1:9" ht="15.75" x14ac:dyDescent="0.3">
      <c r="A44" s="8" t="s">
        <v>28</v>
      </c>
      <c r="B44" s="4">
        <f t="shared" ref="B44:G44" ca="1" si="4">B30-1.5*B34</f>
        <v>49</v>
      </c>
      <c r="C44" s="4">
        <f t="shared" ca="1" si="4"/>
        <v>117.875</v>
      </c>
      <c r="D44" s="4">
        <f t="shared" ca="1" si="4"/>
        <v>196.5</v>
      </c>
      <c r="E44" s="4">
        <f t="shared" ca="1" si="4"/>
        <v>132.5</v>
      </c>
      <c r="F44" s="4">
        <f t="shared" ca="1" si="4"/>
        <v>37.5</v>
      </c>
      <c r="G44" s="4">
        <f t="shared" ca="1" si="4"/>
        <v>192</v>
      </c>
    </row>
    <row r="45" spans="1:9" x14ac:dyDescent="0.2">
      <c r="A45" s="8" t="s">
        <v>16</v>
      </c>
      <c r="B45" s="4">
        <f t="shared" ref="B45:G45" ca="1" si="5">MIN(B43,B33)</f>
        <v>169</v>
      </c>
      <c r="C45" s="4">
        <f t="shared" ca="1" si="5"/>
        <v>170</v>
      </c>
      <c r="D45" s="4">
        <f t="shared" ca="1" si="5"/>
        <v>264.5</v>
      </c>
      <c r="E45" s="4">
        <f t="shared" ca="1" si="5"/>
        <v>226</v>
      </c>
      <c r="F45" s="4">
        <f t="shared" ca="1" si="5"/>
        <v>111.5</v>
      </c>
      <c r="G45" s="4">
        <f t="shared" ca="1" si="5"/>
        <v>256</v>
      </c>
    </row>
    <row r="46" spans="1:9" x14ac:dyDescent="0.2">
      <c r="A46" s="8" t="s">
        <v>22</v>
      </c>
      <c r="B46" s="4">
        <f t="shared" ref="B46:G46" ca="1" si="6">MAX(B29,B44)</f>
        <v>92</v>
      </c>
      <c r="C46" s="4">
        <f t="shared" ca="1" si="6"/>
        <v>133</v>
      </c>
      <c r="D46" s="4">
        <f t="shared" ca="1" si="6"/>
        <v>196.5</v>
      </c>
      <c r="E46" s="4">
        <f t="shared" ca="1" si="6"/>
        <v>150</v>
      </c>
      <c r="F46" s="4">
        <f t="shared" ca="1" si="6"/>
        <v>37.5</v>
      </c>
      <c r="G46" s="4">
        <f t="shared" ca="1" si="6"/>
        <v>203</v>
      </c>
    </row>
    <row r="47" spans="1:9" ht="15.75" x14ac:dyDescent="0.3">
      <c r="A47" s="8" t="s">
        <v>29</v>
      </c>
      <c r="B47" s="4">
        <f t="shared" ref="B47:G47" ca="1" si="7">B45-B32</f>
        <v>17.5</v>
      </c>
      <c r="C47" s="4">
        <f t="shared" ca="1" si="7"/>
        <v>5.25</v>
      </c>
      <c r="D47" s="4">
        <f t="shared" ca="1" si="7"/>
        <v>25.5</v>
      </c>
      <c r="E47" s="4">
        <f t="shared" ca="1" si="7"/>
        <v>23.5</v>
      </c>
      <c r="F47" s="4">
        <f t="shared" ca="1" si="7"/>
        <v>27.75</v>
      </c>
      <c r="G47" s="4">
        <f t="shared" ca="1" si="7"/>
        <v>24</v>
      </c>
    </row>
    <row r="48" spans="1:9" ht="15.75" x14ac:dyDescent="0.3">
      <c r="A48" s="8" t="s">
        <v>30</v>
      </c>
      <c r="B48" s="4">
        <f t="shared" ref="B48:G48" ca="1" si="8">B30-B46</f>
        <v>18.5</v>
      </c>
      <c r="C48" s="4">
        <f t="shared" ca="1" si="8"/>
        <v>13</v>
      </c>
      <c r="D48" s="4">
        <f t="shared" ca="1" si="8"/>
        <v>25.5</v>
      </c>
      <c r="E48" s="4">
        <f t="shared" ca="1" si="8"/>
        <v>24.5</v>
      </c>
      <c r="F48" s="4">
        <f t="shared" ca="1" si="8"/>
        <v>27.75</v>
      </c>
      <c r="G48" s="4">
        <f t="shared" ca="1" si="8"/>
        <v>13</v>
      </c>
    </row>
    <row r="49" spans="1:7" x14ac:dyDescent="0.2">
      <c r="A49" s="10" t="s">
        <v>19</v>
      </c>
      <c r="B49" s="2"/>
      <c r="C49" s="2"/>
      <c r="D49" s="2"/>
      <c r="E49" s="2"/>
      <c r="F49" s="2"/>
      <c r="G49" s="2"/>
    </row>
    <row r="50" spans="1:7" x14ac:dyDescent="0.2">
      <c r="A50" s="8" t="s">
        <v>5</v>
      </c>
      <c r="B50" s="4" t="e">
        <f t="shared" ref="B50:G50" ca="1" si="9">IF(B35&gt;0,B33,NA())</f>
        <v>#N/A</v>
      </c>
      <c r="C50" s="4" t="e">
        <f t="shared" ca="1" si="9"/>
        <v>#N/A</v>
      </c>
      <c r="D50" s="4">
        <f t="shared" ca="1" si="9"/>
        <v>285</v>
      </c>
      <c r="E50" s="4" t="e">
        <f t="shared" ca="1" si="9"/>
        <v>#N/A</v>
      </c>
      <c r="F50" s="4">
        <f t="shared" ca="1" si="9"/>
        <v>130</v>
      </c>
      <c r="G50" s="4">
        <f t="shared" ca="1" si="9"/>
        <v>270</v>
      </c>
    </row>
    <row r="51" spans="1:7" x14ac:dyDescent="0.2">
      <c r="A51" s="8" t="s">
        <v>4</v>
      </c>
      <c r="B51" s="4" t="e">
        <f t="shared" ref="B51:G51" ca="1" si="10">IF(B36&gt;0,B29,NA())</f>
        <v>#N/A</v>
      </c>
      <c r="C51" s="4" t="e">
        <f t="shared" ca="1" si="10"/>
        <v>#N/A</v>
      </c>
      <c r="D51" s="4">
        <f t="shared" ca="1" si="10"/>
        <v>170</v>
      </c>
      <c r="E51" s="4" t="e">
        <f t="shared" ca="1" si="10"/>
        <v>#N/A</v>
      </c>
      <c r="F51" s="4">
        <f t="shared" ca="1" si="10"/>
        <v>0</v>
      </c>
      <c r="G51" s="4" t="e">
        <f t="shared" ca="1" si="10"/>
        <v>#N/A</v>
      </c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>
      <selection activeCell="I1" sqref="I1"/>
    </sheetView>
  </sheetViews>
  <sheetFormatPr defaultRowHeight="12.75" x14ac:dyDescent="0.2"/>
  <cols>
    <col min="7" max="7" width="5" customWidth="1"/>
  </cols>
  <sheetData>
    <row r="1" spans="1:12" x14ac:dyDescent="0.2">
      <c r="A1" s="17">
        <f ca="1">IF(OFFSET(INDIRECT("Data!A1"),ROW()-1,COLUMN()-1,1,1)="","",$I$1+OFFSET(INDIRECT("Data!A1"),ROW()-1,COLUMN()-1,1,1))</f>
        <v>99</v>
      </c>
      <c r="B1" s="17">
        <f t="shared" ref="B1:F16" ca="1" si="0">IF(OFFSET(INDIRECT("Data!A1"),ROW()-1,COLUMN()-1,1,1)="","",$I$1+OFFSET(INDIRECT("Data!A1"),ROW()-1,COLUMN()-1,1,1))</f>
        <v>168</v>
      </c>
      <c r="C1" s="17">
        <f t="shared" ca="1" si="0"/>
        <v>242</v>
      </c>
      <c r="D1" s="17">
        <f t="shared" ca="1" si="0"/>
        <v>182</v>
      </c>
      <c r="E1" s="17">
        <f t="shared" ca="1" si="0"/>
        <v>88</v>
      </c>
      <c r="F1" s="17" t="str">
        <f t="shared" ca="1" si="0"/>
        <v/>
      </c>
      <c r="H1" t="s">
        <v>31</v>
      </c>
      <c r="I1" s="16">
        <f>ABS(MIN(0,MIN(Data!A1:F48)))</f>
        <v>140</v>
      </c>
    </row>
    <row r="2" spans="1:12" x14ac:dyDescent="0.2">
      <c r="A2" s="17">
        <f t="shared" ref="A2:F48" ca="1" si="1">IF(OFFSET(INDIRECT("Data!A1"),ROW()-1,COLUMN()-1,1,1)="","",$I$1+OFFSET(INDIRECT("Data!A1"),ROW()-1,COLUMN()-1,1,1))</f>
        <v>133</v>
      </c>
      <c r="B2" s="17">
        <f t="shared" ca="1" si="0"/>
        <v>167</v>
      </c>
      <c r="C2" s="17">
        <f t="shared" ca="1" si="0"/>
        <v>239</v>
      </c>
      <c r="D2" s="17">
        <f t="shared" ca="1" si="0"/>
        <v>167</v>
      </c>
      <c r="E2" s="17">
        <f t="shared" ca="1" si="0"/>
        <v>87</v>
      </c>
      <c r="F2" s="17" t="str">
        <f t="shared" ca="1" si="0"/>
        <v/>
      </c>
    </row>
    <row r="3" spans="1:12" x14ac:dyDescent="0.2">
      <c r="A3" s="17">
        <f t="shared" ca="1" si="1"/>
        <v>128</v>
      </c>
      <c r="B3" s="17">
        <f t="shared" ca="1" si="0"/>
        <v>164</v>
      </c>
      <c r="C3" s="17">
        <f t="shared" ca="1" si="0"/>
        <v>242</v>
      </c>
      <c r="D3" s="17">
        <f t="shared" ca="1" si="0"/>
        <v>189</v>
      </c>
      <c r="E3" s="17">
        <f t="shared" ca="1" si="0"/>
        <v>84</v>
      </c>
      <c r="F3" s="17" t="str">
        <f t="shared" ca="1" si="0"/>
        <v/>
      </c>
      <c r="H3" s="50" t="s">
        <v>41</v>
      </c>
      <c r="I3" s="51"/>
      <c r="J3" s="51"/>
      <c r="K3" s="51"/>
      <c r="L3" s="51"/>
    </row>
    <row r="4" spans="1:12" x14ac:dyDescent="0.2">
      <c r="A4" s="17">
        <f t="shared" ca="1" si="1"/>
        <v>92</v>
      </c>
      <c r="B4" s="17">
        <f t="shared" ca="1" si="0"/>
        <v>168</v>
      </c>
      <c r="C4" s="17">
        <f t="shared" ca="1" si="0"/>
        <v>240</v>
      </c>
      <c r="D4" s="17">
        <f t="shared" ca="1" si="0"/>
        <v>198</v>
      </c>
      <c r="E4" s="17">
        <f t="shared" ca="1" si="0"/>
        <v>88</v>
      </c>
      <c r="F4" s="17" t="str">
        <f t="shared" ca="1" si="0"/>
        <v/>
      </c>
      <c r="H4" s="52" t="s">
        <v>42</v>
      </c>
    </row>
    <row r="5" spans="1:12" x14ac:dyDescent="0.2">
      <c r="A5" s="17">
        <f t="shared" ca="1" si="1"/>
        <v>114</v>
      </c>
      <c r="B5" s="17">
        <f t="shared" ca="1" si="0"/>
        <v>166</v>
      </c>
      <c r="C5" s="17">
        <f t="shared" ca="1" si="0"/>
        <v>246</v>
      </c>
      <c r="D5" s="17">
        <f t="shared" ca="1" si="0"/>
        <v>169</v>
      </c>
      <c r="E5" s="17">
        <f t="shared" ca="1" si="0"/>
        <v>86</v>
      </c>
      <c r="F5" s="17" t="str">
        <f t="shared" ca="1" si="0"/>
        <v/>
      </c>
      <c r="H5" s="52" t="s">
        <v>43</v>
      </c>
    </row>
    <row r="6" spans="1:12" x14ac:dyDescent="0.2">
      <c r="A6" s="17">
        <f t="shared" ca="1" si="1"/>
        <v>110</v>
      </c>
      <c r="B6" s="17">
        <f t="shared" ca="1" si="0"/>
        <v>153</v>
      </c>
      <c r="C6" s="17">
        <f t="shared" ca="1" si="0"/>
        <v>231</v>
      </c>
      <c r="D6" s="17">
        <f t="shared" ca="1" si="0"/>
        <v>185</v>
      </c>
      <c r="E6" s="17">
        <f t="shared" ca="1" si="0"/>
        <v>73</v>
      </c>
      <c r="F6" s="17">
        <f t="shared" ca="1" si="0"/>
        <v>223</v>
      </c>
      <c r="H6" s="52" t="s">
        <v>44</v>
      </c>
    </row>
    <row r="7" spans="1:12" x14ac:dyDescent="0.2">
      <c r="A7" s="17">
        <f t="shared" ca="1" si="1"/>
        <v>152</v>
      </c>
      <c r="B7" s="17">
        <f t="shared" ca="1" si="0"/>
        <v>145</v>
      </c>
      <c r="C7" s="17">
        <f t="shared" ca="1" si="0"/>
        <v>222</v>
      </c>
      <c r="D7" s="17">
        <f t="shared" ca="1" si="0"/>
        <v>183</v>
      </c>
      <c r="E7" s="17">
        <f t="shared" ca="1" si="0"/>
        <v>65</v>
      </c>
      <c r="F7" s="17">
        <f t="shared" ca="1" si="0"/>
        <v>215</v>
      </c>
      <c r="H7" s="53" t="s">
        <v>45</v>
      </c>
    </row>
    <row r="8" spans="1:12" x14ac:dyDescent="0.2">
      <c r="A8" s="17">
        <f t="shared" ca="1" si="1"/>
        <v>113</v>
      </c>
      <c r="B8" s="17">
        <f t="shared" ca="1" si="0"/>
        <v>146</v>
      </c>
      <c r="C8" s="17">
        <f t="shared" ca="1" si="0"/>
        <v>224</v>
      </c>
      <c r="D8" s="17">
        <f t="shared" ca="1" si="0"/>
        <v>168</v>
      </c>
      <c r="E8" s="17">
        <f t="shared" ca="1" si="0"/>
        <v>66</v>
      </c>
      <c r="F8" s="17">
        <f t="shared" ca="1" si="0"/>
        <v>216</v>
      </c>
    </row>
    <row r="9" spans="1:12" x14ac:dyDescent="0.2">
      <c r="A9" s="17">
        <f t="shared" ca="1" si="1"/>
        <v>112</v>
      </c>
      <c r="B9" s="17">
        <f t="shared" ca="1" si="0"/>
        <v>142</v>
      </c>
      <c r="C9" s="17">
        <f t="shared" ca="1" si="0"/>
        <v>215</v>
      </c>
      <c r="D9" s="17">
        <f t="shared" ca="1" si="0"/>
        <v>180</v>
      </c>
      <c r="E9" s="17">
        <f t="shared" ca="1" si="0"/>
        <v>62</v>
      </c>
      <c r="F9" s="17">
        <f t="shared" ca="1" si="0"/>
        <v>212</v>
      </c>
    </row>
    <row r="10" spans="1:12" x14ac:dyDescent="0.2">
      <c r="A10" s="17">
        <f t="shared" ca="1" si="1"/>
        <v>103</v>
      </c>
      <c r="B10" s="17">
        <f t="shared" ca="1" si="0"/>
        <v>154</v>
      </c>
      <c r="C10" s="17">
        <f t="shared" ca="1" si="0"/>
        <v>233</v>
      </c>
      <c r="D10" s="17">
        <f t="shared" ca="1" si="0"/>
        <v>166</v>
      </c>
      <c r="E10" s="17">
        <f t="shared" ca="1" si="0"/>
        <v>74</v>
      </c>
      <c r="F10" s="17">
        <f t="shared" ca="1" si="0"/>
        <v>224</v>
      </c>
    </row>
    <row r="11" spans="1:12" x14ac:dyDescent="0.2">
      <c r="A11" s="17">
        <f t="shared" ca="1" si="1"/>
        <v>149</v>
      </c>
      <c r="B11" s="17">
        <f t="shared" ca="1" si="0"/>
        <v>159</v>
      </c>
      <c r="C11" s="17">
        <f t="shared" ca="1" si="0"/>
        <v>238</v>
      </c>
      <c r="D11" s="17">
        <f t="shared" ca="1" si="0"/>
        <v>182</v>
      </c>
      <c r="E11" s="17">
        <f t="shared" ca="1" si="0"/>
        <v>79</v>
      </c>
      <c r="F11" s="17">
        <f t="shared" ca="1" si="0"/>
        <v>229</v>
      </c>
    </row>
    <row r="12" spans="1:12" x14ac:dyDescent="0.2">
      <c r="A12" s="17">
        <f t="shared" ca="1" si="1"/>
        <v>92</v>
      </c>
      <c r="B12" s="17">
        <f t="shared" ca="1" si="0"/>
        <v>160</v>
      </c>
      <c r="C12" s="17">
        <f t="shared" ca="1" si="0"/>
        <v>237</v>
      </c>
      <c r="D12" s="17">
        <f t="shared" ca="1" si="0"/>
        <v>204</v>
      </c>
      <c r="E12" s="17">
        <f t="shared" ca="1" si="0"/>
        <v>80</v>
      </c>
      <c r="F12" s="17">
        <f t="shared" ca="1" si="0"/>
        <v>230</v>
      </c>
    </row>
    <row r="13" spans="1:12" x14ac:dyDescent="0.2">
      <c r="A13" s="17">
        <f t="shared" ca="1" si="1"/>
        <v>147</v>
      </c>
      <c r="B13" s="17">
        <f t="shared" ca="1" si="0"/>
        <v>162</v>
      </c>
      <c r="C13" s="17">
        <f t="shared" ca="1" si="0"/>
        <v>239</v>
      </c>
      <c r="D13" s="17">
        <f t="shared" ca="1" si="0"/>
        <v>200</v>
      </c>
      <c r="E13" s="17">
        <f t="shared" ca="1" si="0"/>
        <v>82</v>
      </c>
      <c r="F13" s="17">
        <f t="shared" ca="1" si="0"/>
        <v>232</v>
      </c>
    </row>
    <row r="14" spans="1:12" x14ac:dyDescent="0.2">
      <c r="A14" s="17">
        <f t="shared" ca="1" si="1"/>
        <v>138</v>
      </c>
      <c r="B14" s="17">
        <f t="shared" ca="1" si="0"/>
        <v>165</v>
      </c>
      <c r="C14" s="17">
        <f t="shared" ca="1" si="0"/>
        <v>236</v>
      </c>
      <c r="D14" s="17">
        <f t="shared" ca="1" si="0"/>
        <v>166</v>
      </c>
      <c r="E14" s="17">
        <f t="shared" ca="1" si="0"/>
        <v>85</v>
      </c>
      <c r="F14" s="17">
        <f t="shared" ca="1" si="0"/>
        <v>235</v>
      </c>
    </row>
    <row r="15" spans="1:12" x14ac:dyDescent="0.2">
      <c r="A15" s="17">
        <f t="shared" ca="1" si="1"/>
        <v>98</v>
      </c>
      <c r="B15" s="17">
        <f t="shared" ca="1" si="0"/>
        <v>161</v>
      </c>
      <c r="C15" s="17">
        <f t="shared" ca="1" si="0"/>
        <v>232</v>
      </c>
      <c r="D15" s="17">
        <f t="shared" ca="1" si="0"/>
        <v>219</v>
      </c>
      <c r="E15" s="17">
        <f t="shared" ca="1" si="0"/>
        <v>81</v>
      </c>
      <c r="F15" s="17">
        <f t="shared" ca="1" si="0"/>
        <v>231</v>
      </c>
    </row>
    <row r="16" spans="1:12" x14ac:dyDescent="0.2">
      <c r="A16" s="17">
        <f t="shared" ca="1" si="1"/>
        <v>133</v>
      </c>
      <c r="B16" s="17">
        <f t="shared" ca="1" si="0"/>
        <v>169</v>
      </c>
      <c r="C16" s="17">
        <f t="shared" ca="1" si="0"/>
        <v>248</v>
      </c>
      <c r="D16" s="17">
        <f t="shared" ca="1" si="0"/>
        <v>205</v>
      </c>
      <c r="E16" s="17">
        <f t="shared" ca="1" si="0"/>
        <v>89</v>
      </c>
      <c r="F16" s="17">
        <f t="shared" ca="1" si="0"/>
        <v>239</v>
      </c>
    </row>
    <row r="17" spans="1:6" x14ac:dyDescent="0.2">
      <c r="A17" s="17">
        <f t="shared" ca="1" si="1"/>
        <v>152</v>
      </c>
      <c r="B17" s="17">
        <f t="shared" ca="1" si="1"/>
        <v>170</v>
      </c>
      <c r="C17" s="17">
        <f t="shared" ca="1" si="1"/>
        <v>242</v>
      </c>
      <c r="D17" s="17">
        <f t="shared" ca="1" si="1"/>
        <v>226</v>
      </c>
      <c r="E17" s="17">
        <f t="shared" ca="1" si="1"/>
        <v>90</v>
      </c>
      <c r="F17" s="17">
        <f t="shared" ca="1" si="1"/>
        <v>240</v>
      </c>
    </row>
    <row r="18" spans="1:6" x14ac:dyDescent="0.2">
      <c r="A18" s="17">
        <f t="shared" ca="1" si="1"/>
        <v>162</v>
      </c>
      <c r="B18" s="17">
        <f t="shared" ca="1" si="1"/>
        <v>133</v>
      </c>
      <c r="C18" s="17">
        <f t="shared" ca="1" si="1"/>
        <v>204</v>
      </c>
      <c r="D18" s="17">
        <f t="shared" ca="1" si="1"/>
        <v>187</v>
      </c>
      <c r="E18" s="17">
        <f t="shared" ca="1" si="1"/>
        <v>53</v>
      </c>
      <c r="F18" s="17">
        <f t="shared" ca="1" si="1"/>
        <v>203</v>
      </c>
    </row>
    <row r="19" spans="1:6" x14ac:dyDescent="0.2">
      <c r="A19" s="17">
        <f t="shared" ca="1" si="1"/>
        <v>156</v>
      </c>
      <c r="B19" s="17">
        <f t="shared" ca="1" si="1"/>
        <v>144</v>
      </c>
      <c r="C19" s="17">
        <f t="shared" ca="1" si="1"/>
        <v>224</v>
      </c>
      <c r="D19" s="17">
        <f t="shared" ca="1" si="1"/>
        <v>201</v>
      </c>
      <c r="E19" s="17">
        <f t="shared" ca="1" si="1"/>
        <v>64</v>
      </c>
      <c r="F19" s="17">
        <f t="shared" ca="1" si="1"/>
        <v>214</v>
      </c>
    </row>
    <row r="20" spans="1:6" x14ac:dyDescent="0.2">
      <c r="A20" s="17">
        <f t="shared" ca="1" si="1"/>
        <v>144</v>
      </c>
      <c r="B20" s="17">
        <f t="shared" ca="1" si="1"/>
        <v>146</v>
      </c>
      <c r="C20" s="17">
        <f t="shared" ca="1" si="1"/>
        <v>217</v>
      </c>
      <c r="D20" s="17">
        <f t="shared" ca="1" si="1"/>
        <v>183</v>
      </c>
      <c r="E20" s="17">
        <f t="shared" ca="1" si="1"/>
        <v>66</v>
      </c>
      <c r="F20" s="17">
        <f t="shared" ca="1" si="1"/>
        <v>216</v>
      </c>
    </row>
    <row r="21" spans="1:6" x14ac:dyDescent="0.2">
      <c r="A21" s="17">
        <f t="shared" ca="1" si="1"/>
        <v>135</v>
      </c>
      <c r="B21" s="17">
        <f t="shared" ca="1" si="1"/>
        <v>152</v>
      </c>
      <c r="C21" s="17">
        <f t="shared" ca="1" si="1"/>
        <v>230</v>
      </c>
      <c r="D21" s="17">
        <f t="shared" ca="1" si="1"/>
        <v>219</v>
      </c>
      <c r="E21" s="17">
        <f t="shared" ca="1" si="1"/>
        <v>72</v>
      </c>
      <c r="F21" s="17">
        <f t="shared" ca="1" si="1"/>
        <v>222</v>
      </c>
    </row>
    <row r="22" spans="1:6" x14ac:dyDescent="0.2">
      <c r="A22" s="17">
        <f t="shared" ca="1" si="1"/>
        <v>155</v>
      </c>
      <c r="B22" s="17">
        <f t="shared" ca="1" si="1"/>
        <v>163</v>
      </c>
      <c r="C22" s="17">
        <f t="shared" ca="1" si="1"/>
        <v>237</v>
      </c>
      <c r="D22" s="17">
        <f t="shared" ca="1" si="1"/>
        <v>218</v>
      </c>
      <c r="E22" s="17">
        <f t="shared" ca="1" si="1"/>
        <v>83</v>
      </c>
      <c r="F22" s="17">
        <f t="shared" ca="1" si="1"/>
        <v>233</v>
      </c>
    </row>
    <row r="23" spans="1:6" x14ac:dyDescent="0.2">
      <c r="A23" s="17">
        <f t="shared" ca="1" si="1"/>
        <v>158</v>
      </c>
      <c r="B23" s="17">
        <f t="shared" ca="1" si="1"/>
        <v>162</v>
      </c>
      <c r="C23" s="17">
        <f t="shared" ca="1" si="1"/>
        <v>233</v>
      </c>
      <c r="D23" s="17" t="str">
        <f t="shared" ca="1" si="1"/>
        <v/>
      </c>
      <c r="E23" s="17">
        <f t="shared" ca="1" si="1"/>
        <v>82</v>
      </c>
      <c r="F23" s="17">
        <f t="shared" ca="1" si="1"/>
        <v>232</v>
      </c>
    </row>
    <row r="24" spans="1:6" x14ac:dyDescent="0.2">
      <c r="A24" s="17">
        <f t="shared" ca="1" si="1"/>
        <v>103</v>
      </c>
      <c r="B24" s="17">
        <f t="shared" ca="1" si="1"/>
        <v>148</v>
      </c>
      <c r="C24" s="17">
        <f t="shared" ca="1" si="1"/>
        <v>225</v>
      </c>
      <c r="D24" s="17" t="str">
        <f t="shared" ca="1" si="1"/>
        <v/>
      </c>
      <c r="E24" s="17">
        <f t="shared" ca="1" si="1"/>
        <v>68</v>
      </c>
      <c r="F24" s="17">
        <f t="shared" ca="1" si="1"/>
        <v>218</v>
      </c>
    </row>
    <row r="25" spans="1:6" x14ac:dyDescent="0.2">
      <c r="A25" s="17">
        <f t="shared" ca="1" si="1"/>
        <v>132</v>
      </c>
      <c r="B25" s="17">
        <f t="shared" ca="1" si="1"/>
        <v>143</v>
      </c>
      <c r="C25" s="17">
        <f t="shared" ca="1" si="1"/>
        <v>215</v>
      </c>
      <c r="D25" s="17">
        <f t="shared" ca="1" si="1"/>
        <v>150</v>
      </c>
      <c r="E25" s="17">
        <f t="shared" ca="1" si="1"/>
        <v>63</v>
      </c>
      <c r="F25" s="17">
        <f t="shared" ca="1" si="1"/>
        <v>213</v>
      </c>
    </row>
    <row r="26" spans="1:6" x14ac:dyDescent="0.2">
      <c r="A26" s="17">
        <f t="shared" ca="1" si="1"/>
        <v>119</v>
      </c>
      <c r="B26" s="17">
        <f t="shared" ca="1" si="1"/>
        <v>138</v>
      </c>
      <c r="C26" s="17">
        <f t="shared" ca="1" si="1"/>
        <v>210</v>
      </c>
      <c r="D26" s="17" t="str">
        <f t="shared" ca="1" si="1"/>
        <v/>
      </c>
      <c r="E26" s="17">
        <f t="shared" ca="1" si="1"/>
        <v>58</v>
      </c>
      <c r="F26" s="17">
        <f t="shared" ca="1" si="1"/>
        <v>208</v>
      </c>
    </row>
    <row r="27" spans="1:6" x14ac:dyDescent="0.2">
      <c r="A27" s="17">
        <f t="shared" ca="1" si="1"/>
        <v>160</v>
      </c>
      <c r="B27" s="17" t="str">
        <f t="shared" ca="1" si="1"/>
        <v/>
      </c>
      <c r="C27" s="17">
        <f t="shared" ca="1" si="1"/>
        <v>231</v>
      </c>
      <c r="D27" s="17" t="str">
        <f t="shared" ca="1" si="1"/>
        <v/>
      </c>
      <c r="E27" s="17">
        <f t="shared" ca="1" si="1"/>
        <v>72</v>
      </c>
      <c r="F27" s="17">
        <f t="shared" ca="1" si="1"/>
        <v>222</v>
      </c>
    </row>
    <row r="28" spans="1:6" x14ac:dyDescent="0.2">
      <c r="A28" s="17">
        <f t="shared" ca="1" si="1"/>
        <v>155</v>
      </c>
      <c r="B28" s="17" t="str">
        <f t="shared" ca="1" si="1"/>
        <v/>
      </c>
      <c r="C28" s="17">
        <f t="shared" ca="1" si="1"/>
        <v>235</v>
      </c>
      <c r="D28" s="17" t="str">
        <f t="shared" ca="1" si="1"/>
        <v/>
      </c>
      <c r="E28" s="17">
        <f t="shared" ca="1" si="1"/>
        <v>79</v>
      </c>
      <c r="F28" s="17">
        <f t="shared" ca="1" si="1"/>
        <v>229</v>
      </c>
    </row>
    <row r="29" spans="1:6" x14ac:dyDescent="0.2">
      <c r="A29" s="17">
        <f t="shared" ca="1" si="1"/>
        <v>169</v>
      </c>
      <c r="B29" s="17" t="str">
        <f t="shared" ca="1" si="1"/>
        <v/>
      </c>
      <c r="C29" s="17">
        <f t="shared" ca="1" si="1"/>
        <v>234</v>
      </c>
      <c r="D29" s="17" t="str">
        <f t="shared" ca="1" si="1"/>
        <v/>
      </c>
      <c r="E29" s="17">
        <f t="shared" ca="1" si="1"/>
        <v>76</v>
      </c>
      <c r="F29" s="17">
        <f t="shared" ca="1" si="1"/>
        <v>226</v>
      </c>
    </row>
    <row r="30" spans="1:6" x14ac:dyDescent="0.2">
      <c r="A30" s="17">
        <f t="shared" ca="1" si="1"/>
        <v>112</v>
      </c>
      <c r="B30" s="17" t="str">
        <f t="shared" ca="1" si="1"/>
        <v/>
      </c>
      <c r="C30" s="17">
        <f t="shared" ca="1" si="1"/>
        <v>218</v>
      </c>
      <c r="D30" s="17" t="str">
        <f t="shared" ca="1" si="1"/>
        <v/>
      </c>
      <c r="E30" s="17">
        <f t="shared" ca="1" si="1"/>
        <v>62</v>
      </c>
      <c r="F30" s="17" t="str">
        <f t="shared" ca="1" si="1"/>
        <v/>
      </c>
    </row>
    <row r="31" spans="1:6" x14ac:dyDescent="0.2">
      <c r="A31" s="17">
        <f t="shared" ca="1" si="1"/>
        <v>98</v>
      </c>
      <c r="B31" s="17" t="str">
        <f t="shared" ca="1" si="1"/>
        <v/>
      </c>
      <c r="C31" s="17">
        <f t="shared" ca="1" si="1"/>
        <v>222</v>
      </c>
      <c r="D31" s="17" t="str">
        <f t="shared" ca="1" si="1"/>
        <v/>
      </c>
      <c r="E31" s="17">
        <f t="shared" ca="1" si="1"/>
        <v>64</v>
      </c>
      <c r="F31" s="17" t="str">
        <f t="shared" ca="1" si="1"/>
        <v/>
      </c>
    </row>
    <row r="32" spans="1:6" x14ac:dyDescent="0.2">
      <c r="A32" s="17">
        <f t="shared" ca="1" si="1"/>
        <v>150</v>
      </c>
      <c r="B32" s="17" t="str">
        <f t="shared" ca="1" si="1"/>
        <v/>
      </c>
      <c r="C32" s="17">
        <f t="shared" ca="1" si="1"/>
        <v>225</v>
      </c>
      <c r="D32" s="17" t="str">
        <f t="shared" ca="1" si="1"/>
        <v/>
      </c>
      <c r="E32" s="17">
        <f t="shared" ca="1" si="1"/>
        <v>69</v>
      </c>
      <c r="F32" s="17" t="str">
        <f t="shared" ca="1" si="1"/>
        <v/>
      </c>
    </row>
    <row r="33" spans="1:6" x14ac:dyDescent="0.2">
      <c r="A33" s="17">
        <f t="shared" ca="1" si="1"/>
        <v>114</v>
      </c>
      <c r="B33" s="17" t="str">
        <f t="shared" ca="1" si="1"/>
        <v/>
      </c>
      <c r="C33" s="17">
        <f t="shared" ca="1" si="1"/>
        <v>225</v>
      </c>
      <c r="D33" s="17" t="str">
        <f t="shared" ca="1" si="1"/>
        <v/>
      </c>
      <c r="E33" s="17">
        <f t="shared" ca="1" si="1"/>
        <v>68</v>
      </c>
      <c r="F33" s="17" t="str">
        <f t="shared" ca="1" si="1"/>
        <v/>
      </c>
    </row>
    <row r="34" spans="1:6" x14ac:dyDescent="0.2">
      <c r="A34" s="17">
        <f t="shared" ca="1" si="1"/>
        <v>99</v>
      </c>
      <c r="B34" s="17" t="str">
        <f t="shared" ca="1" si="1"/>
        <v/>
      </c>
      <c r="C34" s="17">
        <f t="shared" ca="1" si="1"/>
        <v>222</v>
      </c>
      <c r="D34" s="17" t="str">
        <f t="shared" ca="1" si="1"/>
        <v/>
      </c>
      <c r="E34" s="17">
        <f t="shared" ca="1" si="1"/>
        <v>71</v>
      </c>
      <c r="F34" s="17" t="str">
        <f t="shared" ca="1" si="1"/>
        <v/>
      </c>
    </row>
    <row r="35" spans="1:6" x14ac:dyDescent="0.2">
      <c r="A35" s="17" t="str">
        <f t="shared" ca="1" si="1"/>
        <v/>
      </c>
      <c r="B35" s="17" t="str">
        <f t="shared" ca="1" si="1"/>
        <v/>
      </c>
      <c r="C35" s="17" t="str">
        <f t="shared" ca="1" si="1"/>
        <v/>
      </c>
      <c r="D35" s="17" t="str">
        <f t="shared" ca="1" si="1"/>
        <v/>
      </c>
      <c r="E35" s="17" t="str">
        <f t="shared" ca="1" si="1"/>
        <v/>
      </c>
      <c r="F35" s="17" t="str">
        <f t="shared" ca="1" si="1"/>
        <v/>
      </c>
    </row>
    <row r="36" spans="1:6" x14ac:dyDescent="0.2">
      <c r="A36" s="17" t="str">
        <f t="shared" ca="1" si="1"/>
        <v/>
      </c>
      <c r="B36" s="17" t="str">
        <f t="shared" ca="1" si="1"/>
        <v/>
      </c>
      <c r="C36" s="17" t="str">
        <f t="shared" ca="1" si="1"/>
        <v/>
      </c>
      <c r="D36" s="17" t="str">
        <f t="shared" ca="1" si="1"/>
        <v/>
      </c>
      <c r="E36" s="17">
        <f t="shared" ca="1" si="1"/>
        <v>10</v>
      </c>
      <c r="F36" s="17" t="str">
        <f t="shared" ca="1" si="1"/>
        <v/>
      </c>
    </row>
    <row r="37" spans="1:6" x14ac:dyDescent="0.2">
      <c r="A37" s="17" t="str">
        <f t="shared" ca="1" si="1"/>
        <v/>
      </c>
      <c r="B37" s="17" t="str">
        <f t="shared" ca="1" si="1"/>
        <v/>
      </c>
      <c r="C37" s="17">
        <f t="shared" ca="1" si="1"/>
        <v>170</v>
      </c>
      <c r="D37" s="17" t="str">
        <f t="shared" ca="1" si="1"/>
        <v/>
      </c>
      <c r="E37" s="17">
        <f t="shared" ca="1" si="1"/>
        <v>0</v>
      </c>
      <c r="F37" s="17" t="str">
        <f t="shared" ca="1" si="1"/>
        <v/>
      </c>
    </row>
    <row r="38" spans="1:6" x14ac:dyDescent="0.2">
      <c r="A38" s="17" t="str">
        <f t="shared" ca="1" si="1"/>
        <v/>
      </c>
      <c r="B38" s="17" t="str">
        <f t="shared" ca="1" si="1"/>
        <v/>
      </c>
      <c r="C38" s="17">
        <f t="shared" ca="1" si="1"/>
        <v>280</v>
      </c>
      <c r="D38" s="17" t="str">
        <f t="shared" ca="1" si="1"/>
        <v/>
      </c>
      <c r="E38" s="17">
        <f t="shared" ca="1" si="1"/>
        <v>130</v>
      </c>
      <c r="F38" s="17">
        <f t="shared" ca="1" si="1"/>
        <v>270</v>
      </c>
    </row>
    <row r="39" spans="1:6" x14ac:dyDescent="0.2">
      <c r="A39" s="17" t="str">
        <f t="shared" ca="1" si="1"/>
        <v/>
      </c>
      <c r="B39" s="17" t="str">
        <f t="shared" ca="1" si="1"/>
        <v/>
      </c>
      <c r="C39" s="17">
        <f t="shared" ca="1" si="1"/>
        <v>285</v>
      </c>
      <c r="D39" s="17" t="str">
        <f t="shared" ca="1" si="1"/>
        <v/>
      </c>
      <c r="E39" s="17">
        <f t="shared" ca="1" si="1"/>
        <v>120</v>
      </c>
      <c r="F39" s="17" t="str">
        <f t="shared" ca="1" si="1"/>
        <v/>
      </c>
    </row>
    <row r="40" spans="1:6" x14ac:dyDescent="0.2">
      <c r="A40" s="17" t="str">
        <f t="shared" ca="1" si="1"/>
        <v/>
      </c>
      <c r="B40" s="17" t="str">
        <f t="shared" ca="1" si="1"/>
        <v/>
      </c>
      <c r="C40" s="17" t="str">
        <f t="shared" ca="1" si="1"/>
        <v/>
      </c>
      <c r="D40" s="17" t="str">
        <f t="shared" ca="1" si="1"/>
        <v/>
      </c>
      <c r="E40" s="17" t="str">
        <f t="shared" ca="1" si="1"/>
        <v/>
      </c>
      <c r="F40" s="17" t="str">
        <f t="shared" ca="1" si="1"/>
        <v/>
      </c>
    </row>
    <row r="41" spans="1:6" x14ac:dyDescent="0.2">
      <c r="A41" s="17" t="str">
        <f t="shared" ca="1" si="1"/>
        <v/>
      </c>
      <c r="B41" s="17" t="str">
        <f t="shared" ca="1" si="1"/>
        <v/>
      </c>
      <c r="C41" s="17" t="str">
        <f t="shared" ca="1" si="1"/>
        <v/>
      </c>
      <c r="D41" s="17" t="str">
        <f t="shared" ca="1" si="1"/>
        <v/>
      </c>
      <c r="E41" s="17" t="str">
        <f t="shared" ca="1" si="1"/>
        <v/>
      </c>
      <c r="F41" s="17" t="str">
        <f t="shared" ca="1" si="1"/>
        <v/>
      </c>
    </row>
    <row r="42" spans="1:6" x14ac:dyDescent="0.2">
      <c r="A42" s="17" t="str">
        <f t="shared" ca="1" si="1"/>
        <v/>
      </c>
      <c r="B42" s="17" t="str">
        <f t="shared" ca="1" si="1"/>
        <v/>
      </c>
      <c r="C42" s="17" t="str">
        <f t="shared" ca="1" si="1"/>
        <v/>
      </c>
      <c r="D42" s="17" t="str">
        <f t="shared" ca="1" si="1"/>
        <v/>
      </c>
      <c r="E42" s="17" t="str">
        <f t="shared" ca="1" si="1"/>
        <v/>
      </c>
      <c r="F42" s="17" t="str">
        <f t="shared" ca="1" si="1"/>
        <v/>
      </c>
    </row>
    <row r="43" spans="1:6" x14ac:dyDescent="0.2">
      <c r="A43" s="17" t="str">
        <f t="shared" ca="1" si="1"/>
        <v/>
      </c>
      <c r="B43" s="17" t="str">
        <f t="shared" ca="1" si="1"/>
        <v/>
      </c>
      <c r="C43" s="17" t="str">
        <f t="shared" ca="1" si="1"/>
        <v/>
      </c>
      <c r="D43" s="17" t="str">
        <f t="shared" ca="1" si="1"/>
        <v/>
      </c>
      <c r="E43" s="17" t="str">
        <f t="shared" ca="1" si="1"/>
        <v/>
      </c>
      <c r="F43" s="17" t="str">
        <f t="shared" ca="1" si="1"/>
        <v/>
      </c>
    </row>
    <row r="44" spans="1:6" x14ac:dyDescent="0.2">
      <c r="A44" s="17" t="str">
        <f t="shared" ca="1" si="1"/>
        <v/>
      </c>
      <c r="B44" s="17" t="str">
        <f t="shared" ca="1" si="1"/>
        <v/>
      </c>
      <c r="C44" s="17" t="str">
        <f t="shared" ca="1" si="1"/>
        <v/>
      </c>
      <c r="D44" s="17" t="str">
        <f t="shared" ca="1" si="1"/>
        <v/>
      </c>
      <c r="E44" s="17" t="str">
        <f t="shared" ca="1" si="1"/>
        <v/>
      </c>
      <c r="F44" s="17" t="str">
        <f t="shared" ca="1" si="1"/>
        <v/>
      </c>
    </row>
    <row r="45" spans="1:6" x14ac:dyDescent="0.2">
      <c r="A45" s="17" t="str">
        <f t="shared" ca="1" si="1"/>
        <v/>
      </c>
      <c r="B45" s="17" t="str">
        <f t="shared" ca="1" si="1"/>
        <v/>
      </c>
      <c r="C45" s="17" t="str">
        <f t="shared" ca="1" si="1"/>
        <v/>
      </c>
      <c r="D45" s="17" t="str">
        <f t="shared" ca="1" si="1"/>
        <v/>
      </c>
      <c r="E45" s="17" t="str">
        <f t="shared" ca="1" si="1"/>
        <v/>
      </c>
      <c r="F45" s="17" t="str">
        <f t="shared" ca="1" si="1"/>
        <v/>
      </c>
    </row>
    <row r="46" spans="1:6" x14ac:dyDescent="0.2">
      <c r="A46" s="17" t="str">
        <f t="shared" ca="1" si="1"/>
        <v/>
      </c>
      <c r="B46" s="17" t="str">
        <f t="shared" ca="1" si="1"/>
        <v/>
      </c>
      <c r="C46" s="17" t="str">
        <f t="shared" ca="1" si="1"/>
        <v/>
      </c>
      <c r="D46" s="17" t="str">
        <f t="shared" ca="1" si="1"/>
        <v/>
      </c>
      <c r="E46" s="17" t="str">
        <f t="shared" ca="1" si="1"/>
        <v/>
      </c>
      <c r="F46" s="17" t="str">
        <f t="shared" ca="1" si="1"/>
        <v/>
      </c>
    </row>
    <row r="47" spans="1:6" x14ac:dyDescent="0.2">
      <c r="A47" s="17" t="str">
        <f t="shared" ca="1" si="1"/>
        <v/>
      </c>
      <c r="B47" s="17" t="str">
        <f t="shared" ca="1" si="1"/>
        <v/>
      </c>
      <c r="C47" s="17" t="str">
        <f t="shared" ca="1" si="1"/>
        <v/>
      </c>
      <c r="D47" s="17" t="str">
        <f t="shared" ca="1" si="1"/>
        <v/>
      </c>
      <c r="E47" s="17" t="str">
        <f t="shared" ca="1" si="1"/>
        <v/>
      </c>
      <c r="F47" s="17" t="str">
        <f t="shared" ca="1" si="1"/>
        <v/>
      </c>
    </row>
    <row r="48" spans="1:6" x14ac:dyDescent="0.2">
      <c r="A48" s="17" t="str">
        <f t="shared" ca="1" si="1"/>
        <v/>
      </c>
      <c r="B48" s="17" t="str">
        <f t="shared" ca="1" si="1"/>
        <v/>
      </c>
      <c r="C48" s="17" t="str">
        <f t="shared" ca="1" si="1"/>
        <v/>
      </c>
      <c r="D48" s="17" t="str">
        <f t="shared" ca="1" si="1"/>
        <v/>
      </c>
      <c r="E48" s="17" t="str">
        <f t="shared" ca="1" si="1"/>
        <v/>
      </c>
      <c r="F48" s="17" t="str">
        <f t="shared" ca="1" si="1"/>
        <v/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/>
  </sheetViews>
  <sheetFormatPr defaultRowHeight="12.75" x14ac:dyDescent="0.2"/>
  <cols>
    <col min="7" max="7" width="5" customWidth="1"/>
  </cols>
  <sheetData>
    <row r="1" spans="1:12" x14ac:dyDescent="0.2">
      <c r="A1" s="49">
        <v>-41</v>
      </c>
      <c r="B1" s="15">
        <v>28</v>
      </c>
      <c r="C1" s="15">
        <v>102</v>
      </c>
      <c r="D1" s="15">
        <v>42</v>
      </c>
      <c r="E1" s="15">
        <v>-52</v>
      </c>
      <c r="F1" s="15"/>
    </row>
    <row r="2" spans="1:12" x14ac:dyDescent="0.2">
      <c r="A2" s="15">
        <v>-7</v>
      </c>
      <c r="B2" s="15">
        <v>27</v>
      </c>
      <c r="C2" s="15">
        <v>99</v>
      </c>
      <c r="D2" s="15">
        <v>27</v>
      </c>
      <c r="E2" s="15">
        <v>-53</v>
      </c>
      <c r="F2" s="15"/>
    </row>
    <row r="3" spans="1:12" x14ac:dyDescent="0.2">
      <c r="A3" s="15">
        <v>-12</v>
      </c>
      <c r="B3" s="15">
        <v>24</v>
      </c>
      <c r="C3" s="15">
        <v>102</v>
      </c>
      <c r="D3" s="15">
        <v>49</v>
      </c>
      <c r="E3" s="15">
        <v>-56</v>
      </c>
      <c r="F3" s="15"/>
      <c r="H3" s="50" t="s">
        <v>41</v>
      </c>
      <c r="I3" s="51"/>
      <c r="J3" s="51"/>
      <c r="K3" s="51"/>
      <c r="L3" s="51"/>
    </row>
    <row r="4" spans="1:12" x14ac:dyDescent="0.2">
      <c r="A4" s="15">
        <v>-48</v>
      </c>
      <c r="B4" s="15">
        <v>28</v>
      </c>
      <c r="C4" s="15">
        <v>100</v>
      </c>
      <c r="D4" s="15">
        <v>58</v>
      </c>
      <c r="E4" s="15">
        <v>-52</v>
      </c>
      <c r="F4" s="15"/>
      <c r="H4" s="52" t="s">
        <v>46</v>
      </c>
    </row>
    <row r="5" spans="1:12" x14ac:dyDescent="0.2">
      <c r="A5" s="15">
        <v>-26</v>
      </c>
      <c r="B5" s="15">
        <v>26</v>
      </c>
      <c r="C5" s="15">
        <v>106</v>
      </c>
      <c r="D5" s="15">
        <v>29</v>
      </c>
      <c r="E5" s="15">
        <v>-54</v>
      </c>
      <c r="F5" s="15"/>
      <c r="H5" s="52" t="s">
        <v>47</v>
      </c>
    </row>
    <row r="6" spans="1:12" x14ac:dyDescent="0.2">
      <c r="A6" s="15">
        <v>-30</v>
      </c>
      <c r="B6" s="15">
        <v>13</v>
      </c>
      <c r="C6" s="15">
        <v>91</v>
      </c>
      <c r="D6" s="15">
        <v>45</v>
      </c>
      <c r="E6" s="15">
        <v>-67</v>
      </c>
      <c r="F6" s="15">
        <v>83</v>
      </c>
      <c r="H6" s="52" t="s">
        <v>48</v>
      </c>
    </row>
    <row r="7" spans="1:12" x14ac:dyDescent="0.2">
      <c r="A7" s="15">
        <v>12</v>
      </c>
      <c r="B7" s="15">
        <v>5</v>
      </c>
      <c r="C7" s="15">
        <v>82</v>
      </c>
      <c r="D7" s="15">
        <v>43</v>
      </c>
      <c r="E7" s="15">
        <v>-75</v>
      </c>
      <c r="F7" s="15">
        <v>75</v>
      </c>
      <c r="H7" s="52" t="s">
        <v>49</v>
      </c>
    </row>
    <row r="8" spans="1:12" x14ac:dyDescent="0.2">
      <c r="A8" s="15">
        <v>-27</v>
      </c>
      <c r="B8" s="15">
        <v>6</v>
      </c>
      <c r="C8" s="15">
        <v>84</v>
      </c>
      <c r="D8" s="15">
        <v>28</v>
      </c>
      <c r="E8" s="15">
        <v>-74</v>
      </c>
      <c r="F8" s="15">
        <v>76</v>
      </c>
      <c r="H8" s="53" t="s">
        <v>50</v>
      </c>
    </row>
    <row r="9" spans="1:12" x14ac:dyDescent="0.2">
      <c r="A9" s="15">
        <v>-28</v>
      </c>
      <c r="B9" s="15">
        <v>2</v>
      </c>
      <c r="C9" s="15">
        <v>75</v>
      </c>
      <c r="D9" s="15">
        <v>40</v>
      </c>
      <c r="E9" s="15">
        <v>-78</v>
      </c>
      <c r="F9" s="15">
        <v>72</v>
      </c>
    </row>
    <row r="10" spans="1:12" x14ac:dyDescent="0.2">
      <c r="A10" s="15">
        <v>-37</v>
      </c>
      <c r="B10" s="15">
        <v>14</v>
      </c>
      <c r="C10" s="15">
        <v>93</v>
      </c>
      <c r="D10" s="15">
        <v>26</v>
      </c>
      <c r="E10" s="15">
        <v>-66</v>
      </c>
      <c r="F10" s="15">
        <v>84</v>
      </c>
    </row>
    <row r="11" spans="1:12" x14ac:dyDescent="0.2">
      <c r="A11" s="15">
        <v>9</v>
      </c>
      <c r="B11" s="15">
        <v>19</v>
      </c>
      <c r="C11" s="15">
        <v>98</v>
      </c>
      <c r="D11" s="15">
        <v>42</v>
      </c>
      <c r="E11" s="15">
        <v>-61</v>
      </c>
      <c r="F11" s="15">
        <v>89</v>
      </c>
    </row>
    <row r="12" spans="1:12" x14ac:dyDescent="0.2">
      <c r="A12" s="15">
        <v>-48</v>
      </c>
      <c r="B12" s="15">
        <v>20</v>
      </c>
      <c r="C12" s="15">
        <v>97</v>
      </c>
      <c r="D12" s="15">
        <v>64</v>
      </c>
      <c r="E12" s="15">
        <v>-60</v>
      </c>
      <c r="F12" s="15">
        <v>90</v>
      </c>
    </row>
    <row r="13" spans="1:12" x14ac:dyDescent="0.2">
      <c r="A13" s="15">
        <v>7</v>
      </c>
      <c r="B13" s="15">
        <v>22</v>
      </c>
      <c r="C13" s="15">
        <v>99</v>
      </c>
      <c r="D13" s="15">
        <v>60</v>
      </c>
      <c r="E13" s="15">
        <v>-58</v>
      </c>
      <c r="F13" s="15">
        <v>92</v>
      </c>
    </row>
    <row r="14" spans="1:12" x14ac:dyDescent="0.2">
      <c r="A14" s="15">
        <v>-2</v>
      </c>
      <c r="B14" s="15">
        <v>25</v>
      </c>
      <c r="C14" s="15">
        <v>96</v>
      </c>
      <c r="D14" s="15">
        <v>26</v>
      </c>
      <c r="E14" s="15">
        <v>-55</v>
      </c>
      <c r="F14" s="15">
        <v>95</v>
      </c>
    </row>
    <row r="15" spans="1:12" x14ac:dyDescent="0.2">
      <c r="A15" s="15">
        <v>-42</v>
      </c>
      <c r="B15" s="15">
        <v>21</v>
      </c>
      <c r="C15" s="15">
        <v>92</v>
      </c>
      <c r="D15" s="15">
        <v>79</v>
      </c>
      <c r="E15" s="15">
        <v>-59</v>
      </c>
      <c r="F15" s="15">
        <v>91</v>
      </c>
    </row>
    <row r="16" spans="1:12" x14ac:dyDescent="0.2">
      <c r="A16" s="15">
        <v>-7</v>
      </c>
      <c r="B16" s="15">
        <v>29</v>
      </c>
      <c r="C16" s="15">
        <v>108</v>
      </c>
      <c r="D16" s="15">
        <v>65</v>
      </c>
      <c r="E16" s="15">
        <v>-51</v>
      </c>
      <c r="F16" s="15">
        <v>99</v>
      </c>
    </row>
    <row r="17" spans="1:6" x14ac:dyDescent="0.2">
      <c r="A17" s="15">
        <v>12</v>
      </c>
      <c r="B17" s="15">
        <v>30</v>
      </c>
      <c r="C17" s="15">
        <v>102</v>
      </c>
      <c r="D17" s="15">
        <v>86</v>
      </c>
      <c r="E17" s="15">
        <v>-50</v>
      </c>
      <c r="F17" s="15">
        <v>100</v>
      </c>
    </row>
    <row r="18" spans="1:6" x14ac:dyDescent="0.2">
      <c r="A18" s="15">
        <v>22</v>
      </c>
      <c r="B18" s="15">
        <v>-7</v>
      </c>
      <c r="C18" s="15">
        <v>64</v>
      </c>
      <c r="D18" s="15">
        <v>47</v>
      </c>
      <c r="E18" s="15">
        <v>-87</v>
      </c>
      <c r="F18" s="15">
        <v>63</v>
      </c>
    </row>
    <row r="19" spans="1:6" x14ac:dyDescent="0.2">
      <c r="A19" s="15">
        <v>16</v>
      </c>
      <c r="B19" s="15">
        <v>4</v>
      </c>
      <c r="C19" s="15">
        <v>84</v>
      </c>
      <c r="D19" s="15">
        <v>61</v>
      </c>
      <c r="E19" s="15">
        <v>-76</v>
      </c>
      <c r="F19" s="15">
        <v>74</v>
      </c>
    </row>
    <row r="20" spans="1:6" x14ac:dyDescent="0.2">
      <c r="A20" s="15">
        <v>4</v>
      </c>
      <c r="B20" s="15">
        <v>6</v>
      </c>
      <c r="C20" s="15">
        <v>77</v>
      </c>
      <c r="D20" s="15">
        <v>43</v>
      </c>
      <c r="E20" s="15">
        <v>-74</v>
      </c>
      <c r="F20" s="15">
        <v>76</v>
      </c>
    </row>
    <row r="21" spans="1:6" x14ac:dyDescent="0.2">
      <c r="A21" s="15">
        <v>-5</v>
      </c>
      <c r="B21" s="15">
        <v>12</v>
      </c>
      <c r="C21" s="15">
        <v>90</v>
      </c>
      <c r="D21" s="15">
        <v>79</v>
      </c>
      <c r="E21" s="15">
        <v>-68</v>
      </c>
      <c r="F21" s="15">
        <v>82</v>
      </c>
    </row>
    <row r="22" spans="1:6" x14ac:dyDescent="0.2">
      <c r="A22" s="15">
        <v>15</v>
      </c>
      <c r="B22" s="15">
        <v>23</v>
      </c>
      <c r="C22" s="15">
        <v>97</v>
      </c>
      <c r="D22" s="15">
        <v>78</v>
      </c>
      <c r="E22" s="15">
        <v>-57</v>
      </c>
      <c r="F22" s="15">
        <v>93</v>
      </c>
    </row>
    <row r="23" spans="1:6" x14ac:dyDescent="0.2">
      <c r="A23" s="15">
        <v>18</v>
      </c>
      <c r="B23" s="15">
        <v>22</v>
      </c>
      <c r="C23" s="15">
        <v>93</v>
      </c>
      <c r="D23" s="15"/>
      <c r="E23" s="15">
        <v>-58</v>
      </c>
      <c r="F23" s="15">
        <v>92</v>
      </c>
    </row>
    <row r="24" spans="1:6" x14ac:dyDescent="0.2">
      <c r="A24" s="15">
        <v>-37</v>
      </c>
      <c r="B24" s="15">
        <v>8</v>
      </c>
      <c r="C24" s="15">
        <v>85</v>
      </c>
      <c r="D24" s="15"/>
      <c r="E24" s="15">
        <v>-72</v>
      </c>
      <c r="F24" s="15">
        <v>78</v>
      </c>
    </row>
    <row r="25" spans="1:6" x14ac:dyDescent="0.2">
      <c r="A25" s="15">
        <v>-8</v>
      </c>
      <c r="B25" s="15">
        <v>3</v>
      </c>
      <c r="C25" s="15">
        <v>75</v>
      </c>
      <c r="D25" s="15">
        <v>10</v>
      </c>
      <c r="E25" s="15">
        <v>-77</v>
      </c>
      <c r="F25" s="15">
        <v>73</v>
      </c>
    </row>
    <row r="26" spans="1:6" x14ac:dyDescent="0.2">
      <c r="A26" s="15">
        <v>-21</v>
      </c>
      <c r="B26" s="15">
        <v>-2</v>
      </c>
      <c r="C26" s="15">
        <v>70</v>
      </c>
      <c r="D26" s="15"/>
      <c r="E26" s="15">
        <v>-82</v>
      </c>
      <c r="F26" s="15">
        <v>68</v>
      </c>
    </row>
    <row r="27" spans="1:6" x14ac:dyDescent="0.2">
      <c r="A27" s="15">
        <v>20</v>
      </c>
      <c r="B27" s="15" t="s">
        <v>32</v>
      </c>
      <c r="C27" s="15">
        <v>91</v>
      </c>
      <c r="D27" s="15"/>
      <c r="E27" s="15">
        <v>-68</v>
      </c>
      <c r="F27" s="15">
        <v>82</v>
      </c>
    </row>
    <row r="28" spans="1:6" x14ac:dyDescent="0.2">
      <c r="A28" s="15">
        <v>15</v>
      </c>
      <c r="B28" s="15" t="s">
        <v>32</v>
      </c>
      <c r="C28" s="15">
        <v>95</v>
      </c>
      <c r="D28" s="15"/>
      <c r="E28" s="15">
        <v>-61</v>
      </c>
      <c r="F28" s="15">
        <v>89</v>
      </c>
    </row>
    <row r="29" spans="1:6" x14ac:dyDescent="0.2">
      <c r="A29" s="15">
        <v>29</v>
      </c>
      <c r="B29" s="15" t="s">
        <v>32</v>
      </c>
      <c r="C29" s="15">
        <v>94</v>
      </c>
      <c r="D29" s="15"/>
      <c r="E29" s="15">
        <v>-64</v>
      </c>
      <c r="F29" s="15">
        <v>86</v>
      </c>
    </row>
    <row r="30" spans="1:6" x14ac:dyDescent="0.2">
      <c r="A30" s="15">
        <v>-28</v>
      </c>
      <c r="B30" s="15" t="s">
        <v>32</v>
      </c>
      <c r="C30" s="15">
        <v>78</v>
      </c>
      <c r="D30" s="15"/>
      <c r="E30" s="15">
        <v>-78</v>
      </c>
      <c r="F30" s="15"/>
    </row>
    <row r="31" spans="1:6" x14ac:dyDescent="0.2">
      <c r="A31" s="15">
        <v>-42</v>
      </c>
      <c r="B31" s="15" t="s">
        <v>32</v>
      </c>
      <c r="C31" s="15">
        <v>82</v>
      </c>
      <c r="D31" s="15"/>
      <c r="E31" s="15">
        <v>-76</v>
      </c>
      <c r="F31" s="15"/>
    </row>
    <row r="32" spans="1:6" x14ac:dyDescent="0.2">
      <c r="A32" s="15">
        <v>10</v>
      </c>
      <c r="B32" s="15" t="s">
        <v>32</v>
      </c>
      <c r="C32" s="15">
        <v>85</v>
      </c>
      <c r="D32" s="15"/>
      <c r="E32" s="15">
        <v>-71</v>
      </c>
      <c r="F32" s="15"/>
    </row>
    <row r="33" spans="1:6" x14ac:dyDescent="0.2">
      <c r="A33" s="15">
        <v>-26</v>
      </c>
      <c r="B33" s="15" t="s">
        <v>32</v>
      </c>
      <c r="C33" s="15">
        <v>85</v>
      </c>
      <c r="D33" s="15"/>
      <c r="E33" s="15">
        <v>-72</v>
      </c>
      <c r="F33" s="15"/>
    </row>
    <row r="34" spans="1:6" x14ac:dyDescent="0.2">
      <c r="A34" s="15">
        <v>-41</v>
      </c>
      <c r="B34" s="15" t="s">
        <v>32</v>
      </c>
      <c r="C34" s="15">
        <v>82</v>
      </c>
      <c r="D34" s="15"/>
      <c r="E34" s="15">
        <v>-69</v>
      </c>
      <c r="F34" s="15"/>
    </row>
    <row r="35" spans="1:6" x14ac:dyDescent="0.2">
      <c r="A35" s="15" t="s">
        <v>32</v>
      </c>
      <c r="B35" s="15" t="s">
        <v>32</v>
      </c>
      <c r="C35" s="15"/>
      <c r="D35" s="15"/>
      <c r="E35" s="15" t="s">
        <v>32</v>
      </c>
      <c r="F35" s="15"/>
    </row>
    <row r="36" spans="1:6" x14ac:dyDescent="0.2">
      <c r="A36" s="15" t="s">
        <v>32</v>
      </c>
      <c r="B36" s="15" t="s">
        <v>32</v>
      </c>
      <c r="C36" s="15"/>
      <c r="D36" s="15"/>
      <c r="E36" s="15">
        <v>-130</v>
      </c>
      <c r="F36" s="15"/>
    </row>
    <row r="37" spans="1:6" x14ac:dyDescent="0.2">
      <c r="A37" s="15" t="s">
        <v>32</v>
      </c>
      <c r="B37" s="15" t="s">
        <v>32</v>
      </c>
      <c r="C37" s="15">
        <v>30</v>
      </c>
      <c r="D37" s="15"/>
      <c r="E37" s="15">
        <v>-140</v>
      </c>
      <c r="F37" s="15"/>
    </row>
    <row r="38" spans="1:6" x14ac:dyDescent="0.2">
      <c r="A38" s="15" t="s">
        <v>32</v>
      </c>
      <c r="B38" s="15" t="s">
        <v>32</v>
      </c>
      <c r="C38" s="15">
        <v>140</v>
      </c>
      <c r="D38" s="15"/>
      <c r="E38" s="15">
        <v>-10</v>
      </c>
      <c r="F38" s="15">
        <v>130</v>
      </c>
    </row>
    <row r="39" spans="1:6" x14ac:dyDescent="0.2">
      <c r="A39" s="15" t="s">
        <v>32</v>
      </c>
      <c r="B39" s="15" t="s">
        <v>32</v>
      </c>
      <c r="C39" s="15">
        <v>145</v>
      </c>
      <c r="D39" s="15"/>
      <c r="E39" s="15">
        <v>-20</v>
      </c>
      <c r="F39" s="15"/>
    </row>
    <row r="40" spans="1:6" x14ac:dyDescent="0.2">
      <c r="A40" s="15" t="s">
        <v>32</v>
      </c>
      <c r="B40" s="15" t="s">
        <v>32</v>
      </c>
      <c r="C40" s="15"/>
      <c r="D40" s="15"/>
      <c r="E40" s="15" t="s">
        <v>32</v>
      </c>
      <c r="F40" s="15"/>
    </row>
    <row r="41" spans="1:6" x14ac:dyDescent="0.2">
      <c r="A41" s="15" t="s">
        <v>32</v>
      </c>
      <c r="B41" s="15" t="s">
        <v>32</v>
      </c>
      <c r="C41" s="15"/>
      <c r="D41" s="15"/>
      <c r="E41" s="15" t="s">
        <v>32</v>
      </c>
      <c r="F41" s="15"/>
    </row>
    <row r="42" spans="1:6" x14ac:dyDescent="0.2">
      <c r="A42" s="15" t="s">
        <v>32</v>
      </c>
      <c r="B42" s="15" t="s">
        <v>32</v>
      </c>
      <c r="C42" s="15"/>
      <c r="D42" s="15"/>
      <c r="E42" s="15" t="s">
        <v>32</v>
      </c>
      <c r="F42" s="15"/>
    </row>
    <row r="43" spans="1:6" x14ac:dyDescent="0.2">
      <c r="A43" s="15" t="s">
        <v>32</v>
      </c>
      <c r="B43" s="15" t="s">
        <v>32</v>
      </c>
      <c r="C43" s="15"/>
      <c r="D43" s="15"/>
      <c r="E43" s="15" t="s">
        <v>32</v>
      </c>
      <c r="F43" s="15"/>
    </row>
    <row r="44" spans="1:6" x14ac:dyDescent="0.2">
      <c r="A44" s="15" t="s">
        <v>32</v>
      </c>
      <c r="B44" s="15" t="s">
        <v>32</v>
      </c>
      <c r="C44" s="15"/>
      <c r="D44" s="15"/>
      <c r="E44" s="15" t="s">
        <v>32</v>
      </c>
      <c r="F44" s="15"/>
    </row>
    <row r="45" spans="1:6" x14ac:dyDescent="0.2">
      <c r="A45" s="15" t="s">
        <v>32</v>
      </c>
      <c r="B45" s="15" t="s">
        <v>32</v>
      </c>
      <c r="C45" s="15"/>
      <c r="D45" s="15"/>
      <c r="E45" s="15" t="s">
        <v>32</v>
      </c>
      <c r="F45" s="15"/>
    </row>
    <row r="46" spans="1:6" x14ac:dyDescent="0.2">
      <c r="A46" s="15" t="s">
        <v>32</v>
      </c>
      <c r="B46" s="15" t="s">
        <v>32</v>
      </c>
      <c r="C46" s="15"/>
      <c r="D46" s="15"/>
      <c r="E46" s="15" t="s">
        <v>32</v>
      </c>
      <c r="F46" s="15"/>
    </row>
    <row r="47" spans="1:6" x14ac:dyDescent="0.2">
      <c r="A47" s="15" t="s">
        <v>32</v>
      </c>
      <c r="B47" s="15" t="s">
        <v>32</v>
      </c>
      <c r="C47" s="15"/>
      <c r="D47" s="15"/>
      <c r="E47" s="15" t="s">
        <v>32</v>
      </c>
      <c r="F47" s="15"/>
    </row>
    <row r="48" spans="1:6" x14ac:dyDescent="0.2">
      <c r="A48" s="15" t="s">
        <v>32</v>
      </c>
      <c r="B48" s="15" t="s">
        <v>32</v>
      </c>
      <c r="C48" s="15"/>
      <c r="D48" s="15"/>
      <c r="E48" s="15" t="s">
        <v>32</v>
      </c>
      <c r="F48" s="15"/>
    </row>
  </sheetData>
  <phoneticPr fontId="0" type="noConversion"/>
  <pageMargins left="0.75" right="0.75" top="1" bottom="1" header="0.5" footer="0.5"/>
  <pageSetup paperSize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TourSizes</vt:lpstr>
      <vt:lpstr>GlobalAvgDelay</vt:lpstr>
      <vt:lpstr>simTime</vt:lpstr>
      <vt:lpstr>lixo</vt:lpstr>
      <vt:lpstr>dadosbrutos</vt:lpstr>
      <vt:lpstr>BoxPlot2</vt:lpstr>
      <vt:lpstr>BoxPlot_Shifted</vt:lpstr>
      <vt:lpstr>Data_Shifted</vt:lpstr>
      <vt:lpstr>Data</vt:lpstr>
      <vt:lpstr>©</vt:lpstr>
      <vt:lpstr>dadosbrutos!dadosBrutos_1</vt:lpstr>
      <vt:lpstr>BoxPlot_Shifted!Print_Area</vt:lpstr>
      <vt:lpstr>BoxPlot2!Print_Area</vt:lpstr>
      <vt:lpstr>GlobalAvgDelay!Print_Area</vt:lpstr>
      <vt:lpstr>simTime!Print_Area</vt:lpstr>
      <vt:lpstr>TourSizes!Print_Area</vt:lpstr>
      <vt:lpstr>BoxPlot2!Print_Titles</vt:lpstr>
      <vt:lpstr>GlobalAvgDelay!Print_Titles</vt:lpstr>
      <vt:lpstr>simTime!Print_Titles</vt:lpstr>
      <vt:lpstr>TourSizes!Print_Titles</vt:lpstr>
      <vt:lpstr>lixo!resultsDESCRIBE_1</vt:lpstr>
      <vt:lpstr>shift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Plot Template</dc:title>
  <dc:creator>Vertex42.com</dc:creator>
  <dc:description>(c) 2009-2015 Vertex42 LLC. All Rights Reserved.</dc:description>
  <cp:lastModifiedBy>bruno olivieri</cp:lastModifiedBy>
  <cp:lastPrinted>2015-04-21T20:30:45Z</cp:lastPrinted>
  <dcterms:created xsi:type="dcterms:W3CDTF">2011-11-16T02:56:30Z</dcterms:created>
  <dcterms:modified xsi:type="dcterms:W3CDTF">2017-04-22T14:27:47Z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1.2.0</vt:lpwstr>
  </property>
  <property fmtid="{D5CDD505-2E9C-101B-9397-08002B2CF9AE}" pid="3" name="Copyright">
    <vt:lpwstr>2009-2015 Vertex42 LLC</vt:lpwstr>
  </property>
</Properties>
</file>