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\Documents\_gits\surveillanceStrategies\results\2017-05-03 - FPPWR 1st version\"/>
    </mc:Choice>
  </mc:AlternateContent>
  <bookViews>
    <workbookView xWindow="0" yWindow="4200" windowWidth="18825" windowHeight="12690" tabRatio="861" activeTab="4"/>
  </bookViews>
  <sheets>
    <sheet name="TourSizes" sheetId="11" r:id="rId1"/>
    <sheet name="GlobalAvgDelay" sheetId="3" r:id="rId2"/>
    <sheet name="simTime" sheetId="12" r:id="rId3"/>
    <sheet name="lixo" sheetId="10" r:id="rId4"/>
    <sheet name="dadosbrutos" sheetId="13" r:id="rId5"/>
    <sheet name="BoxPlot2" sheetId="7" r:id="rId6"/>
    <sheet name="BoxPlot_Shifted" sheetId="2" r:id="rId7"/>
    <sheet name="Data_Shifted" sheetId="1" r:id="rId8"/>
    <sheet name="Data" sheetId="6" r:id="rId9"/>
    <sheet name="©" sheetId="8" r:id="rId10"/>
  </sheets>
  <definedNames>
    <definedName name="_xlnm._FilterDatabase" localSheetId="4" hidden="1">dadosbrutos!$A$1:$Q$321</definedName>
    <definedName name="_xlnm._FilterDatabase" localSheetId="3" hidden="1">lixo!$A$1:$P$65</definedName>
    <definedName name="_xlnm.Print_Area" localSheetId="6">BoxPlot_Shifted!$A$1:$G$51</definedName>
    <definedName name="_xlnm.Print_Area" localSheetId="5">BoxPlot2!$A$1:$G$90</definedName>
    <definedName name="_xlnm.Print_Area" localSheetId="1">GlobalAvgDelay!$A$1:$I$90</definedName>
    <definedName name="_xlnm.Print_Area" localSheetId="2">simTime!$A$1:$C$90</definedName>
    <definedName name="_xlnm.Print_Area" localSheetId="0">TourSizes!$A$1:$C$90</definedName>
    <definedName name="_xlnm.Print_Titles" localSheetId="5">BoxPlot2!$49:$49</definedName>
    <definedName name="_xlnm.Print_Titles" localSheetId="1">GlobalAvgDelay!$49:$49</definedName>
    <definedName name="_xlnm.Print_Titles" localSheetId="2">simTime!$49:$49</definedName>
    <definedName name="_xlnm.Print_Titles" localSheetId="0">TourSizes!$49:$49</definedName>
    <definedName name="resultsDESCRIBE" localSheetId="4">dadosbrutos!$A$1:$P$321</definedName>
    <definedName name="resultsDESCRIBE_1" localSheetId="3">lixo!$A$1:$P$65</definedName>
    <definedName name="shift">Data_Shifted!$I$1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M15" i="12" l="1"/>
  <c r="N15" i="12"/>
  <c r="P16" i="12"/>
  <c r="P15" i="12"/>
  <c r="B32" i="12"/>
  <c r="B39" i="12" s="1"/>
  <c r="B41" i="12" s="1"/>
  <c r="B43" i="12" s="1"/>
  <c r="B36" i="12"/>
  <c r="B37" i="12"/>
  <c r="B46" i="12"/>
  <c r="B47" i="12"/>
  <c r="B49" i="12"/>
  <c r="P11" i="12"/>
  <c r="P10" i="12"/>
  <c r="B40" i="12" l="1"/>
  <c r="B42" i="12" s="1"/>
  <c r="B44" i="12" s="1"/>
  <c r="C49" i="12"/>
  <c r="C47" i="12"/>
  <c r="C46" i="12"/>
  <c r="C37" i="12"/>
  <c r="C36" i="12"/>
  <c r="C32" i="12"/>
  <c r="C40" i="12" s="1"/>
  <c r="C42" i="12" s="1"/>
  <c r="C44" i="12" s="1"/>
  <c r="E2" i="12"/>
  <c r="C39" i="12" l="1"/>
  <c r="C41" i="12" s="1"/>
  <c r="C43" i="12" s="1"/>
  <c r="C49" i="11"/>
  <c r="B49" i="11"/>
  <c r="C47" i="11"/>
  <c r="B47" i="11"/>
  <c r="C46" i="11"/>
  <c r="B46" i="11"/>
  <c r="C37" i="11"/>
  <c r="B37" i="11"/>
  <c r="C36" i="11"/>
  <c r="B36" i="11"/>
  <c r="C32" i="11"/>
  <c r="C40" i="11" s="1"/>
  <c r="C42" i="11" s="1"/>
  <c r="C44" i="11" s="1"/>
  <c r="B32" i="11"/>
  <c r="B40" i="11" s="1"/>
  <c r="B42" i="11" s="1"/>
  <c r="B44" i="11" s="1"/>
  <c r="E2" i="11"/>
  <c r="B39" i="11" l="1"/>
  <c r="B41" i="11" s="1"/>
  <c r="B43" i="11" s="1"/>
  <c r="C39" i="11"/>
  <c r="C41" i="11" s="1"/>
  <c r="C43" i="11" s="1"/>
  <c r="G32" i="3"/>
  <c r="F32" i="3"/>
  <c r="H49" i="3"/>
  <c r="H47" i="3"/>
  <c r="H46" i="3"/>
  <c r="H37" i="3"/>
  <c r="H36" i="3"/>
  <c r="H32" i="3"/>
  <c r="H39" i="3" s="1"/>
  <c r="H41" i="3" s="1"/>
  <c r="H43" i="3" s="1"/>
  <c r="G49" i="3"/>
  <c r="G47" i="3"/>
  <c r="G46" i="3"/>
  <c r="G37" i="3"/>
  <c r="G36" i="3"/>
  <c r="G39" i="3"/>
  <c r="G41" i="3" s="1"/>
  <c r="G43" i="3" s="1"/>
  <c r="I32" i="3"/>
  <c r="H40" i="3" l="1"/>
  <c r="H42" i="3" s="1"/>
  <c r="H44" i="3" s="1"/>
  <c r="G40" i="3"/>
  <c r="G42" i="3" s="1"/>
  <c r="G44" i="3" s="1"/>
  <c r="C32" i="3"/>
  <c r="D32" i="3"/>
  <c r="E32" i="3"/>
  <c r="B32" i="3"/>
  <c r="K2" i="3" l="1"/>
  <c r="I2" i="7"/>
  <c r="I2" i="2"/>
  <c r="B6" i="8"/>
  <c r="C49" i="3" l="1"/>
  <c r="D49" i="3"/>
  <c r="E49" i="3"/>
  <c r="F49" i="3"/>
  <c r="I49" i="3"/>
  <c r="B49" i="3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E37" i="7" s="1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B39" i="7" s="1"/>
  <c r="D32" i="7"/>
  <c r="E32" i="7"/>
  <c r="F32" i="7"/>
  <c r="F39" i="7" s="1"/>
  <c r="D39" i="7"/>
  <c r="D33" i="7" s="1"/>
  <c r="D46" i="7" s="1"/>
  <c r="E39" i="7"/>
  <c r="E33" i="7"/>
  <c r="E46" i="7" s="1"/>
  <c r="B40" i="7"/>
  <c r="B34" i="7" s="1"/>
  <c r="B47" i="7" s="1"/>
  <c r="D40" i="7"/>
  <c r="D34" i="7" s="1"/>
  <c r="D47" i="7" s="1"/>
  <c r="E40" i="7"/>
  <c r="E42" i="7" s="1"/>
  <c r="E44" i="7" s="1"/>
  <c r="E34" i="7"/>
  <c r="E47" i="7" s="1"/>
  <c r="F40" i="7"/>
  <c r="F34" i="7" s="1"/>
  <c r="F47" i="7" s="1"/>
  <c r="B36" i="7"/>
  <c r="D36" i="7"/>
  <c r="E36" i="7"/>
  <c r="F36" i="7"/>
  <c r="B37" i="7"/>
  <c r="C37" i="7"/>
  <c r="D37" i="7"/>
  <c r="F37" i="7"/>
  <c r="G37" i="7"/>
  <c r="D41" i="7"/>
  <c r="E41" i="7"/>
  <c r="B42" i="7"/>
  <c r="D42" i="7"/>
  <c r="F42" i="7"/>
  <c r="D43" i="7"/>
  <c r="E43" i="7"/>
  <c r="B44" i="7"/>
  <c r="D44" i="7"/>
  <c r="F44" i="7"/>
  <c r="I1" i="1"/>
  <c r="G37" i="2" s="1"/>
  <c r="I40" i="3"/>
  <c r="I47" i="3" s="1"/>
  <c r="E40" i="3"/>
  <c r="D40" i="3"/>
  <c r="D47" i="3" s="1"/>
  <c r="C40" i="3"/>
  <c r="C47" i="3" s="1"/>
  <c r="B39" i="3"/>
  <c r="I42" i="3"/>
  <c r="I44" i="3" s="1"/>
  <c r="F36" i="3"/>
  <c r="F37" i="3"/>
  <c r="E36" i="3"/>
  <c r="D37" i="3"/>
  <c r="C37" i="3"/>
  <c r="B36" i="3"/>
  <c r="B37" i="3"/>
  <c r="I36" i="3"/>
  <c r="D36" i="3"/>
  <c r="C36" i="3"/>
  <c r="C42" i="3" l="1"/>
  <c r="C44" i="3" s="1"/>
  <c r="B41" i="3"/>
  <c r="B43" i="3" s="1"/>
  <c r="B46" i="3"/>
  <c r="F40" i="3"/>
  <c r="F39" i="3"/>
  <c r="F41" i="7"/>
  <c r="F43" i="7" s="1"/>
  <c r="F33" i="7"/>
  <c r="F46" i="7" s="1"/>
  <c r="B40" i="3"/>
  <c r="B47" i="3" s="1"/>
  <c r="D42" i="3"/>
  <c r="D44" i="3" s="1"/>
  <c r="G40" i="7"/>
  <c r="E47" i="3"/>
  <c r="E42" i="3"/>
  <c r="E44" i="3" s="1"/>
  <c r="B41" i="7"/>
  <c r="B43" i="7" s="1"/>
  <c r="B33" i="7"/>
  <c r="B46" i="7" s="1"/>
  <c r="G32" i="7"/>
  <c r="G39" i="7" s="1"/>
  <c r="C32" i="7"/>
  <c r="C40" i="7" s="1"/>
  <c r="E37" i="3"/>
  <c r="I37" i="3"/>
  <c r="E39" i="3"/>
  <c r="I39" i="3"/>
  <c r="A3" i="2"/>
  <c r="G36" i="7"/>
  <c r="C36" i="7"/>
  <c r="C39" i="3"/>
  <c r="D39" i="3"/>
  <c r="B37" i="2"/>
  <c r="C37" i="2"/>
  <c r="D37" i="2"/>
  <c r="E37" i="2"/>
  <c r="F37" i="2"/>
  <c r="B42" i="3" l="1"/>
  <c r="B44" i="3" s="1"/>
  <c r="G33" i="7"/>
  <c r="G46" i="7" s="1"/>
  <c r="G41" i="7"/>
  <c r="G43" i="7" s="1"/>
  <c r="C34" i="7"/>
  <c r="C47" i="7" s="1"/>
  <c r="C42" i="7"/>
  <c r="C44" i="7" s="1"/>
  <c r="C39" i="7"/>
  <c r="F42" i="3"/>
  <c r="F44" i="3" s="1"/>
  <c r="F47" i="3"/>
  <c r="D46" i="3"/>
  <c r="D41" i="3"/>
  <c r="D43" i="3" s="1"/>
  <c r="C41" i="3"/>
  <c r="C43" i="3" s="1"/>
  <c r="C46" i="3"/>
  <c r="I46" i="3"/>
  <c r="I41" i="3"/>
  <c r="I43" i="3" s="1"/>
  <c r="E46" i="3"/>
  <c r="E41" i="3"/>
  <c r="E43" i="3" s="1"/>
  <c r="G34" i="7"/>
  <c r="G47" i="7" s="1"/>
  <c r="G42" i="7"/>
  <c r="G44" i="7" s="1"/>
  <c r="F46" i="3"/>
  <c r="F41" i="3"/>
  <c r="F43" i="3" s="1"/>
  <c r="C41" i="7" l="1"/>
  <c r="C43" i="7" s="1"/>
  <c r="C33" i="7"/>
  <c r="C46" i="7" s="1"/>
  <c r="A24" i="1"/>
  <c r="C34" i="1"/>
  <c r="E15" i="1"/>
  <c r="C17" i="1"/>
  <c r="E37" i="1"/>
  <c r="C15" i="1"/>
  <c r="B1" i="1"/>
  <c r="A5" i="1"/>
  <c r="E4" i="1"/>
  <c r="F35" i="1"/>
  <c r="D19" i="1"/>
  <c r="C39" i="1"/>
  <c r="F32" i="1"/>
  <c r="D10" i="1"/>
  <c r="D12" i="1"/>
  <c r="C35" i="1"/>
  <c r="B24" i="1"/>
  <c r="A27" i="1"/>
  <c r="E33" i="1"/>
  <c r="B3" i="1"/>
  <c r="D45" i="1"/>
  <c r="E31" i="1"/>
  <c r="D7" i="1"/>
  <c r="F13" i="1"/>
  <c r="F25" i="1"/>
  <c r="F15" i="1"/>
  <c r="A31" i="1"/>
  <c r="C26" i="1"/>
  <c r="C8" i="1"/>
  <c r="E20" i="1"/>
  <c r="D20" i="1"/>
  <c r="A2" i="1"/>
  <c r="F26" i="1"/>
  <c r="F5" i="1"/>
  <c r="A3" i="1"/>
  <c r="E7" i="1"/>
  <c r="D27" i="1"/>
  <c r="E38" i="1"/>
  <c r="C25" i="1"/>
  <c r="B10" i="1"/>
  <c r="F46" i="1"/>
  <c r="E19" i="1"/>
  <c r="E21" i="1"/>
  <c r="B2" i="1"/>
  <c r="E25" i="1"/>
  <c r="D24" i="1"/>
  <c r="E10" i="1"/>
  <c r="E34" i="1"/>
  <c r="C23" i="1"/>
  <c r="C40" i="1"/>
  <c r="C2" i="1"/>
  <c r="C6" i="1"/>
  <c r="C16" i="1"/>
  <c r="E5" i="1"/>
  <c r="A6" i="1"/>
  <c r="D38" i="1"/>
  <c r="F12" i="1"/>
  <c r="D36" i="1"/>
  <c r="C47" i="1"/>
  <c r="B44" i="1"/>
  <c r="F17" i="1"/>
  <c r="D29" i="1"/>
  <c r="A38" i="1"/>
  <c r="D47" i="1"/>
  <c r="D5" i="1"/>
  <c r="F2" i="1"/>
  <c r="B18" i="1"/>
  <c r="A1" i="1"/>
  <c r="A9" i="1"/>
  <c r="E47" i="1"/>
  <c r="A18" i="1"/>
  <c r="C11" i="1"/>
  <c r="D31" i="1"/>
  <c r="F11" i="1"/>
  <c r="A36" i="1"/>
  <c r="F23" i="1"/>
  <c r="B8" i="1"/>
  <c r="F31" i="1"/>
  <c r="B15" i="1"/>
  <c r="D41" i="1"/>
  <c r="F20" i="1"/>
  <c r="C21" i="1"/>
  <c r="B29" i="1"/>
  <c r="C9" i="1"/>
  <c r="E14" i="1"/>
  <c r="A15" i="1"/>
  <c r="B43" i="1"/>
  <c r="C18" i="1"/>
  <c r="D40" i="1"/>
  <c r="E48" i="1"/>
  <c r="A47" i="1"/>
  <c r="A46" i="1"/>
  <c r="A35" i="1"/>
  <c r="B46" i="1"/>
  <c r="A22" i="1"/>
  <c r="F7" i="1"/>
  <c r="A29" i="1"/>
  <c r="F10" i="1"/>
  <c r="D8" i="1"/>
  <c r="C48" i="1"/>
  <c r="A4" i="1"/>
  <c r="A26" i="1"/>
  <c r="C24" i="1"/>
  <c r="B4" i="1"/>
  <c r="A44" i="1"/>
  <c r="D35" i="1"/>
  <c r="B14" i="1"/>
  <c r="E46" i="1"/>
  <c r="B6" i="1"/>
  <c r="C38" i="1"/>
  <c r="F43" i="1"/>
  <c r="D42" i="1"/>
  <c r="A12" i="1"/>
  <c r="F45" i="1"/>
  <c r="E22" i="1"/>
  <c r="A14" i="1"/>
  <c r="F27" i="1"/>
  <c r="B38" i="1"/>
  <c r="B19" i="1"/>
  <c r="A42" i="1"/>
  <c r="D39" i="1"/>
  <c r="B40" i="1"/>
  <c r="C3" i="1"/>
  <c r="F41" i="1"/>
  <c r="C28" i="1"/>
  <c r="D17" i="1"/>
  <c r="B23" i="1"/>
  <c r="E35" i="1"/>
  <c r="A30" i="1"/>
  <c r="D21" i="1"/>
  <c r="F3" i="1"/>
  <c r="C43" i="1"/>
  <c r="E28" i="1"/>
  <c r="F30" i="1"/>
  <c r="E43" i="1"/>
  <c r="A17" i="1"/>
  <c r="E36" i="1"/>
  <c r="F36" i="1"/>
  <c r="C12" i="1"/>
  <c r="A23" i="1"/>
  <c r="A16" i="1"/>
  <c r="C45" i="1"/>
  <c r="A21" i="1"/>
  <c r="D6" i="1"/>
  <c r="D30" i="1"/>
  <c r="F28" i="1"/>
  <c r="A19" i="1"/>
  <c r="C7" i="1"/>
  <c r="B27" i="1"/>
  <c r="A7" i="1"/>
  <c r="D23" i="1"/>
  <c r="D3" i="1"/>
  <c r="B11" i="1"/>
  <c r="B31" i="1"/>
  <c r="D15" i="1"/>
  <c r="D11" i="1"/>
  <c r="B32" i="1"/>
  <c r="F29" i="1"/>
  <c r="B7" i="1"/>
  <c r="B16" i="1"/>
  <c r="B20" i="1"/>
  <c r="F18" i="1"/>
  <c r="E13" i="1"/>
  <c r="E1" i="1"/>
  <c r="C20" i="1"/>
  <c r="E2" i="1"/>
  <c r="B17" i="1"/>
  <c r="B35" i="1"/>
  <c r="A39" i="1"/>
  <c r="C13" i="1"/>
  <c r="C36" i="1"/>
  <c r="F44" i="1"/>
  <c r="B45" i="1"/>
  <c r="F34" i="1"/>
  <c r="F40" i="1"/>
  <c r="B30" i="1"/>
  <c r="F48" i="1"/>
  <c r="F33" i="1"/>
  <c r="C33" i="1"/>
  <c r="F16" i="1"/>
  <c r="F24" i="1"/>
  <c r="A43" i="1"/>
  <c r="B22" i="1"/>
  <c r="F8" i="1"/>
  <c r="D26" i="1"/>
  <c r="B39" i="1"/>
  <c r="F37" i="1"/>
  <c r="E32" i="1"/>
  <c r="D34" i="1"/>
  <c r="B42" i="1"/>
  <c r="E45" i="1"/>
  <c r="E8" i="1"/>
  <c r="B9" i="1"/>
  <c r="C5" i="1"/>
  <c r="C42" i="1"/>
  <c r="C30" i="1"/>
  <c r="E44" i="1"/>
  <c r="F6" i="1"/>
  <c r="E17" i="1"/>
  <c r="A48" i="1"/>
  <c r="F42" i="1"/>
  <c r="E29" i="1"/>
  <c r="A32" i="1"/>
  <c r="A45" i="1"/>
  <c r="C27" i="1"/>
  <c r="F1" i="1"/>
  <c r="B13" i="1"/>
  <c r="E12" i="1"/>
  <c r="C4" i="1"/>
  <c r="C10" i="1"/>
  <c r="B5" i="1"/>
  <c r="B12" i="1"/>
  <c r="D13" i="1"/>
  <c r="D28" i="1"/>
  <c r="E30" i="1"/>
  <c r="D16" i="1"/>
  <c r="C32" i="1"/>
  <c r="A34" i="1"/>
  <c r="E26" i="1"/>
  <c r="D4" i="1"/>
  <c r="F39" i="1"/>
  <c r="F21" i="1"/>
  <c r="E40" i="1"/>
  <c r="A8" i="1"/>
  <c r="E3" i="1"/>
  <c r="E27" i="1"/>
  <c r="F22" i="1"/>
  <c r="B21" i="1"/>
  <c r="E42" i="1"/>
  <c r="E16" i="1"/>
  <c r="F19" i="1"/>
  <c r="B25" i="1"/>
  <c r="E11" i="1"/>
  <c r="C19" i="1"/>
  <c r="D46" i="1"/>
  <c r="B26" i="1"/>
  <c r="C46" i="1"/>
  <c r="C37" i="1"/>
  <c r="D2" i="1"/>
  <c r="D32" i="1"/>
  <c r="B37" i="1"/>
  <c r="B41" i="1"/>
  <c r="C1" i="1"/>
  <c r="A11" i="1"/>
  <c r="A13" i="1"/>
  <c r="B34" i="1"/>
  <c r="D48" i="1"/>
  <c r="D18" i="1"/>
  <c r="E24" i="1"/>
  <c r="E6" i="1"/>
  <c r="B33" i="1"/>
  <c r="A28" i="1"/>
  <c r="A37" i="1"/>
  <c r="A40" i="1"/>
  <c r="D14" i="1"/>
  <c r="F47" i="1"/>
  <c r="D44" i="1"/>
  <c r="A25" i="1"/>
  <c r="F4" i="1"/>
  <c r="E9" i="1"/>
  <c r="D43" i="1"/>
  <c r="C44" i="1"/>
  <c r="D33" i="1"/>
  <c r="C31" i="1"/>
  <c r="F9" i="1"/>
  <c r="E23" i="1"/>
  <c r="C29" i="1"/>
  <c r="B48" i="1"/>
  <c r="D37" i="1"/>
  <c r="D22" i="1"/>
  <c r="D9" i="1"/>
  <c r="C14" i="1"/>
  <c r="C41" i="1"/>
  <c r="F14" i="1"/>
  <c r="A41" i="1"/>
  <c r="F38" i="1"/>
  <c r="B36" i="1"/>
  <c r="D1" i="1"/>
  <c r="B28" i="1"/>
  <c r="A33" i="1"/>
  <c r="E41" i="1"/>
  <c r="A10" i="1"/>
  <c r="E18" i="1"/>
  <c r="A20" i="1"/>
  <c r="B47" i="1"/>
  <c r="C22" i="1"/>
  <c r="E39" i="1"/>
  <c r="D25" i="1"/>
  <c r="E32" i="2" l="1"/>
  <c r="E33" i="2"/>
  <c r="E29" i="2"/>
  <c r="E31" i="2"/>
  <c r="E30" i="2"/>
  <c r="D33" i="2"/>
  <c r="D31" i="2"/>
  <c r="D30" i="2"/>
  <c r="D32" i="2"/>
  <c r="D29" i="2"/>
  <c r="G31" i="2"/>
  <c r="G29" i="2"/>
  <c r="G30" i="2"/>
  <c r="G32" i="2"/>
  <c r="G33" i="2"/>
  <c r="F33" i="2"/>
  <c r="F30" i="2"/>
  <c r="F31" i="2"/>
  <c r="F32" i="2"/>
  <c r="F29" i="2"/>
  <c r="B30" i="2"/>
  <c r="B33" i="2"/>
  <c r="B32" i="2"/>
  <c r="B31" i="2"/>
  <c r="B29" i="2"/>
  <c r="C33" i="2"/>
  <c r="C32" i="2"/>
  <c r="C30" i="2"/>
  <c r="C29" i="2"/>
  <c r="C31" i="2"/>
  <c r="B40" i="2" l="1"/>
  <c r="E40" i="2"/>
  <c r="C34" i="2"/>
  <c r="C43" i="2" s="1"/>
  <c r="C41" i="2"/>
  <c r="F41" i="2"/>
  <c r="F34" i="2"/>
  <c r="F43" i="2" s="1"/>
  <c r="G40" i="2"/>
  <c r="D40" i="2"/>
  <c r="B41" i="2"/>
  <c r="B34" i="2"/>
  <c r="B43" i="2" s="1"/>
  <c r="C40" i="2"/>
  <c r="F40" i="2"/>
  <c r="G34" i="2"/>
  <c r="G43" i="2" s="1"/>
  <c r="G41" i="2"/>
  <c r="D34" i="2"/>
  <c r="D43" i="2" s="1"/>
  <c r="D41" i="2"/>
  <c r="E34" i="2"/>
  <c r="E43" i="2" s="1"/>
  <c r="E41" i="2"/>
  <c r="G44" i="2" l="1"/>
  <c r="G36" i="2" s="1"/>
  <c r="G51" i="2" s="1"/>
  <c r="B44" i="2"/>
  <c r="B36" i="2" s="1"/>
  <c r="B51" i="2" s="1"/>
  <c r="C45" i="2"/>
  <c r="C47" i="2" s="1"/>
  <c r="C35" i="2"/>
  <c r="C50" i="2" s="1"/>
  <c r="G46" i="2"/>
  <c r="G48" i="2" s="1"/>
  <c r="E35" i="2"/>
  <c r="E50" i="2" s="1"/>
  <c r="E45" i="2"/>
  <c r="E47" i="2" s="1"/>
  <c r="E44" i="2"/>
  <c r="F35" i="2"/>
  <c r="F50" i="2" s="1"/>
  <c r="F45" i="2"/>
  <c r="F47" i="2" s="1"/>
  <c r="F44" i="2"/>
  <c r="D45" i="2"/>
  <c r="D47" i="2" s="1"/>
  <c r="D35" i="2"/>
  <c r="D50" i="2" s="1"/>
  <c r="B45" i="2"/>
  <c r="B47" i="2" s="1"/>
  <c r="B35" i="2"/>
  <c r="B50" i="2" s="1"/>
  <c r="G35" i="2"/>
  <c r="G50" i="2" s="1"/>
  <c r="G45" i="2"/>
  <c r="G47" i="2" s="1"/>
  <c r="D44" i="2"/>
  <c r="C44" i="2"/>
  <c r="B46" i="2" l="1"/>
  <c r="B48" i="2" s="1"/>
  <c r="E36" i="2"/>
  <c r="E51" i="2" s="1"/>
  <c r="E46" i="2"/>
  <c r="E48" i="2" s="1"/>
  <c r="C36" i="2"/>
  <c r="C51" i="2" s="1"/>
  <c r="C46" i="2"/>
  <c r="C48" i="2" s="1"/>
  <c r="F36" i="2"/>
  <c r="F51" i="2" s="1"/>
  <c r="F46" i="2"/>
  <c r="F48" i="2" s="1"/>
  <c r="D36" i="2"/>
  <c r="D51" i="2" s="1"/>
  <c r="D46" i="2"/>
  <c r="D48" i="2" s="1"/>
</calcChain>
</file>

<file path=xl/connections.xml><?xml version="1.0" encoding="utf-8"?>
<connections xmlns="http://schemas.openxmlformats.org/spreadsheetml/2006/main">
  <connection id="1" name="resultsDESCRIBE" type="6" refreshedVersion="5" background="1" saveData="1">
    <textPr codePage="850" sourceFile="C:\Users\bruno\Documents\_gits\surveillanceStrategies\results\2017-04-21 - NewMaps\resultsDESCRIBE.txt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DESCRIBE1" type="6" refreshedVersion="5" background="1" saveData="1">
    <textPr codePage="850" sourceFile="C:\Users\bruno\Documents\_gits\surveillanceStrategies\results\2017-05-03 - FPPWR 1st version\resultsDESCRIBE.txt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<sst xmlns="http://schemas.openxmlformats.org/spreadsheetml/2006/main" count="4479" uniqueCount="1303">
  <si>
    <t>http://www.vertex42.com/licensing/EULA_privateuse.html</t>
  </si>
  <si>
    <t>HELP</t>
  </si>
  <si>
    <t>Insert new rows above this line</t>
  </si>
  <si>
    <t>Box Plot Template</t>
  </si>
  <si>
    <t>Min</t>
  </si>
  <si>
    <t>Max</t>
  </si>
  <si>
    <t>IQR</t>
  </si>
  <si>
    <t>Median</t>
  </si>
  <si>
    <t>Q2-Q1</t>
  </si>
  <si>
    <t>Q3-Q2</t>
  </si>
  <si>
    <t>Sample 1</t>
  </si>
  <si>
    <t>Sample 2</t>
  </si>
  <si>
    <t>Sample 3</t>
  </si>
  <si>
    <t>Sample 4</t>
  </si>
  <si>
    <t>Sample 5</t>
  </si>
  <si>
    <t>Sample 6</t>
  </si>
  <si>
    <t>Upper Whisker</t>
  </si>
  <si>
    <t>Upper Outliers</t>
  </si>
  <si>
    <t>Lower Outliers</t>
  </si>
  <si>
    <t>For the Outliers</t>
  </si>
  <si>
    <t>Data Table</t>
  </si>
  <si>
    <t>Labels</t>
  </si>
  <si>
    <t>Lower Whisker</t>
  </si>
  <si>
    <t>For the Whiskers</t>
  </si>
  <si>
    <t>For the Box (IQR and Median)</t>
  </si>
  <si>
    <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</si>
  <si>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</si>
  <si>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</si>
  <si>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</si>
  <si>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</si>
  <si>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</si>
  <si>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SHIFT:</t>
  </si>
  <si>
    <t/>
  </si>
  <si>
    <t>Zero Offset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</si>
  <si>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</si>
  <si>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</si>
  <si>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</si>
  <si>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</si>
  <si>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</si>
  <si>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</si>
  <si>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http://www.vertex42.com/ExcelTemplates/box-whisker-plot.html</t>
  </si>
  <si>
    <t>Using This Worksheet</t>
  </si>
  <si>
    <t xml:space="preserve">This worksheet adds a value to the data in the Data </t>
  </si>
  <si>
    <t xml:space="preserve">worksheet so that all the values are positive.The </t>
  </si>
  <si>
    <t xml:space="preserve">chart in the BoxPlot_Shifted worksheet references </t>
  </si>
  <si>
    <t>the data on this worksheet.</t>
  </si>
  <si>
    <t xml:space="preserve">This worksheet is where you enter your data for the </t>
  </si>
  <si>
    <t xml:space="preserve">chart in the BoxPlot_Shifted worksheet. The </t>
  </si>
  <si>
    <t xml:space="preserve">Data_Shifted worksheet first offsets all the data based </t>
  </si>
  <si>
    <t xml:space="preserve">on the minimum value, so that all the values are </t>
  </si>
  <si>
    <t>positive. A relative comparison is still possible.</t>
  </si>
  <si>
    <t xml:space="preserve">This version of the box plot does not use bar </t>
  </si>
  <si>
    <t xml:space="preserve">charts to represent the quartiles. Instead, each </t>
  </si>
  <si>
    <t xml:space="preserve">of the series is an X-Y chart, which allows the </t>
  </si>
  <si>
    <t xml:space="preserve">data to include negative values. The Median is </t>
  </si>
  <si>
    <t xml:space="preserve">represented with an "x" marker and horizontal </t>
  </si>
  <si>
    <t xml:space="preserve">markers are used for Q1 and Q3. This is a </t>
  </si>
  <si>
    <t xml:space="preserve">more practical approach for creating box plots </t>
  </si>
  <si>
    <t xml:space="preserve">in Excel because it does not require shifting </t>
  </si>
  <si>
    <t>the data as in the BoxPlot_Shifted worksheet.</t>
  </si>
  <si>
    <t xml:space="preserve">If your data contains negative values, then using </t>
  </si>
  <si>
    <t xml:space="preserve">bar charts to display the interquartile range </t>
  </si>
  <si>
    <t xml:space="preserve">requires that the data be shifted so that it is all </t>
  </si>
  <si>
    <t xml:space="preserve">positive.In the BoxPlot worksheet, the use of bar </t>
  </si>
  <si>
    <t xml:space="preserve">charts to create the interquartile ranges requires </t>
  </si>
  <si>
    <t>that the...</t>
  </si>
  <si>
    <t xml:space="preserve">This worksheet is basically the same as the </t>
  </si>
  <si>
    <t xml:space="preserve">BoxPlot worksheet except that it is set up to </t>
  </si>
  <si>
    <t xml:space="preserve">allow negative values reference the Data_Shifted </t>
  </si>
  <si>
    <t xml:space="preserve">worksheet. This makes it easier to delete existing </t>
  </si>
  <si>
    <t xml:space="preserve">data and add your own data sets of any length </t>
  </si>
  <si>
    <t xml:space="preserve">(within the limitations of the number of rows </t>
  </si>
  <si>
    <t>in Excel).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</si>
  <si>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If you have more than 6 </t>
    </r>
  </si>
  <si>
    <t xml:space="preserve">data sets in the Data worksheet, you will need to </t>
  </si>
  <si>
    <t xml:space="preserve">copy an existing column in this worksheet and </t>
  </si>
  <si>
    <t xml:space="preserve">inserting it between Sample 5 and Sample 6. </t>
  </si>
  <si>
    <t xml:space="preserve">Doing so will ensure that the chart series expand </t>
  </si>
  <si>
    <t>to include the new data set.</t>
  </si>
  <si>
    <r>
      <t>Important</t>
    </r>
    <r>
      <rPr>
        <sz val="10"/>
        <color rgb="FF000000"/>
        <rFont val="Arial"/>
        <family val="2"/>
      </rPr>
      <t xml:space="preserve">: After inserting a new column, you </t>
    </r>
  </si>
  <si>
    <t xml:space="preserve">will need to update the references in the formulas </t>
  </si>
  <si>
    <t xml:space="preserve">to refer to the correct column in the Data sheet. </t>
  </si>
  <si>
    <t xml:space="preserve">You can do this by copying cells B27:B49 (the </t>
  </si>
  <si>
    <t xml:space="preserve">formulas for Sample 1) to the right to fill in the </t>
  </si>
  <si>
    <t xml:space="preserve">formulas for the other samples. Rows 37-49 are </t>
  </si>
  <si>
    <t xml:space="preserve">unhidden so that you don't forget to include these </t>
  </si>
  <si>
    <t xml:space="preserve">cells when updating the formulas. You can hide </t>
  </si>
  <si>
    <t>these rows if you want to unclutter the worksheet.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</si>
  <si>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</si>
  <si>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</si>
  <si>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</si>
  <si>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</si>
  <si>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</si>
  <si>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</si>
  <si>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</si>
  <si>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</si>
  <si>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</si>
  <si>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</si>
  <si>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</si>
  <si>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</si>
  <si>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</si>
  <si>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</si>
  <si>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</si>
  <si>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</si>
  <si>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</si>
  <si>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</si>
  <si>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 xml:space="preserve">additional data sets by copying an existing </t>
  </si>
  <si>
    <t xml:space="preserve">column and inserting it between Sample 5 and </t>
  </si>
  <si>
    <t xml:space="preserve">Sample 6. Doing so will ensure that the chart </t>
  </si>
  <si>
    <t>series expand to include the new data set.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</si>
  <si>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</si>
  <si>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 xml:space="preserve">have blank values within the data sets, but if </t>
  </si>
  <si>
    <t xml:space="preserve">you need to add more rows, add rows above </t>
  </si>
  <si>
    <t xml:space="preserve">the gray line below the table so that the range </t>
  </si>
  <si>
    <t>references expand to include these new rows.</t>
  </si>
  <si>
    <t>TSP16-delay</t>
  </si>
  <si>
    <t>TSP2-delay</t>
  </si>
  <si>
    <t>DADCA16-delay</t>
  </si>
  <si>
    <t>DADCA4-delay</t>
  </si>
  <si>
    <t>TSP4-delay</t>
  </si>
  <si>
    <t>DADCA8-delay</t>
  </si>
  <si>
    <t>TSP8-delay</t>
  </si>
  <si>
    <t>Strategy</t>
  </si>
  <si>
    <t>nPOIs</t>
  </si>
  <si>
    <t>nUAV</t>
  </si>
  <si>
    <t>SucessTax</t>
  </si>
  <si>
    <t>V2V_range</t>
  </si>
  <si>
    <t>nRounds</t>
  </si>
  <si>
    <t>dimX</t>
  </si>
  <si>
    <t>simumationTimeMS</t>
  </si>
  <si>
    <t>TSP_threads</t>
  </si>
  <si>
    <t>maxData</t>
  </si>
  <si>
    <t>minData</t>
  </si>
  <si>
    <t>globalAvgDelay</t>
  </si>
  <si>
    <t>nMsgs</t>
  </si>
  <si>
    <t>tourSize</t>
  </si>
  <si>
    <t>TSPbased</t>
  </si>
  <si>
    <t>ZigZagOverNSN</t>
  </si>
  <si>
    <t>Unnamed: 14</t>
  </si>
  <si>
    <t>DADCA2-delay</t>
  </si>
  <si>
    <t>count</t>
  </si>
  <si>
    <t>mean</t>
  </si>
  <si>
    <t>std</t>
  </si>
  <si>
    <t>min</t>
  </si>
  <si>
    <t>max</t>
  </si>
  <si>
    <t>DADCA2-tour</t>
  </si>
  <si>
    <t>TSP2-tour</t>
  </si>
  <si>
    <t>TSP</t>
  </si>
  <si>
    <t>DADCA</t>
  </si>
  <si>
    <t>OldMap</t>
  </si>
  <si>
    <t>New Map</t>
  </si>
  <si>
    <t>DADCA100-NewMap</t>
  </si>
  <si>
    <t>DADCA100-oldMap</t>
  </si>
  <si>
    <t>mapa</t>
  </si>
  <si>
    <t>FPPWRMobility</t>
  </si>
  <si>
    <t>100.0</t>
  </si>
  <si>
    <t>0.7312361</t>
  </si>
  <si>
    <t>71.0</t>
  </si>
  <si>
    <t>36000.0</t>
  </si>
  <si>
    <t>30000.0</t>
  </si>
  <si>
    <t>1109.62</t>
  </si>
  <si>
    <t>1.0</t>
  </si>
  <si>
    <t>35811.45</t>
  </si>
  <si>
    <t>35654.85</t>
  </si>
  <si>
    <t>6167.49</t>
  </si>
  <si>
    <t>828.95</t>
  </si>
  <si>
    <t>205170.24</t>
  </si>
  <si>
    <t>50.5</t>
  </si>
  <si>
    <t>0.125937653814</t>
  </si>
  <si>
    <t>0.0</t>
  </si>
  <si>
    <t>0.48472</t>
  </si>
  <si>
    <t>885.0</t>
  </si>
  <si>
    <t>35610.0</t>
  </si>
  <si>
    <t>35430.0</t>
  </si>
  <si>
    <t>3748.0</t>
  </si>
  <si>
    <t>571.0</t>
  </si>
  <si>
    <t>110016.0</t>
  </si>
  <si>
    <t>0.6607625</t>
  </si>
  <si>
    <t>1056.5</t>
  </si>
  <si>
    <t>35790.0</t>
  </si>
  <si>
    <t>35625.0</t>
  </si>
  <si>
    <t>5557.25</t>
  </si>
  <si>
    <t>625.75</t>
  </si>
  <si>
    <t>180575.75</t>
  </si>
  <si>
    <t>25.75</t>
  </si>
  <si>
    <t>0.70729</t>
  </si>
  <si>
    <t>1104.0</t>
  </si>
  <si>
    <t>35810.0</t>
  </si>
  <si>
    <t>35665.0</t>
  </si>
  <si>
    <t>6127.5</t>
  </si>
  <si>
    <t>909.0</t>
  </si>
  <si>
    <t>205948.0</t>
  </si>
  <si>
    <t>0.791665</t>
  </si>
  <si>
    <t>1173.0</t>
  </si>
  <si>
    <t>35850.0</t>
  </si>
  <si>
    <t>35700.0</t>
  </si>
  <si>
    <t>6724.75</t>
  </si>
  <si>
    <t>950.75</t>
  </si>
  <si>
    <t>227541.25</t>
  </si>
  <si>
    <t>75.25</t>
  </si>
  <si>
    <t>1341.0</t>
  </si>
  <si>
    <t>35885.0</t>
  </si>
  <si>
    <t>35745.0</t>
  </si>
  <si>
    <t>9423.0</t>
  </si>
  <si>
    <t>1590.0</t>
  </si>
  <si>
    <t>300462.0</t>
  </si>
  <si>
    <t>0.7292983</t>
  </si>
  <si>
    <t>1225.39</t>
  </si>
  <si>
    <t>35813.0</t>
  </si>
  <si>
    <t>35653.15</t>
  </si>
  <si>
    <t>6181.69</t>
  </si>
  <si>
    <t>829.91</t>
  </si>
  <si>
    <t>0.124580290212</t>
  </si>
  <si>
    <t>0.4625</t>
  </si>
  <si>
    <t>938.0</t>
  </si>
  <si>
    <t>35440.0</t>
  </si>
  <si>
    <t>3656.0</t>
  </si>
  <si>
    <t>590.0</t>
  </si>
  <si>
    <t>0.6555525</t>
  </si>
  <si>
    <t>1160.0</t>
  </si>
  <si>
    <t>35615.0</t>
  </si>
  <si>
    <t>5533.0</t>
  </si>
  <si>
    <t>624.75</t>
  </si>
  <si>
    <t>0.705555</t>
  </si>
  <si>
    <t>1232.5</t>
  </si>
  <si>
    <t>35805.0</t>
  </si>
  <si>
    <t>6111.5</t>
  </si>
  <si>
    <t>905.0</t>
  </si>
  <si>
    <t>0.8149275</t>
  </si>
  <si>
    <t>1293.75</t>
  </si>
  <si>
    <t>6714.25</t>
  </si>
  <si>
    <t>949.5</t>
  </si>
  <si>
    <t>1464.0</t>
  </si>
  <si>
    <t>35905.0</t>
  </si>
  <si>
    <t>9097.0</t>
  </si>
  <si>
    <t>1525.0</t>
  </si>
  <si>
    <t>0.390288</t>
  </si>
  <si>
    <t>1531.88</t>
  </si>
  <si>
    <t>35936.9</t>
  </si>
  <si>
    <t>35777.65</t>
  </si>
  <si>
    <t>11144.25</t>
  </si>
  <si>
    <t>670.82</t>
  </si>
  <si>
    <t>402511.52</t>
  </si>
  <si>
    <t>0.0472794897339</t>
  </si>
  <si>
    <t>0.27326</t>
  </si>
  <si>
    <t>1237.0</t>
  </si>
  <si>
    <t>35870.0</t>
  </si>
  <si>
    <t>35680.0</t>
  </si>
  <si>
    <t>7897.0</t>
  </si>
  <si>
    <t>567.0</t>
  </si>
  <si>
    <t>265853.0</t>
  </si>
  <si>
    <t>0.3554725</t>
  </si>
  <si>
    <t>1441.75</t>
  </si>
  <si>
    <t>35935.0</t>
  </si>
  <si>
    <t>35770.0</t>
  </si>
  <si>
    <t>10078.75</t>
  </si>
  <si>
    <t>610.0</t>
  </si>
  <si>
    <t>367070.0</t>
  </si>
  <si>
    <t>0.386285</t>
  </si>
  <si>
    <t>1532.5</t>
  </si>
  <si>
    <t>35940.0</t>
  </si>
  <si>
    <t>35780.0</t>
  </si>
  <si>
    <t>11171.0</t>
  </si>
  <si>
    <t>622.0</t>
  </si>
  <si>
    <t>401820.0</t>
  </si>
  <si>
    <t>0.42292</t>
  </si>
  <si>
    <t>1624.0</t>
  </si>
  <si>
    <t>35946.25</t>
  </si>
  <si>
    <t>12360.25</t>
  </si>
  <si>
    <t>641.0</t>
  </si>
  <si>
    <t>441603.75</t>
  </si>
  <si>
    <t>0.53229</t>
  </si>
  <si>
    <t>1893.0</t>
  </si>
  <si>
    <t>35960.0</t>
  </si>
  <si>
    <t>35820.0</t>
  </si>
  <si>
    <t>14791.0</t>
  </si>
  <si>
    <t>1279.0</t>
  </si>
  <si>
    <t>515554.0</t>
  </si>
  <si>
    <t>0.263928</t>
  </si>
  <si>
    <t>1904.44</t>
  </si>
  <si>
    <t>35950.8</t>
  </si>
  <si>
    <t>35812.6</t>
  </si>
  <si>
    <t>14841.27</t>
  </si>
  <si>
    <t>873.45</t>
  </si>
  <si>
    <t>596145.33</t>
  </si>
  <si>
    <t>0.0309735634098</t>
  </si>
  <si>
    <t>0.22222</t>
  </si>
  <si>
    <t>1664.0</t>
  </si>
  <si>
    <t>-1.0</t>
  </si>
  <si>
    <t>409695.0</t>
  </si>
  <si>
    <t>0.2420725</t>
  </si>
  <si>
    <t>1823.0</t>
  </si>
  <si>
    <t>35945.0</t>
  </si>
  <si>
    <t>35788.75</t>
  </si>
  <si>
    <t>14682.5</t>
  </si>
  <si>
    <t>915.0</t>
  </si>
  <si>
    <t>557006.0</t>
  </si>
  <si>
    <t>0.25856</t>
  </si>
  <si>
    <t>1902.5</t>
  </si>
  <si>
    <t>35950.0</t>
  </si>
  <si>
    <t>15925.0</t>
  </si>
  <si>
    <t>934.5</t>
  </si>
  <si>
    <t>595527.5</t>
  </si>
  <si>
    <t>0.278125</t>
  </si>
  <si>
    <t>1985.75</t>
  </si>
  <si>
    <t>35955.0</t>
  </si>
  <si>
    <t>35826.25</t>
  </si>
  <si>
    <t>16914.75</t>
  </si>
  <si>
    <t>961.5</t>
  </si>
  <si>
    <t>637604.25</t>
  </si>
  <si>
    <t>0.38935</t>
  </si>
  <si>
    <t>2165.0</t>
  </si>
  <si>
    <t>19550.0</t>
  </si>
  <si>
    <t>999.0</t>
  </si>
  <si>
    <t>718372.0</t>
  </si>
  <si>
    <t>0.39033</t>
  </si>
  <si>
    <t>1797.81</t>
  </si>
  <si>
    <t>35935.2</t>
  </si>
  <si>
    <t>35776.45</t>
  </si>
  <si>
    <t>11166.72</t>
  </si>
  <si>
    <t>673.76</t>
  </si>
  <si>
    <t>0.0461099544458</t>
  </si>
  <si>
    <t>0.29965</t>
  </si>
  <si>
    <t>1561.0</t>
  </si>
  <si>
    <t>7935.0</t>
  </si>
  <si>
    <t>569.0</t>
  </si>
  <si>
    <t>0.35078</t>
  </si>
  <si>
    <t>1713.75</t>
  </si>
  <si>
    <t>10009.5</t>
  </si>
  <si>
    <t>611.0</t>
  </si>
  <si>
    <t>0.389585</t>
  </si>
  <si>
    <t>1789.5</t>
  </si>
  <si>
    <t>11254.0</t>
  </si>
  <si>
    <t>628.0</t>
  </si>
  <si>
    <t>0.4247375</t>
  </si>
  <si>
    <t>1866.0</t>
  </si>
  <si>
    <t>35795.0</t>
  </si>
  <si>
    <t>12403.25</t>
  </si>
  <si>
    <t>641.25</t>
  </si>
  <si>
    <t>0.52257</t>
  </si>
  <si>
    <t>2181.0</t>
  </si>
  <si>
    <t>14309.0</t>
  </si>
  <si>
    <t>1304.0</t>
  </si>
  <si>
    <t>0.2083214</t>
  </si>
  <si>
    <t>2295.94</t>
  </si>
  <si>
    <t>35992.85</t>
  </si>
  <si>
    <t>35865.95</t>
  </si>
  <si>
    <t>1243.12</t>
  </si>
  <si>
    <t>87.84</t>
  </si>
  <si>
    <t>781613.8</t>
  </si>
  <si>
    <t>0.0193715174137</t>
  </si>
  <si>
    <t>0.16198</t>
  </si>
  <si>
    <t>1976.0</t>
  </si>
  <si>
    <t>35755.0</t>
  </si>
  <si>
    <t>613942.0</t>
  </si>
  <si>
    <t>0.1951425</t>
  </si>
  <si>
    <t>2215.75</t>
  </si>
  <si>
    <t>35865.0</t>
  </si>
  <si>
    <t>738647.25</t>
  </si>
  <si>
    <t>0.208855</t>
  </si>
  <si>
    <t>2288.5</t>
  </si>
  <si>
    <t>781821.5</t>
  </si>
  <si>
    <t>0.2216575</t>
  </si>
  <si>
    <t>2372.25</t>
  </si>
  <si>
    <t>35875.0</t>
  </si>
  <si>
    <t>832136.75</t>
  </si>
  <si>
    <t>0.2592</t>
  </si>
  <si>
    <t>2574.0</t>
  </si>
  <si>
    <t>35895.0</t>
  </si>
  <si>
    <t>18423.0</t>
  </si>
  <si>
    <t>932212.0</t>
  </si>
  <si>
    <t>0.7551738</t>
  </si>
  <si>
    <t>1602.85</t>
  </si>
  <si>
    <t>35810.35</t>
  </si>
  <si>
    <t>35633.65</t>
  </si>
  <si>
    <t>6175.88</t>
  </si>
  <si>
    <t>834.81</t>
  </si>
  <si>
    <t>0.186735360654</t>
  </si>
  <si>
    <t>0.48611</t>
  </si>
  <si>
    <t>1325.0</t>
  </si>
  <si>
    <t>35500.0</t>
  </si>
  <si>
    <t>35215.0</t>
  </si>
  <si>
    <t>3747.0</t>
  </si>
  <si>
    <t>594.0</t>
  </si>
  <si>
    <t>0.6598975</t>
  </si>
  <si>
    <t>1535.25</t>
  </si>
  <si>
    <t>35785.0</t>
  </si>
  <si>
    <t>35580.0</t>
  </si>
  <si>
    <t>5434.75</t>
  </si>
  <si>
    <t>619.25</t>
  </si>
  <si>
    <t>0.703475</t>
  </si>
  <si>
    <t>1609.0</t>
  </si>
  <si>
    <t>6081.5</t>
  </si>
  <si>
    <t>911.0</t>
  </si>
  <si>
    <t>0.803475</t>
  </si>
  <si>
    <t>1675.5</t>
  </si>
  <si>
    <t>35856.25</t>
  </si>
  <si>
    <t>35701.25</t>
  </si>
  <si>
    <t>6754.25</t>
  </si>
  <si>
    <t>945.25</t>
  </si>
  <si>
    <t>1854.0</t>
  </si>
  <si>
    <t>35910.0</t>
  </si>
  <si>
    <t>35760.0</t>
  </si>
  <si>
    <t>9225.0</t>
  </si>
  <si>
    <t>2137.0</t>
  </si>
  <si>
    <t>0.1680234</t>
  </si>
  <si>
    <t>2808.16</t>
  </si>
  <si>
    <t>35867.4</t>
  </si>
  <si>
    <t>976427.19</t>
  </si>
  <si>
    <t>0.0151967840311</t>
  </si>
  <si>
    <t>0.13694</t>
  </si>
  <si>
    <t>2576.0</t>
  </si>
  <si>
    <t>35845.0</t>
  </si>
  <si>
    <t>793175.0</t>
  </si>
  <si>
    <t>0.15903</t>
  </si>
  <si>
    <t>2729.5</t>
  </si>
  <si>
    <t>35860.0</t>
  </si>
  <si>
    <t>929243.5</t>
  </si>
  <si>
    <t>0.168055</t>
  </si>
  <si>
    <t>2804.5</t>
  </si>
  <si>
    <t>978710.5</t>
  </si>
  <si>
    <t>0.1768425</t>
  </si>
  <si>
    <t>2874.25</t>
  </si>
  <si>
    <t>1018468.0</t>
  </si>
  <si>
    <t>0.21083</t>
  </si>
  <si>
    <t>3197.0</t>
  </si>
  <si>
    <t>1117305.0</t>
  </si>
  <si>
    <t>0.2653542</t>
  </si>
  <si>
    <t>2339.99</t>
  </si>
  <si>
    <t>35807.95</t>
  </si>
  <si>
    <t>14808.65</t>
  </si>
  <si>
    <t>880.04</t>
  </si>
  <si>
    <t>0.0296620669291</t>
  </si>
  <si>
    <t>0.21713</t>
  </si>
  <si>
    <t>2098.0</t>
  </si>
  <si>
    <t>35715.0</t>
  </si>
  <si>
    <t>0.2467025</t>
  </si>
  <si>
    <t>2269.75</t>
  </si>
  <si>
    <t>14605.25</t>
  </si>
  <si>
    <t>924.0</t>
  </si>
  <si>
    <t>0.258565</t>
  </si>
  <si>
    <t>2336.5</t>
  </si>
  <si>
    <t>35800.0</t>
  </si>
  <si>
    <t>15818.0</t>
  </si>
  <si>
    <t>942.0</t>
  </si>
  <si>
    <t>0.2792275</t>
  </si>
  <si>
    <t>2399.25</t>
  </si>
  <si>
    <t>16909.0</t>
  </si>
  <si>
    <t>963.25</t>
  </si>
  <si>
    <t>0.39097</t>
  </si>
  <si>
    <t>2670.0</t>
  </si>
  <si>
    <t>19458.0</t>
  </si>
  <si>
    <t>1015.0</t>
  </si>
  <si>
    <t>0.2084513</t>
  </si>
  <si>
    <t>3150.14</t>
  </si>
  <si>
    <t>35992.3</t>
  </si>
  <si>
    <t>35865.15</t>
  </si>
  <si>
    <t>1234.48</t>
  </si>
  <si>
    <t>88.87</t>
  </si>
  <si>
    <t>0.0193647144823</t>
  </si>
  <si>
    <t>0.16701</t>
  </si>
  <si>
    <t>2881.0</t>
  </si>
  <si>
    <t>35775.0</t>
  </si>
  <si>
    <t>0.1947475</t>
  </si>
  <si>
    <t>3085.25</t>
  </si>
  <si>
    <t>0.20642</t>
  </si>
  <si>
    <t>3142.5</t>
  </si>
  <si>
    <t>0.2218325</t>
  </si>
  <si>
    <t>3199.5</t>
  </si>
  <si>
    <t>0.26233</t>
  </si>
  <si>
    <t>3451.0</t>
  </si>
  <si>
    <t>35890.0</t>
  </si>
  <si>
    <t>18321.0</t>
  </si>
  <si>
    <t>1312.0</t>
  </si>
  <si>
    <t>2693.28</t>
  </si>
  <si>
    <t>35723.1</t>
  </si>
  <si>
    <t>35483.3</t>
  </si>
  <si>
    <t>6170.93</t>
  </si>
  <si>
    <t>1116.74</t>
  </si>
  <si>
    <t>0.326663521323</t>
  </si>
  <si>
    <t>0.52431</t>
  </si>
  <si>
    <t>2434.0</t>
  </si>
  <si>
    <t>35175.0</t>
  </si>
  <si>
    <t>34825.0</t>
  </si>
  <si>
    <t>3702.0</t>
  </si>
  <si>
    <t>566.0</t>
  </si>
  <si>
    <t>0.8901075</t>
  </si>
  <si>
    <t>2602.5</t>
  </si>
  <si>
    <t>35698.75</t>
  </si>
  <si>
    <t>35422.5</t>
  </si>
  <si>
    <t>5508.0</t>
  </si>
  <si>
    <t>890.5</t>
  </si>
  <si>
    <t>2701.5</t>
  </si>
  <si>
    <t>35730.0</t>
  </si>
  <si>
    <t>35522.5</t>
  </si>
  <si>
    <t>6134.0</t>
  </si>
  <si>
    <t>1221.0</t>
  </si>
  <si>
    <t>2780.5</t>
  </si>
  <si>
    <t>35786.25</t>
  </si>
  <si>
    <t>35595.0</t>
  </si>
  <si>
    <t>6726.5</t>
  </si>
  <si>
    <t>1266.75</t>
  </si>
  <si>
    <t>2926.0</t>
  </si>
  <si>
    <t>35655.0</t>
  </si>
  <si>
    <t>9196.0</t>
  </si>
  <si>
    <t>3133.0</t>
  </si>
  <si>
    <t>0.398267</t>
  </si>
  <si>
    <t>3170.08</t>
  </si>
  <si>
    <t>35935.55</t>
  </si>
  <si>
    <t>35768.85</t>
  </si>
  <si>
    <t>11163.43</t>
  </si>
  <si>
    <t>675.51</t>
  </si>
  <si>
    <t>0.0630695623254</t>
  </si>
  <si>
    <t>0.2875</t>
  </si>
  <si>
    <t>2882.0</t>
  </si>
  <si>
    <t>35520.0</t>
  </si>
  <si>
    <t>7853.0</t>
  </si>
  <si>
    <t>554.0</t>
  </si>
  <si>
    <t>0.35217</t>
  </si>
  <si>
    <t>3095.5</t>
  </si>
  <si>
    <t>35765.0</t>
  </si>
  <si>
    <t>10118.0</t>
  </si>
  <si>
    <t>614.0</t>
  </si>
  <si>
    <t>0.38802</t>
  </si>
  <si>
    <t>3172.5</t>
  </si>
  <si>
    <t>11180.0</t>
  </si>
  <si>
    <t>632.0</t>
  </si>
  <si>
    <t>0.42552</t>
  </si>
  <si>
    <t>3250.0</t>
  </si>
  <si>
    <t>12231.5</t>
  </si>
  <si>
    <t>643.25</t>
  </si>
  <si>
    <t>0.69201</t>
  </si>
  <si>
    <t>3461.0</t>
  </si>
  <si>
    <t>35815.0</t>
  </si>
  <si>
    <t>14524.0</t>
  </si>
  <si>
    <t>1272.0</t>
  </si>
  <si>
    <t>0.1677913</t>
  </si>
  <si>
    <t>4195.94</t>
  </si>
  <si>
    <t>35867.75</t>
  </si>
  <si>
    <t>0.015277322975</t>
  </si>
  <si>
    <t>0.13819</t>
  </si>
  <si>
    <t>3981.0</t>
  </si>
  <si>
    <t>35835.0</t>
  </si>
  <si>
    <t>0.1581225</t>
  </si>
  <si>
    <t>4127.5</t>
  </si>
  <si>
    <t>0.16757</t>
  </si>
  <si>
    <t>4177.0</t>
  </si>
  <si>
    <t>0.177395</t>
  </si>
  <si>
    <t>4249.25</t>
  </si>
  <si>
    <t>0.21958</t>
  </si>
  <si>
    <t>4606.0</t>
  </si>
  <si>
    <t>0.2677127</t>
  </si>
  <si>
    <t>5770.58</t>
  </si>
  <si>
    <t>35951.05</t>
  </si>
  <si>
    <t>35802.25</t>
  </si>
  <si>
    <t>14804.88</t>
  </si>
  <si>
    <t>874.39</t>
  </si>
  <si>
    <t>0.0407539528691</t>
  </si>
  <si>
    <t>0.22106</t>
  </si>
  <si>
    <t>5525.0</t>
  </si>
  <si>
    <t>35660.0</t>
  </si>
  <si>
    <t>0.2418975</t>
  </si>
  <si>
    <t>5678.75</t>
  </si>
  <si>
    <t>14544.25</t>
  </si>
  <si>
    <t>916.0</t>
  </si>
  <si>
    <t>0.259835</t>
  </si>
  <si>
    <t>5749.5</t>
  </si>
  <si>
    <t>15831.0</t>
  </si>
  <si>
    <t>937.5</t>
  </si>
  <si>
    <t>0.2781825</t>
  </si>
  <si>
    <t>5838.75</t>
  </si>
  <si>
    <t>16852.0</t>
  </si>
  <si>
    <t>953.5</t>
  </si>
  <si>
    <t>0.46042</t>
  </si>
  <si>
    <t>6084.0</t>
  </si>
  <si>
    <t>35880.0</t>
  </si>
  <si>
    <t>19958.0</t>
  </si>
  <si>
    <t>990.0</t>
  </si>
  <si>
    <t>0.5739134</t>
  </si>
  <si>
    <t>8371.32</t>
  </si>
  <si>
    <t>35920.7</t>
  </si>
  <si>
    <t>35667.55</t>
  </si>
  <si>
    <t>11164.44</t>
  </si>
  <si>
    <t>734.56</t>
  </si>
  <si>
    <t>0.108851934094</t>
  </si>
  <si>
    <t>0.36632</t>
  </si>
  <si>
    <t>7926.0</t>
  </si>
  <si>
    <t>35325.0</t>
  </si>
  <si>
    <t>574.0</t>
  </si>
  <si>
    <t>0.49045</t>
  </si>
  <si>
    <t>8277.5</t>
  </si>
  <si>
    <t>35925.0</t>
  </si>
  <si>
    <t>35668.75</t>
  </si>
  <si>
    <t>10034.5</t>
  </si>
  <si>
    <t>0.56094</t>
  </si>
  <si>
    <t>8372.0</t>
  </si>
  <si>
    <t>35690.0</t>
  </si>
  <si>
    <t>11102.5</t>
  </si>
  <si>
    <t>627.0</t>
  </si>
  <si>
    <t>0.639585</t>
  </si>
  <si>
    <t>8474.75</t>
  </si>
  <si>
    <t>12078.75</t>
  </si>
  <si>
    <t>643.0</t>
  </si>
  <si>
    <t>8918.0</t>
  </si>
  <si>
    <t>35720.0</t>
  </si>
  <si>
    <t>14483.0</t>
  </si>
  <si>
    <t>1858.0</t>
  </si>
  <si>
    <t>0.2110595</t>
  </si>
  <si>
    <t>9577.0</t>
  </si>
  <si>
    <t>35992.5</t>
  </si>
  <si>
    <t>35853.8</t>
  </si>
  <si>
    <t>1237.42</t>
  </si>
  <si>
    <t>87.91</t>
  </si>
  <si>
    <t>0.0253576948007</t>
  </si>
  <si>
    <t>0.16319</t>
  </si>
  <si>
    <t>9226.0</t>
  </si>
  <si>
    <t>0.193795</t>
  </si>
  <si>
    <t>9455.5</t>
  </si>
  <si>
    <t>35858.75</t>
  </si>
  <si>
    <t>0.20677</t>
  </si>
  <si>
    <t>9520.0</t>
  </si>
  <si>
    <t>0.221745</t>
  </si>
  <si>
    <t>9597.25</t>
  </si>
  <si>
    <t>0.30208</t>
  </si>
  <si>
    <t>10164.0</t>
  </si>
  <si>
    <t>18282.0</t>
  </si>
  <si>
    <t>1330.0</t>
  </si>
  <si>
    <t>0.1686458</t>
  </si>
  <si>
    <t>14436.13</t>
  </si>
  <si>
    <t>35863.5</t>
  </si>
  <si>
    <t>0.0166847304038</t>
  </si>
  <si>
    <t>0.13431</t>
  </si>
  <si>
    <t>14030.0</t>
  </si>
  <si>
    <t>0.15736</t>
  </si>
  <si>
    <t>14265.25</t>
  </si>
  <si>
    <t>0.168265</t>
  </si>
  <si>
    <t>14362.0</t>
  </si>
  <si>
    <t>35867.5</t>
  </si>
  <si>
    <t>0.1778825</t>
  </si>
  <si>
    <t>14491.5</t>
  </si>
  <si>
    <t>0.23375</t>
  </si>
  <si>
    <t>15340.0</t>
  </si>
  <si>
    <t>0.3910184</t>
  </si>
  <si>
    <t>18743.73</t>
  </si>
  <si>
    <t>35946.85</t>
  </si>
  <si>
    <t>35709.2</t>
  </si>
  <si>
    <t>14846.5</t>
  </si>
  <si>
    <t>875.53</t>
  </si>
  <si>
    <t>0.0717920383408</t>
  </si>
  <si>
    <t>0.29745</t>
  </si>
  <si>
    <t>17924.0</t>
  </si>
  <si>
    <t>35575.0</t>
  </si>
  <si>
    <t>0.3432325</t>
  </si>
  <si>
    <t>18599.5</t>
  </si>
  <si>
    <t>35683.75</t>
  </si>
  <si>
    <t>14690.25</t>
  </si>
  <si>
    <t>913.75</t>
  </si>
  <si>
    <t>0.382295</t>
  </si>
  <si>
    <t>18726.5</t>
  </si>
  <si>
    <t>35710.0</t>
  </si>
  <si>
    <t>15916.0</t>
  </si>
  <si>
    <t>0.4156225</t>
  </si>
  <si>
    <t>18862.0</t>
  </si>
  <si>
    <t>16961.25</t>
  </si>
  <si>
    <t>959.5</t>
  </si>
  <si>
    <t>0.70046</t>
  </si>
  <si>
    <t>19840.0</t>
  </si>
  <si>
    <t>19629.0</t>
  </si>
  <si>
    <t>998.0</t>
  </si>
  <si>
    <t>0.3062623</t>
  </si>
  <si>
    <t>34139.1</t>
  </si>
  <si>
    <t>35992.2</t>
  </si>
  <si>
    <t>35757.35</t>
  </si>
  <si>
    <t>1239.19</t>
  </si>
  <si>
    <t>87.62</t>
  </si>
  <si>
    <t>0.0458240444329</t>
  </si>
  <si>
    <t>0.22083</t>
  </si>
  <si>
    <t>33382.0</t>
  </si>
  <si>
    <t>35930.0</t>
  </si>
  <si>
    <t>0.2721775</t>
  </si>
  <si>
    <t>33784.0</t>
  </si>
  <si>
    <t>35750.0</t>
  </si>
  <si>
    <t>0.30174</t>
  </si>
  <si>
    <t>34046.5</t>
  </si>
  <si>
    <t>0.32656</t>
  </si>
  <si>
    <t>34494.0</t>
  </si>
  <si>
    <t>0.46302</t>
  </si>
  <si>
    <t>35112.0</t>
  </si>
  <si>
    <t>18251.0</t>
  </si>
  <si>
    <t>1294.0</t>
  </si>
  <si>
    <t>0.2448153</t>
  </si>
  <si>
    <t>53704.83</t>
  </si>
  <si>
    <t>35764.25</t>
  </si>
  <si>
    <t>0.0310691895339</t>
  </si>
  <si>
    <t>0.19264</t>
  </si>
  <si>
    <t>52599.0</t>
  </si>
  <si>
    <t>0.222255</t>
  </si>
  <si>
    <t>53328.25</t>
  </si>
  <si>
    <t>0.24299</t>
  </si>
  <si>
    <t>53529.0</t>
  </si>
  <si>
    <t>35767.5</t>
  </si>
  <si>
    <t>0.2670175</t>
  </si>
  <si>
    <t>53922.25</t>
  </si>
  <si>
    <t>0.34986</t>
  </si>
  <si>
    <t>57108.0</t>
  </si>
  <si>
    <t>993.68</t>
  </si>
  <si>
    <t>35713.85</t>
  </si>
  <si>
    <t>35181.75</t>
  </si>
  <si>
    <t>5142.99</t>
  </si>
  <si>
    <t>1894.29</t>
  </si>
  <si>
    <t>97941.5</t>
  </si>
  <si>
    <t>0.15282530039</t>
  </si>
  <si>
    <t>778.0</t>
  </si>
  <si>
    <t>35585.0</t>
  </si>
  <si>
    <t>34835.0</t>
  </si>
  <si>
    <t>4038.0</t>
  </si>
  <si>
    <t>1225.0</t>
  </si>
  <si>
    <t>76015.0</t>
  </si>
  <si>
    <t>923.25</t>
  </si>
  <si>
    <t>35670.0</t>
  </si>
  <si>
    <t>35113.75</t>
  </si>
  <si>
    <t>4795.25</t>
  </si>
  <si>
    <t>1843.5</t>
  </si>
  <si>
    <t>90525.0</t>
  </si>
  <si>
    <t>1004.0</t>
  </si>
  <si>
    <t>35717.5</t>
  </si>
  <si>
    <t>35190.0</t>
  </si>
  <si>
    <t>5146.5</t>
  </si>
  <si>
    <t>1872.5</t>
  </si>
  <si>
    <t>97977.5</t>
  </si>
  <si>
    <t>1054.0</t>
  </si>
  <si>
    <t>35265.0</t>
  </si>
  <si>
    <t>5458.75</t>
  </si>
  <si>
    <t>104275.25</t>
  </si>
  <si>
    <t>1274.0</t>
  </si>
  <si>
    <t>6321.0</t>
  </si>
  <si>
    <t>2549.0</t>
  </si>
  <si>
    <t>122163.0</t>
  </si>
  <si>
    <t>1100.49</t>
  </si>
  <si>
    <t>35718.2</t>
  </si>
  <si>
    <t>35189.65</t>
  </si>
  <si>
    <t>5127.02</t>
  </si>
  <si>
    <t>1891.05</t>
  </si>
  <si>
    <t>0.142252964018</t>
  </si>
  <si>
    <t>844.0</t>
  </si>
  <si>
    <t>3946.0</t>
  </si>
  <si>
    <t>1209.0</t>
  </si>
  <si>
    <t>1030.5</t>
  </si>
  <si>
    <t>35677.5</t>
  </si>
  <si>
    <t>35128.75</t>
  </si>
  <si>
    <t>4788.25</t>
  </si>
  <si>
    <t>1837.75</t>
  </si>
  <si>
    <t>1088.5</t>
  </si>
  <si>
    <t>35725.0</t>
  </si>
  <si>
    <t>35202.5</t>
  </si>
  <si>
    <t>5144.5</t>
  </si>
  <si>
    <t>1867.0</t>
  </si>
  <si>
    <t>1161.5</t>
  </si>
  <si>
    <t>5467.25</t>
  </si>
  <si>
    <t>1896.75</t>
  </si>
  <si>
    <t>1353.0</t>
  </si>
  <si>
    <t>35330.0</t>
  </si>
  <si>
    <t>6292.0</t>
  </si>
  <si>
    <t>2554.0</t>
  </si>
  <si>
    <t>1391.3</t>
  </si>
  <si>
    <t>35815.55</t>
  </si>
  <si>
    <t>35421.65</t>
  </si>
  <si>
    <t>7436.83</t>
  </si>
  <si>
    <t>2467.35</t>
  </si>
  <si>
    <t>140227.51</t>
  </si>
  <si>
    <t>0.0752457391592</t>
  </si>
  <si>
    <t>0.93437</t>
  </si>
  <si>
    <t>1197.0</t>
  </si>
  <si>
    <t>35695.0</t>
  </si>
  <si>
    <t>6049.0</t>
  </si>
  <si>
    <t>1268.0</t>
  </si>
  <si>
    <t>111807.0</t>
  </si>
  <si>
    <t>1311.25</t>
  </si>
  <si>
    <t>35778.75</t>
  </si>
  <si>
    <t>35365.0</t>
  </si>
  <si>
    <t>6982.0</t>
  </si>
  <si>
    <t>2444.5</t>
  </si>
  <si>
    <t>131066.25</t>
  </si>
  <si>
    <t>1383.0</t>
  </si>
  <si>
    <t>35825.0</t>
  </si>
  <si>
    <t>35442.5</t>
  </si>
  <si>
    <t>7428.0</t>
  </si>
  <si>
    <t>2480.5</t>
  </si>
  <si>
    <t>140375.5</t>
  </si>
  <si>
    <t>1465.0</t>
  </si>
  <si>
    <t>35475.0</t>
  </si>
  <si>
    <t>7899.25</t>
  </si>
  <si>
    <t>2515.25</t>
  </si>
  <si>
    <t>148989.75</t>
  </si>
  <si>
    <t>1720.0</t>
  </si>
  <si>
    <t>35525.0</t>
  </si>
  <si>
    <t>9130.0</t>
  </si>
  <si>
    <t>2617.0</t>
  </si>
  <si>
    <t>172272.0</t>
  </si>
  <si>
    <t>0.8948677</t>
  </si>
  <si>
    <t>1794.13</t>
  </si>
  <si>
    <t>35854.45</t>
  </si>
  <si>
    <t>35527.1</t>
  </si>
  <si>
    <t>9180.25</t>
  </si>
  <si>
    <t>2544.68</t>
  </si>
  <si>
    <t>171826.33</t>
  </si>
  <si>
    <t>0.0693588460032</t>
  </si>
  <si>
    <t>0.72199</t>
  </si>
  <si>
    <t>1542.0</t>
  </si>
  <si>
    <t>35380.0</t>
  </si>
  <si>
    <t>7750.0</t>
  </si>
  <si>
    <t>1779.0</t>
  </si>
  <si>
    <t>140896.0</t>
  </si>
  <si>
    <t>0.8420125</t>
  </si>
  <si>
    <t>1722.0</t>
  </si>
  <si>
    <t>35488.75</t>
  </si>
  <si>
    <t>8749.5</t>
  </si>
  <si>
    <t>1849.5</t>
  </si>
  <si>
    <t>163187.5</t>
  </si>
  <si>
    <t>0.897685</t>
  </si>
  <si>
    <t>1779.5</t>
  </si>
  <si>
    <t>35840.0</t>
  </si>
  <si>
    <t>35535.0</t>
  </si>
  <si>
    <t>9180.5</t>
  </si>
  <si>
    <t>1879.5</t>
  </si>
  <si>
    <t>172953.5</t>
  </si>
  <si>
    <t>0.9326975</t>
  </si>
  <si>
    <t>1859.0</t>
  </si>
  <si>
    <t>35882.5</t>
  </si>
  <si>
    <t>35570.0</t>
  </si>
  <si>
    <t>9571.0</t>
  </si>
  <si>
    <t>3683.25</t>
  </si>
  <si>
    <t>180111.0</t>
  </si>
  <si>
    <t>2343.0</t>
  </si>
  <si>
    <t>10955.0</t>
  </si>
  <si>
    <t>3879.0</t>
  </si>
  <si>
    <t>206628.0</t>
  </si>
  <si>
    <t>1679.86</t>
  </si>
  <si>
    <t>35785.95</t>
  </si>
  <si>
    <t>35384.15</t>
  </si>
  <si>
    <t>7348.72</t>
  </si>
  <si>
    <t>2477.78</t>
  </si>
  <si>
    <t>0.123783878596</t>
  </si>
  <si>
    <t>0.85347</t>
  </si>
  <si>
    <t>1453.0</t>
  </si>
  <si>
    <t>35630.0</t>
  </si>
  <si>
    <t>35095.0</t>
  </si>
  <si>
    <t>5603.0</t>
  </si>
  <si>
    <t>1174.0</t>
  </si>
  <si>
    <t>1602.0</t>
  </si>
  <si>
    <t>35295.0</t>
  </si>
  <si>
    <t>6965.5</t>
  </si>
  <si>
    <t>2455.0</t>
  </si>
  <si>
    <t>1676.5</t>
  </si>
  <si>
    <t>35425.0</t>
  </si>
  <si>
    <t>7379.0</t>
  </si>
  <si>
    <t>2475.0</t>
  </si>
  <si>
    <t>1726.5</t>
  </si>
  <si>
    <t>35841.25</t>
  </si>
  <si>
    <t>35480.0</t>
  </si>
  <si>
    <t>7760.0</t>
  </si>
  <si>
    <t>2508.5</t>
  </si>
  <si>
    <t>2074.0</t>
  </si>
  <si>
    <t>8418.0</t>
  </si>
  <si>
    <t>3592.0</t>
  </si>
  <si>
    <t>0.7547151</t>
  </si>
  <si>
    <t>2318.17</t>
  </si>
  <si>
    <t>35873.0</t>
  </si>
  <si>
    <t>35564.3</t>
  </si>
  <si>
    <t>10698.8</t>
  </si>
  <si>
    <t>2478.06</t>
  </si>
  <si>
    <t>198601.13</t>
  </si>
  <si>
    <t>0.0429553828307</t>
  </si>
  <si>
    <t>0.6717</t>
  </si>
  <si>
    <t>2087.0</t>
  </si>
  <si>
    <t>35400.0</t>
  </si>
  <si>
    <t>9527.0</t>
  </si>
  <si>
    <t>2394.0</t>
  </si>
  <si>
    <t>175716.0</t>
  </si>
  <si>
    <t>0.72196</t>
  </si>
  <si>
    <t>2250.75</t>
  </si>
  <si>
    <t>35540.0</t>
  </si>
  <si>
    <t>10229.75</t>
  </si>
  <si>
    <t>2451.0</t>
  </si>
  <si>
    <t>189870.5</t>
  </si>
  <si>
    <t>0.752345</t>
  </si>
  <si>
    <t>2301.0</t>
  </si>
  <si>
    <t>35565.0</t>
  </si>
  <si>
    <t>10699.0</t>
  </si>
  <si>
    <t>198300.5</t>
  </si>
  <si>
    <t>0.7855475</t>
  </si>
  <si>
    <t>2371.75</t>
  </si>
  <si>
    <t>35911.25</t>
  </si>
  <si>
    <t>11058.25</t>
  </si>
  <si>
    <t>2506.5</t>
  </si>
  <si>
    <t>206136.75</t>
  </si>
  <si>
    <t>0.87135</t>
  </si>
  <si>
    <t>2768.0</t>
  </si>
  <si>
    <t>12021.0</t>
  </si>
  <si>
    <t>2555.0</t>
  </si>
  <si>
    <t>224142.0</t>
  </si>
  <si>
    <t>1451.26</t>
  </si>
  <si>
    <t>35590.35</t>
  </si>
  <si>
    <t>34828.5</t>
  </si>
  <si>
    <t>4732.1</t>
  </si>
  <si>
    <t>2664.13</t>
  </si>
  <si>
    <t>0.328122459882</t>
  </si>
  <si>
    <t>1.8</t>
  </si>
  <si>
    <t>1246.0</t>
  </si>
  <si>
    <t>35310.0</t>
  </si>
  <si>
    <t>34170.0</t>
  </si>
  <si>
    <t>3493.0</t>
  </si>
  <si>
    <t>1600.0</t>
  </si>
  <si>
    <t>1381.0</t>
  </si>
  <si>
    <t>35510.0</t>
  </si>
  <si>
    <t>34700.0</t>
  </si>
  <si>
    <t>4402.5</t>
  </si>
  <si>
    <t>2454.0</t>
  </si>
  <si>
    <t>1453.5</t>
  </si>
  <si>
    <t>34855.0</t>
  </si>
  <si>
    <t>4670.0</t>
  </si>
  <si>
    <t>2524.5</t>
  </si>
  <si>
    <t>1504.25</t>
  </si>
  <si>
    <t>35675.0</t>
  </si>
  <si>
    <t>34987.5</t>
  </si>
  <si>
    <t>5058.0</t>
  </si>
  <si>
    <t>2601.75</t>
  </si>
  <si>
    <t>1780.0</t>
  </si>
  <si>
    <t>35165.0</t>
  </si>
  <si>
    <t>6170.0</t>
  </si>
  <si>
    <t>4340.0</t>
  </si>
  <si>
    <t>0.6839739</t>
  </si>
  <si>
    <t>2901.2</t>
  </si>
  <si>
    <t>35917.75</t>
  </si>
  <si>
    <t>35630.5</t>
  </si>
  <si>
    <t>12123.2</t>
  </si>
  <si>
    <t>3101.23</t>
  </si>
  <si>
    <t>223806.49</t>
  </si>
  <si>
    <t>0.0261062511147</t>
  </si>
  <si>
    <t>0.6075</t>
  </si>
  <si>
    <t>2627.0</t>
  </si>
  <si>
    <t>35465.0</t>
  </si>
  <si>
    <t>10985.0</t>
  </si>
  <si>
    <t>2997.0</t>
  </si>
  <si>
    <t>197870.0</t>
  </si>
  <si>
    <t>0.6677475</t>
  </si>
  <si>
    <t>2832.0</t>
  </si>
  <si>
    <t>35900.0</t>
  </si>
  <si>
    <t>35605.0</t>
  </si>
  <si>
    <t>11711.0</t>
  </si>
  <si>
    <t>3066.75</t>
  </si>
  <si>
    <t>214413.5</t>
  </si>
  <si>
    <t>0.683335</t>
  </si>
  <si>
    <t>2900.5</t>
  </si>
  <si>
    <t>35915.0</t>
  </si>
  <si>
    <t>35645.0</t>
  </si>
  <si>
    <t>12005.5</t>
  </si>
  <si>
    <t>3103.0</t>
  </si>
  <si>
    <t>223121.5</t>
  </si>
  <si>
    <t>0.69976</t>
  </si>
  <si>
    <t>2965.5</t>
  </si>
  <si>
    <t>12524.75</t>
  </si>
  <si>
    <t>3134.0</t>
  </si>
  <si>
    <t>231965.0</t>
  </si>
  <si>
    <t>0.74514</t>
  </si>
  <si>
    <t>3236.0</t>
  </si>
  <si>
    <t>13948.0</t>
  </si>
  <si>
    <t>3206.0</t>
  </si>
  <si>
    <t>259362.0</t>
  </si>
  <si>
    <t>2288.52</t>
  </si>
  <si>
    <t>35857.85</t>
  </si>
  <si>
    <t>35449.15</t>
  </si>
  <si>
    <t>8919.99</t>
  </si>
  <si>
    <t>2690.01</t>
  </si>
  <si>
    <t>0.122779417706</t>
  </si>
  <si>
    <t>0.75995</t>
  </si>
  <si>
    <t>2057.0</t>
  </si>
  <si>
    <t>6733.0</t>
  </si>
  <si>
    <t>1743.0</t>
  </si>
  <si>
    <t>2228.5</t>
  </si>
  <si>
    <t>35385.0</t>
  </si>
  <si>
    <t>8344.5</t>
  </si>
  <si>
    <t>1849.75</t>
  </si>
  <si>
    <t>2280.5</t>
  </si>
  <si>
    <t>8984.0</t>
  </si>
  <si>
    <t>1891.0</t>
  </si>
  <si>
    <t>9561.25</t>
  </si>
  <si>
    <t>4141.25</t>
  </si>
  <si>
    <t>2793.0</t>
  </si>
  <si>
    <t>35590.0</t>
  </si>
  <si>
    <t>10972.0</t>
  </si>
  <si>
    <t>4380.0</t>
  </si>
  <si>
    <t>0.9961109</t>
  </si>
  <si>
    <t>3139.5</t>
  </si>
  <si>
    <t>35859.9</t>
  </si>
  <si>
    <t>35433.8</t>
  </si>
  <si>
    <t>10597.22</t>
  </si>
  <si>
    <t>2473.66</t>
  </si>
  <si>
    <t>0.0749555424073</t>
  </si>
  <si>
    <t>0.84878</t>
  </si>
  <si>
    <t>2922.0</t>
  </si>
  <si>
    <t>35240.0</t>
  </si>
  <si>
    <t>9620.0</t>
  </si>
  <si>
    <t>2358.0</t>
  </si>
  <si>
    <t>0.9389775</t>
  </si>
  <si>
    <t>3086.75</t>
  </si>
  <si>
    <t>35823.75</t>
  </si>
  <si>
    <t>35360.0</t>
  </si>
  <si>
    <t>10140.0</t>
  </si>
  <si>
    <t>2446.0</t>
  </si>
  <si>
    <t>0.99123</t>
  </si>
  <si>
    <t>3139.0</t>
  </si>
  <si>
    <t>35855.0</t>
  </si>
  <si>
    <t>10572.5</t>
  </si>
  <si>
    <t>2476.5</t>
  </si>
  <si>
    <t>3202.25</t>
  </si>
  <si>
    <t>35511.25</t>
  </si>
  <si>
    <t>10929.75</t>
  </si>
  <si>
    <t>2500.0</t>
  </si>
  <si>
    <t>3314.0</t>
  </si>
  <si>
    <t>12107.0</t>
  </si>
  <si>
    <t>2590.0</t>
  </si>
  <si>
    <t>2369.95</t>
  </si>
  <si>
    <t>35386.3</t>
  </si>
  <si>
    <t>30320.9</t>
  </si>
  <si>
    <t>4613.77</t>
  </si>
  <si>
    <t>4413.16</t>
  </si>
  <si>
    <t>0.930527930053</t>
  </si>
  <si>
    <t>2159.0</t>
  </si>
  <si>
    <t>34830.0</t>
  </si>
  <si>
    <t>11450.0</t>
  </si>
  <si>
    <t>2663.0</t>
  </si>
  <si>
    <t>1832.0</t>
  </si>
  <si>
    <t>2292.25</t>
  </si>
  <si>
    <t>35262.5</t>
  </si>
  <si>
    <t>33711.25</t>
  </si>
  <si>
    <t>3772.25</t>
  </si>
  <si>
    <t>3700.5</t>
  </si>
  <si>
    <t>2353.5</t>
  </si>
  <si>
    <t>35382.5</t>
  </si>
  <si>
    <t>34070.0</t>
  </si>
  <si>
    <t>4444.5</t>
  </si>
  <si>
    <t>4290.0</t>
  </si>
  <si>
    <t>2439.5</t>
  </si>
  <si>
    <t>35536.25</t>
  </si>
  <si>
    <t>34402.5</t>
  </si>
  <si>
    <t>5167.0</t>
  </si>
  <si>
    <t>5123.0</t>
  </si>
  <si>
    <t>2678.0</t>
  </si>
  <si>
    <t>34865.0</t>
  </si>
  <si>
    <t>8441.0</t>
  </si>
  <si>
    <t>7261.0</t>
  </si>
  <si>
    <t>2869.95</t>
  </si>
  <si>
    <t>35669.15</t>
  </si>
  <si>
    <t>34132.0</t>
  </si>
  <si>
    <t>6798.55</t>
  </si>
  <si>
    <t>4270.55</t>
  </si>
  <si>
    <t>0.296340983926</t>
  </si>
  <si>
    <t>2631.0</t>
  </si>
  <si>
    <t>35445.0</t>
  </si>
  <si>
    <t>5130.0</t>
  </si>
  <si>
    <t>5104.0</t>
  </si>
  <si>
    <t>2803.5</t>
  </si>
  <si>
    <t>35586.25</t>
  </si>
  <si>
    <t>6065.5</t>
  </si>
  <si>
    <t>3760.75</t>
  </si>
  <si>
    <t>2861.0</t>
  </si>
  <si>
    <t>35017.5</t>
  </si>
  <si>
    <t>6493.5</t>
  </si>
  <si>
    <t>3866.0</t>
  </si>
  <si>
    <t>2942.0</t>
  </si>
  <si>
    <t>35756.25</t>
  </si>
  <si>
    <t>35115.0</t>
  </si>
  <si>
    <t>7444.5</t>
  </si>
  <si>
    <t>5012.5</t>
  </si>
  <si>
    <t>3157.0</t>
  </si>
  <si>
    <t>35320.0</t>
  </si>
  <si>
    <t>12337.0</t>
  </si>
  <si>
    <t>6572.0</t>
  </si>
  <si>
    <t>0.9468</t>
  </si>
  <si>
    <t>4201.61</t>
  </si>
  <si>
    <t>35869.95</t>
  </si>
  <si>
    <t>35111.15</t>
  </si>
  <si>
    <t>11292.01</t>
  </si>
  <si>
    <t>3134.45</t>
  </si>
  <si>
    <t>0.0718603126302</t>
  </si>
  <si>
    <t>0.84014</t>
  </si>
  <si>
    <t>3988.0</t>
  </si>
  <si>
    <t>35735.0</t>
  </si>
  <si>
    <t>0.901355</t>
  </si>
  <si>
    <t>4131.5</t>
  </si>
  <si>
    <t>35377.5</t>
  </si>
  <si>
    <t>11209.5</t>
  </si>
  <si>
    <t>3174.0</t>
  </si>
  <si>
    <t>0.940205</t>
  </si>
  <si>
    <t>4193.0</t>
  </si>
  <si>
    <t>35505.0</t>
  </si>
  <si>
    <t>11553.5</t>
  </si>
  <si>
    <t>3232.5</t>
  </si>
  <si>
    <t>0.9782675</t>
  </si>
  <si>
    <t>4265.0</t>
  </si>
  <si>
    <t>35916.25</t>
  </si>
  <si>
    <t>35550.0</t>
  </si>
  <si>
    <t>11952.75</t>
  </si>
  <si>
    <t>3286.5</t>
  </si>
  <si>
    <t>4435.0</t>
  </si>
  <si>
    <t>13245.0</t>
  </si>
  <si>
    <t>3423.0</t>
  </si>
  <si>
    <t>5208.45</t>
  </si>
  <si>
    <t>35680.25</t>
  </si>
  <si>
    <t>35058.5</t>
  </si>
  <si>
    <t>7111.28</t>
  </si>
  <si>
    <t>6048.05</t>
  </si>
  <si>
    <t>0.234749440375</t>
  </si>
  <si>
    <t>4910.0</t>
  </si>
  <si>
    <t>35390.0</t>
  </si>
  <si>
    <t>34755.0</t>
  </si>
  <si>
    <t>4778.0</t>
  </si>
  <si>
    <t>4173.0</t>
  </si>
  <si>
    <t>5118.0</t>
  </si>
  <si>
    <t>35633.75</t>
  </si>
  <si>
    <t>34948.75</t>
  </si>
  <si>
    <t>6487.25</t>
  </si>
  <si>
    <t>5629.75</t>
  </si>
  <si>
    <t>5196.5</t>
  </si>
  <si>
    <t>35685.0</t>
  </si>
  <si>
    <t>35080.0</t>
  </si>
  <si>
    <t>7119.5</t>
  </si>
  <si>
    <t>5755.5</t>
  </si>
  <si>
    <t>5290.25</t>
  </si>
  <si>
    <t>35751.25</t>
  </si>
  <si>
    <t>35180.0</t>
  </si>
  <si>
    <t>7603.75</t>
  </si>
  <si>
    <t>6969.5</t>
  </si>
  <si>
    <t>5579.0</t>
  </si>
  <si>
    <t>35290.0</t>
  </si>
  <si>
    <t>9401.0</t>
  </si>
  <si>
    <t>7274.0</t>
  </si>
  <si>
    <t>6586.0</t>
  </si>
  <si>
    <t>35379.2</t>
  </si>
  <si>
    <t>34356.15</t>
  </si>
  <si>
    <t>5209.9</t>
  </si>
  <si>
    <t>6795.75</t>
  </si>
  <si>
    <t>0.470848958691</t>
  </si>
  <si>
    <t>6092.0</t>
  </si>
  <si>
    <t>35005.0</t>
  </si>
  <si>
    <t>33465.0</t>
  </si>
  <si>
    <t>4212.0</t>
  </si>
  <si>
    <t>4332.0</t>
  </si>
  <si>
    <t>6320.75</t>
  </si>
  <si>
    <t>35250.0</t>
  </si>
  <si>
    <t>34097.5</t>
  </si>
  <si>
    <t>4908.25</t>
  </si>
  <si>
    <t>5827.5</t>
  </si>
  <si>
    <t>6497.0</t>
  </si>
  <si>
    <t>35405.0</t>
  </si>
  <si>
    <t>34432.5</t>
  </si>
  <si>
    <t>5181.0</t>
  </si>
  <si>
    <t>6158.5</t>
  </si>
  <si>
    <t>6787.75</t>
  </si>
  <si>
    <t>34612.5</t>
  </si>
  <si>
    <t>5510.25</t>
  </si>
  <si>
    <t>8208.25</t>
  </si>
  <si>
    <t>7481.0</t>
  </si>
  <si>
    <t>34815.0</t>
  </si>
  <si>
    <t>6237.0</t>
  </si>
  <si>
    <t>11482.0</t>
  </si>
  <si>
    <t>7772.55</t>
  </si>
  <si>
    <t>35683.65</t>
  </si>
  <si>
    <t>35054.6</t>
  </si>
  <si>
    <t>8548.84</t>
  </si>
  <si>
    <t>6187.24</t>
  </si>
  <si>
    <t>0.180306648137</t>
  </si>
  <si>
    <t>7462.0</t>
  </si>
  <si>
    <t>2184.0</t>
  </si>
  <si>
    <t>887.0</t>
  </si>
  <si>
    <t>7613.0</t>
  </si>
  <si>
    <t>35000.0</t>
  </si>
  <si>
    <t>8222.0</t>
  </si>
  <si>
    <t>6255.75</t>
  </si>
  <si>
    <t>7748.5</t>
  </si>
  <si>
    <t>35070.0</t>
  </si>
  <si>
    <t>8645.0</t>
  </si>
  <si>
    <t>6436.0</t>
  </si>
  <si>
    <t>7901.0</t>
  </si>
  <si>
    <t>35726.25</t>
  </si>
  <si>
    <t>35105.0</t>
  </si>
  <si>
    <t>8986.25</t>
  </si>
  <si>
    <t>8395.0</t>
  </si>
  <si>
    <t>35280.0</t>
  </si>
  <si>
    <t>9834.0</t>
  </si>
  <si>
    <t>7158.0</t>
  </si>
  <si>
    <t>11673.98</t>
  </si>
  <si>
    <t>35716.1</t>
  </si>
  <si>
    <t>35130.05</t>
  </si>
  <si>
    <t>9625.67</t>
  </si>
  <si>
    <t>7804.23</t>
  </si>
  <si>
    <t>0.166713901948</t>
  </si>
  <si>
    <t>11284.0</t>
  </si>
  <si>
    <t>34915.0</t>
  </si>
  <si>
    <t>662.0</t>
  </si>
  <si>
    <t>11519.25</t>
  </si>
  <si>
    <t>35055.0</t>
  </si>
  <si>
    <t>9354.0</t>
  </si>
  <si>
    <t>7869.75</t>
  </si>
  <si>
    <t>11646.5</t>
  </si>
  <si>
    <t>35712.5</t>
  </si>
  <si>
    <t>35135.0</t>
  </si>
  <si>
    <t>9614.5</t>
  </si>
  <si>
    <t>8043.5</t>
  </si>
  <si>
    <t>11825.5</t>
  </si>
  <si>
    <t>35211.25</t>
  </si>
  <si>
    <t>9972.5</t>
  </si>
  <si>
    <t>8313.25</t>
  </si>
  <si>
    <t>12201.0</t>
  </si>
  <si>
    <t>35335.0</t>
  </si>
  <si>
    <t>12725.0</t>
  </si>
  <si>
    <t>11207.0</t>
  </si>
  <si>
    <t>14255.15</t>
  </si>
  <si>
    <t>35450.65</t>
  </si>
  <si>
    <t>34383.65</t>
  </si>
  <si>
    <t>6128.46</t>
  </si>
  <si>
    <t>9862.98</t>
  </si>
  <si>
    <t>0.434211918193</t>
  </si>
  <si>
    <t>13119.0</t>
  </si>
  <si>
    <t>35050.0</t>
  </si>
  <si>
    <t>33730.0</t>
  </si>
  <si>
    <t>4762.0</t>
  </si>
  <si>
    <t>5666.0</t>
  </si>
  <si>
    <t>13897.0</t>
  </si>
  <si>
    <t>34213.75</t>
  </si>
  <si>
    <t>5607.25</t>
  </si>
  <si>
    <t>8856.5</t>
  </si>
  <si>
    <t>14165.5</t>
  </si>
  <si>
    <t>35470.0</t>
  </si>
  <si>
    <t>34417.5</t>
  </si>
  <si>
    <t>6099.0</t>
  </si>
  <si>
    <t>10011.0</t>
  </si>
  <si>
    <t>14628.5</t>
  </si>
  <si>
    <t>35531.25</t>
  </si>
  <si>
    <t>34595.0</t>
  </si>
  <si>
    <t>6606.75</t>
  </si>
  <si>
    <t>11064.0</t>
  </si>
  <si>
    <t>15634.0</t>
  </si>
  <si>
    <t>34880.0</t>
  </si>
  <si>
    <t>7670.0</t>
  </si>
  <si>
    <t>13423.0</t>
  </si>
  <si>
    <t>26478.59</t>
  </si>
  <si>
    <t>35457.9</t>
  </si>
  <si>
    <t>34461.35</t>
  </si>
  <si>
    <t>7371.7</t>
  </si>
  <si>
    <t>11632.52</t>
  </si>
  <si>
    <t>0.316707328493</t>
  </si>
  <si>
    <t>24925.0</t>
  </si>
  <si>
    <t>35200.0</t>
  </si>
  <si>
    <t>34030.0</t>
  </si>
  <si>
    <t>4948.0</t>
  </si>
  <si>
    <t>5932.0</t>
  </si>
  <si>
    <t>25853.0</t>
  </si>
  <si>
    <t>34347.5</t>
  </si>
  <si>
    <t>6915.25</t>
  </si>
  <si>
    <t>10331.0</t>
  </si>
  <si>
    <t>26426.0</t>
  </si>
  <si>
    <t>34487.5</t>
  </si>
  <si>
    <t>7350.5</t>
  </si>
  <si>
    <t>11025.0</t>
  </si>
  <si>
    <t>27027.5</t>
  </si>
  <si>
    <t>34582.5</t>
  </si>
  <si>
    <t>7927.75</t>
  </si>
  <si>
    <t>13740.75</t>
  </si>
  <si>
    <t>28440.0</t>
  </si>
  <si>
    <t>34800.0</t>
  </si>
  <si>
    <t>8914.0</t>
  </si>
  <si>
    <t>15215.0</t>
  </si>
  <si>
    <t>44740.81</t>
  </si>
  <si>
    <t>35473.2</t>
  </si>
  <si>
    <t>34492.4</t>
  </si>
  <si>
    <t>8466.07</t>
  </si>
  <si>
    <t>12919.99</t>
  </si>
  <si>
    <t>0.295985339282</t>
  </si>
  <si>
    <t>41586.0</t>
  </si>
  <si>
    <t>35220.0</t>
  </si>
  <si>
    <t>34130.0</t>
  </si>
  <si>
    <t>4351.0</t>
  </si>
  <si>
    <t>4812.0</t>
  </si>
  <si>
    <t>43935.75</t>
  </si>
  <si>
    <t>34348.75</t>
  </si>
  <si>
    <t>8056.5</t>
  </si>
  <si>
    <t>10965.5</t>
  </si>
  <si>
    <t>44796.5</t>
  </si>
  <si>
    <t>35485.0</t>
  </si>
  <si>
    <t>34532.5</t>
  </si>
  <si>
    <t>8657.0</t>
  </si>
  <si>
    <t>13572.5</t>
  </si>
  <si>
    <t>45605.75</t>
  </si>
  <si>
    <t>35560.0</t>
  </si>
  <si>
    <t>34608.75</t>
  </si>
  <si>
    <t>9015.25</t>
  </si>
  <si>
    <t>14055.25</t>
  </si>
  <si>
    <t>47124.0</t>
  </si>
  <si>
    <t>35705.0</t>
  </si>
  <si>
    <t>34840.0</t>
  </si>
  <si>
    <t>19803.0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</si>
</sst>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indexed="53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i/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b/>
      <sz val="16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3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9" fontId="4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ill="1" applyBorder="1"/>
    <xf numFmtId="0" fontId="15" fillId="20" borderId="0" xfId="0" applyFont="1" applyFill="1" applyProtection="1"/>
    <xf numFmtId="0" fontId="0" fillId="20" borderId="0" xfId="0" applyFill="1" applyProtection="1"/>
    <xf numFmtId="0" fontId="15" fillId="0" borderId="0" xfId="0" applyFont="1" applyProtection="1"/>
    <xf numFmtId="0" fontId="21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23" fillId="0" borderId="0" xfId="34" applyFont="1" applyAlignment="1" applyProtection="1"/>
    <xf numFmtId="0" fontId="15" fillId="0" borderId="0" xfId="0" applyFont="1" applyAlignment="1" applyProtection="1">
      <alignment horizontal="right"/>
    </xf>
    <xf numFmtId="0" fontId="15" fillId="21" borderId="0" xfId="0" applyFont="1" applyFill="1" applyBorder="1" applyAlignment="1" applyProtection="1">
      <alignment horizontal="right"/>
    </xf>
    <xf numFmtId="0" fontId="26" fillId="20" borderId="0" xfId="0" applyFont="1" applyFill="1" applyAlignment="1" applyProtection="1">
      <alignment horizontal="left"/>
    </xf>
    <xf numFmtId="0" fontId="21" fillId="20" borderId="10" xfId="0" applyFont="1" applyFill="1" applyBorder="1" applyAlignment="1" applyProtection="1">
      <alignment horizontal="right"/>
    </xf>
    <xf numFmtId="0" fontId="15" fillId="20" borderId="10" xfId="0" applyFont="1" applyFill="1" applyBorder="1" applyAlignment="1" applyProtection="1">
      <alignment horizontal="right"/>
    </xf>
    <xf numFmtId="0" fontId="0" fillId="21" borderId="0" xfId="0" applyFill="1"/>
    <xf numFmtId="0" fontId="27" fillId="20" borderId="0" xfId="0" applyFont="1" applyFill="1" applyProtection="1"/>
    <xf numFmtId="0" fontId="0" fillId="0" borderId="7" xfId="0" applyBorder="1"/>
    <xf numFmtId="0" fontId="0" fillId="22" borderId="0" xfId="0" applyFill="1"/>
    <xf numFmtId="0" fontId="0" fillId="20" borderId="7" xfId="0" applyFill="1" applyBorder="1"/>
    <xf numFmtId="0" fontId="28" fillId="0" borderId="0" xfId="0" applyFont="1" applyAlignment="1" applyProtection="1">
      <alignment horizontal="left"/>
    </xf>
    <xf numFmtId="0" fontId="24" fillId="20" borderId="0" xfId="0" applyFont="1" applyFill="1" applyAlignment="1" applyProtection="1">
      <alignment horizontal="left" vertical="center"/>
    </xf>
    <xf numFmtId="0" fontId="15" fillId="20" borderId="0" xfId="0" applyFont="1" applyFill="1" applyAlignment="1" applyProtection="1">
      <alignment vertical="center"/>
    </xf>
    <xf numFmtId="0" fontId="0" fillId="20" borderId="0" xfId="0" applyFill="1" applyAlignment="1" applyProtection="1">
      <alignment vertical="center"/>
    </xf>
    <xf numFmtId="0" fontId="15" fillId="0" borderId="0" xfId="0" applyFont="1" applyAlignment="1" applyProtection="1">
      <alignment vertical="center"/>
    </xf>
    <xf numFmtId="164" fontId="0" fillId="21" borderId="0" xfId="0" applyNumberFormat="1" applyFill="1"/>
    <xf numFmtId="1" fontId="0" fillId="21" borderId="0" xfId="0" applyNumberFormat="1" applyFill="1"/>
    <xf numFmtId="0" fontId="0" fillId="23" borderId="0" xfId="0" applyFill="1" applyBorder="1"/>
    <xf numFmtId="0" fontId="29" fillId="24" borderId="0" xfId="0" applyFont="1" applyFill="1" applyBorder="1" applyAlignment="1">
      <alignment horizontal="left" vertical="center"/>
    </xf>
    <xf numFmtId="0" fontId="0" fillId="0" borderId="0" xfId="0" applyBorder="1"/>
    <xf numFmtId="0" fontId="15" fillId="0" borderId="0" xfId="0" applyFont="1"/>
    <xf numFmtId="0" fontId="30" fillId="0" borderId="0" xfId="0" applyFont="1" applyAlignment="1">
      <alignment horizontal="left" vertical="top" wrapText="1"/>
    </xf>
    <xf numFmtId="0" fontId="15" fillId="23" borderId="0" xfId="0" applyFont="1" applyFill="1" applyBorder="1"/>
    <xf numFmtId="0" fontId="31" fillId="0" borderId="11" xfId="0" applyFont="1" applyBorder="1"/>
    <xf numFmtId="0" fontId="11" fillId="0" borderId="0" xfId="34" applyBorder="1" applyAlignment="1" applyProtection="1">
      <alignment horizontal="left" vertical="top"/>
    </xf>
    <xf numFmtId="0" fontId="20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32" fillId="23" borderId="0" xfId="0" applyFont="1" applyFill="1" applyBorder="1"/>
    <xf numFmtId="0" fontId="20" fillId="0" borderId="13" xfId="0" applyFont="1" applyBorder="1" applyAlignment="1">
      <alignment horizontal="left" wrapText="1"/>
    </xf>
    <xf numFmtId="0" fontId="15" fillId="23" borderId="0" xfId="0" applyFont="1" applyFill="1" applyBorder="1" applyAlignment="1">
      <alignment vertical="top"/>
    </xf>
    <xf numFmtId="0" fontId="31" fillId="23" borderId="0" xfId="0" applyFont="1" applyFill="1" applyBorder="1" applyAlignment="1">
      <alignment horizontal="right" vertical="top"/>
    </xf>
    <xf numFmtId="0" fontId="22" fillId="0" borderId="13" xfId="0" applyFont="1" applyBorder="1" applyAlignment="1" applyProtection="1">
      <alignment horizontal="left" wrapText="1"/>
    </xf>
    <xf numFmtId="0" fontId="30" fillId="23" borderId="0" xfId="0" applyFont="1" applyFill="1" applyBorder="1" applyAlignment="1">
      <alignment horizontal="left" vertical="top" wrapText="1"/>
    </xf>
    <xf numFmtId="0" fontId="31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4" fillId="23" borderId="0" xfId="0" applyFont="1" applyFill="1" applyBorder="1" applyAlignment="1"/>
    <xf numFmtId="0" fontId="35" fillId="23" borderId="0" xfId="0" applyFont="1" applyFill="1" applyBorder="1" applyAlignment="1">
      <alignment horizontal="center"/>
    </xf>
    <xf numFmtId="0" fontId="36" fillId="23" borderId="0" xfId="34" applyFont="1" applyFill="1" applyBorder="1" applyAlignment="1" applyProtection="1">
      <alignment horizontal="left" indent="1"/>
    </xf>
    <xf numFmtId="0" fontId="37" fillId="23" borderId="0" xfId="0" applyFont="1" applyFill="1" applyBorder="1" applyAlignment="1" applyProtection="1">
      <alignment horizontal="left" indent="1"/>
    </xf>
    <xf numFmtId="0" fontId="31" fillId="23" borderId="0" xfId="0" applyFont="1" applyFill="1" applyBorder="1"/>
    <xf numFmtId="0" fontId="23" fillId="0" borderId="0" xfId="34" applyFont="1" applyAlignment="1" applyProtection="1">
      <alignment vertical="top"/>
    </xf>
    <xf numFmtId="0" fontId="15" fillId="0" borderId="7" xfId="0" applyFont="1" applyBorder="1"/>
    <xf numFmtId="0" fontId="38" fillId="0" borderId="14" xfId="0" applyFont="1" applyBorder="1" applyProtection="1"/>
    <xf numFmtId="0" fontId="15" fillId="0" borderId="14" xfId="0" applyFont="1" applyBorder="1" applyProtection="1"/>
    <xf numFmtId="0" fontId="39" fillId="0" borderId="0" xfId="0" applyFont="1"/>
    <xf numFmtId="0" fontId="39" fillId="0" borderId="0" xfId="0" applyFont="1" applyAlignment="1">
      <alignment horizontal="left" vertical="center" readingOrder="1"/>
    </xf>
    <xf numFmtId="0" fontId="40" fillId="0" borderId="0" xfId="0" applyFont="1"/>
    <xf numFmtId="3" fontId="0" fillId="0" borderId="0" xfId="0" applyNumberFormat="1"/>
    <xf numFmtId="0" fontId="42" fillId="0" borderId="0" xfId="0" applyFont="1" applyProtection="1"/>
    <xf numFmtId="9" fontId="42" fillId="0" borderId="0" xfId="43" applyFont="1" applyProtection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TourSizes!$A$28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TourSizes!$B$44:$C$44</c:f>
                <c:numCache>
                  <c:formatCode>General</c:formatCode>
                  <c:ptCount val="2"/>
                  <c:pt idx="0">
                    <c:v>1402</c:v>
                  </c:pt>
                  <c:pt idx="1">
                    <c:v>1047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TourSizes!$B$28:$C$28</c:f>
              <c:numCache>
                <c:formatCode>General</c:formatCode>
                <c:ptCount val="2"/>
                <c:pt idx="0">
                  <c:v>7227</c:v>
                </c:pt>
                <c:pt idx="1">
                  <c:v>7628</c:v>
                </c:pt>
              </c:numCache>
            </c:numRef>
          </c:val>
        </c:ser>
        <c:ser>
          <c:idx val="1"/>
          <c:order val="1"/>
          <c:tx>
            <c:strRef>
              <c:f>TourSizes!$A$36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TourSizes!$B$36:$C$36</c:f>
              <c:numCache>
                <c:formatCode>General</c:formatCode>
                <c:ptCount val="2"/>
                <c:pt idx="0">
                  <c:v>740</c:v>
                </c:pt>
                <c:pt idx="1">
                  <c:v>408.5</c:v>
                </c:pt>
              </c:numCache>
            </c:numRef>
          </c:val>
        </c:ser>
        <c:ser>
          <c:idx val="2"/>
          <c:order val="2"/>
          <c:tx>
            <c:strRef>
              <c:f>TourSizes!$A$37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TourSizes!$B$43:$C$43</c:f>
                <c:numCache>
                  <c:formatCode>General</c:formatCode>
                  <c:ptCount val="2"/>
                  <c:pt idx="0">
                    <c:v>1529.25</c:v>
                  </c:pt>
                  <c:pt idx="1">
                    <c:v>1250.25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TourSizes!$B$37:$C$37</c:f>
              <c:numCache>
                <c:formatCode>General</c:formatCode>
                <c:ptCount val="2"/>
                <c:pt idx="0">
                  <c:v>750.75</c:v>
                </c:pt>
                <c:pt idx="1">
                  <c:v>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421104"/>
        <c:axId val="314421488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TourSizes!$B$47:$C$47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TourSizes!$B$46:$C$46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21104"/>
        <c:axId val="314421488"/>
      </c:lineChart>
      <c:catAx>
        <c:axId val="31442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42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42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421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(TourSizes!#REF!,TourSizes!#REF!,TourSizes!#REF!,TourSizes!$B$48)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(TourSizes!#REF!,TourSizes!#REF!,TourSizes!#REF!,TourSizes!$B$29)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(TourSizes!#REF!,TourSizes!#REF!,TourSizes!#REF!,TourSizes!$C$48)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(TourSizes!#REF!,TourSizes!#REF!,TourSizes!#REF!,TourSizes!$C$29)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56632"/>
        <c:axId val="313737368"/>
      </c:scatterChart>
      <c:valAx>
        <c:axId val="31295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737368"/>
        <c:crosses val="autoZero"/>
        <c:crossBetween val="midCat"/>
      </c:valAx>
      <c:valAx>
        <c:axId val="3137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5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GlobalAvgDelay!$A$28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GlobalAvgDelay!$B$44:$I$44</c:f>
                <c:numCache>
                  <c:formatCode>General</c:formatCode>
                  <c:ptCount val="8"/>
                  <c:pt idx="0">
                    <c:v>1179.375</c:v>
                  </c:pt>
                  <c:pt idx="1">
                    <c:v>1167.5</c:v>
                  </c:pt>
                  <c:pt idx="2">
                    <c:v>1062</c:v>
                  </c:pt>
                  <c:pt idx="3">
                    <c:v>1086.375</c:v>
                  </c:pt>
                  <c:pt idx="4">
                    <c:v>1218</c:v>
                  </c:pt>
                  <c:pt idx="5">
                    <c:v>1171</c:v>
                  </c:pt>
                  <c:pt idx="6">
                    <c:v>1361.625</c:v>
                  </c:pt>
                  <c:pt idx="7">
                    <c:v>1154.625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GlobalAvgDelay!$B$28:$I$28</c:f>
              <c:numCache>
                <c:formatCode>General</c:formatCode>
                <c:ptCount val="8"/>
                <c:pt idx="0">
                  <c:v>4194.25</c:v>
                </c:pt>
                <c:pt idx="1">
                  <c:v>4092.5</c:v>
                </c:pt>
                <c:pt idx="2">
                  <c:v>4595</c:v>
                </c:pt>
                <c:pt idx="3">
                  <c:v>4121.75</c:v>
                </c:pt>
                <c:pt idx="4">
                  <c:v>4902.5</c:v>
                </c:pt>
                <c:pt idx="5">
                  <c:v>4100</c:v>
                </c:pt>
                <c:pt idx="6">
                  <c:v>5709.25</c:v>
                </c:pt>
                <c:pt idx="7">
                  <c:v>4084.5</c:v>
                </c:pt>
              </c:numCache>
            </c:numRef>
          </c:val>
        </c:ser>
        <c:ser>
          <c:idx val="1"/>
          <c:order val="1"/>
          <c:tx>
            <c:strRef>
              <c:f>GlobalAvgDelay!$A$36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GlobalAvgDelay!$B$36:$I$36</c:f>
              <c:numCache>
                <c:formatCode>General</c:formatCode>
                <c:ptCount val="8"/>
                <c:pt idx="0">
                  <c:v>484.25</c:v>
                </c:pt>
                <c:pt idx="1">
                  <c:v>479.5</c:v>
                </c:pt>
                <c:pt idx="2">
                  <c:v>408</c:v>
                </c:pt>
                <c:pt idx="3">
                  <c:v>378.25</c:v>
                </c:pt>
                <c:pt idx="4">
                  <c:v>453.5</c:v>
                </c:pt>
                <c:pt idx="5">
                  <c:v>238</c:v>
                </c:pt>
                <c:pt idx="6">
                  <c:v>561.25</c:v>
                </c:pt>
                <c:pt idx="7">
                  <c:v>280</c:v>
                </c:pt>
              </c:numCache>
            </c:numRef>
          </c:val>
        </c:ser>
        <c:ser>
          <c:idx val="2"/>
          <c:order val="2"/>
          <c:tx>
            <c:strRef>
              <c:f>GlobalAvgDelay!$A$37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GlobalAvgDelay!$B$43:$I$43</c:f>
                <c:numCache>
                  <c:formatCode>General</c:formatCode>
                  <c:ptCount val="8"/>
                  <c:pt idx="0">
                    <c:v>1179.375</c:v>
                  </c:pt>
                  <c:pt idx="1">
                    <c:v>1501.125</c:v>
                  </c:pt>
                  <c:pt idx="2">
                    <c:v>1269.75</c:v>
                  </c:pt>
                  <c:pt idx="3">
                    <c:v>1086.375</c:v>
                  </c:pt>
                  <c:pt idx="4">
                    <c:v>885.5</c:v>
                  </c:pt>
                  <c:pt idx="5">
                    <c:v>1180.125</c:v>
                  </c:pt>
                  <c:pt idx="6">
                    <c:v>1041</c:v>
                  </c:pt>
                  <c:pt idx="7">
                    <c:v>1154.625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GlobalAvgDelay!$B$37:$I$37</c:f>
              <c:numCache>
                <c:formatCode>General</c:formatCode>
                <c:ptCount val="8"/>
                <c:pt idx="0">
                  <c:v>302</c:v>
                </c:pt>
                <c:pt idx="1">
                  <c:v>521.25</c:v>
                </c:pt>
                <c:pt idx="2">
                  <c:v>438.5</c:v>
                </c:pt>
                <c:pt idx="3">
                  <c:v>346</c:v>
                </c:pt>
                <c:pt idx="4">
                  <c:v>358.5</c:v>
                </c:pt>
                <c:pt idx="5">
                  <c:v>548.75</c:v>
                </c:pt>
                <c:pt idx="6">
                  <c:v>346.5</c:v>
                </c:pt>
                <c:pt idx="7">
                  <c:v>489.75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461936"/>
        <c:axId val="314375176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GlobalAvgDelay!$B$47:$I$47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GlobalAvgDelay!$B$46:$I$46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936"/>
        <c:axId val="314375176"/>
      </c:lineChart>
      <c:catAx>
        <c:axId val="10646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37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375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6461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(GlobalAvgDelay!$B$48,GlobalAvgDelay!$D$48,GlobalAvgDelay!$F$48,GlobalAvgDelay!$H$48)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(GlobalAvgDelay!$B$29,GlobalAvgDelay!$D$29,GlobalAvgDelay!$F$29,GlobalAvgDelay!$H$29)</c:f>
              <c:numCache>
                <c:formatCode>General</c:formatCode>
                <c:ptCount val="4"/>
                <c:pt idx="0">
                  <c:v>4678.5</c:v>
                </c:pt>
                <c:pt idx="1">
                  <c:v>5003</c:v>
                </c:pt>
                <c:pt idx="2">
                  <c:v>5356</c:v>
                </c:pt>
                <c:pt idx="3">
                  <c:v>6270.5</c:v>
                </c:pt>
              </c:numCache>
            </c:numRef>
          </c:yVal>
          <c:smooth val="1"/>
        </c:ser>
        <c:ser>
          <c:idx val="1"/>
          <c:order val="1"/>
          <c:tx>
            <c:v>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(GlobalAvgDelay!$C$48,GlobalAvgDelay!$E$48,GlobalAvgDelay!$G$48,GlobalAvgDelay!$I$48)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(GlobalAvgDelay!$C$29,GlobalAvgDelay!$E$29,GlobalAvgDelay!$G$29,GlobalAvgDelay!$I$29)</c:f>
              <c:numCache>
                <c:formatCode>General</c:formatCode>
                <c:ptCount val="4"/>
                <c:pt idx="0">
                  <c:v>4572</c:v>
                </c:pt>
                <c:pt idx="1">
                  <c:v>4500</c:v>
                </c:pt>
                <c:pt idx="2">
                  <c:v>4338</c:v>
                </c:pt>
                <c:pt idx="3">
                  <c:v>4364.5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61784"/>
        <c:axId val="315964640"/>
      </c:scatterChart>
      <c:valAx>
        <c:axId val="31486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5964640"/>
        <c:crosses val="autoZero"/>
        <c:crossBetween val="midCat"/>
      </c:valAx>
      <c:valAx>
        <c:axId val="3159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86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simTime!$A$28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simTime!$B$44:$C$44</c:f>
                <c:numCache>
                  <c:formatCode>General</c:formatCode>
                  <c:ptCount val="2"/>
                  <c:pt idx="0">
                    <c:v>16276</c:v>
                  </c:pt>
                  <c:pt idx="1">
                    <c:v>267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simTime!$B$28:$C$28</c:f>
              <c:numCache>
                <c:formatCode>General</c:formatCode>
                <c:ptCount val="2"/>
                <c:pt idx="0">
                  <c:v>21491</c:v>
                </c:pt>
                <c:pt idx="1">
                  <c:v>6901</c:v>
                </c:pt>
              </c:numCache>
            </c:numRef>
          </c:val>
        </c:ser>
        <c:ser>
          <c:idx val="1"/>
          <c:order val="1"/>
          <c:tx>
            <c:strRef>
              <c:f>simTime!$A$36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simTime!$B$36:$C$36</c:f>
              <c:numCache>
                <c:formatCode>General</c:formatCode>
                <c:ptCount val="2"/>
                <c:pt idx="0">
                  <c:v>31499.5</c:v>
                </c:pt>
                <c:pt idx="1">
                  <c:v>146.5</c:v>
                </c:pt>
              </c:numCache>
            </c:numRef>
          </c:val>
        </c:ser>
        <c:ser>
          <c:idx val="2"/>
          <c:order val="2"/>
          <c:tx>
            <c:strRef>
              <c:f>simTime!$A$37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simTime!$B$43:$C$43</c:f>
                <c:numCache>
                  <c:formatCode>General</c:formatCode>
                  <c:ptCount val="2"/>
                  <c:pt idx="0">
                    <c:v>115569</c:v>
                  </c:pt>
                  <c:pt idx="1">
                    <c:v>560.625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simTime!$B$37:$C$37</c:f>
              <c:numCache>
                <c:formatCode>General</c:formatCode>
                <c:ptCount val="2"/>
                <c:pt idx="0">
                  <c:v>45546.5</c:v>
                </c:pt>
                <c:pt idx="1">
                  <c:v>227.25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244504"/>
        <c:axId val="314240584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simTime!$B$47:$C$47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simTime!$B$26:$C$26</c:f>
              <c:strCache>
                <c:ptCount val="2"/>
                <c:pt idx="0">
                  <c:v>DADCA100-NewMap</c:v>
                </c:pt>
                <c:pt idx="1">
                  <c:v>DADCA100-oldMap</c:v>
                </c:pt>
              </c:strCache>
            </c:strRef>
          </c:cat>
          <c:val>
            <c:numRef>
              <c:f>simTime!$B$46:$C$46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44504"/>
        <c:axId val="314240584"/>
      </c:lineChart>
      <c:catAx>
        <c:axId val="31424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4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240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44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and Whisker Plot</a:t>
            </a:r>
          </a:p>
        </c:rich>
      </c:tx>
      <c:layout>
        <c:manualLayout>
          <c:xMode val="edge"/>
          <c:yMode val="edge"/>
          <c:x val="0.40836044918770192"/>
          <c:y val="1.315789473684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47661625538228E-2"/>
          <c:y val="4.4736842105263158E-2"/>
          <c:w val="0.8922836586581675"/>
          <c:h val="0.80263157894736847"/>
        </c:manualLayout>
      </c:layout>
      <c:barChart>
        <c:barDir val="col"/>
        <c:grouping val="stacked"/>
        <c:varyColors val="0"/>
        <c:ser>
          <c:idx val="0"/>
          <c:order val="4"/>
          <c:tx>
            <c:v>Bar</c:v>
          </c:tx>
          <c:spPr>
            <a:noFill/>
            <a:ln w="25400">
              <a:noFill/>
            </a:ln>
          </c:spPr>
          <c:invertIfNegative val="0"/>
          <c: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245288"/>
        <c:axId val="314245680"/>
      </c:barChart>
      <c:lineChart>
        <c:grouping val="standard"/>
        <c:varyColors val="0"/>
        <c:ser>
          <c:idx val="4"/>
          <c:order val="2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-10</c:v>
                </c:pt>
                <c:pt idx="3">
                  <c:v>#N/A</c:v>
                </c:pt>
                <c:pt idx="4">
                  <c:v>-115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BoxPlot2!$B$46:$G$46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105</c:v>
                </c:pt>
                <c:pt idx="3">
                  <c:v>#N/A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45288"/>
        <c:axId val="314245680"/>
      </c:lineChart>
      <c:scatterChart>
        <c:scatterStyle val="lineMarker"/>
        <c:varyColors val="0"/>
        <c:ser>
          <c:idx val="1"/>
          <c:order val="0"/>
          <c:tx>
            <c:strRef>
              <c:f>BoxPlot2!$A$28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0"/>
            <c:minus>
              <c:numRef>
                <c:f>BoxPlot2!$B$44:$G$44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28.5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BoxPlot2!$B$28:$G$28</c:f>
              <c:numCache>
                <c:formatCode>General</c:formatCode>
                <c:ptCount val="6"/>
                <c:pt idx="0">
                  <c:v>-29.5</c:v>
                </c:pt>
                <c:pt idx="1">
                  <c:v>6</c:v>
                </c:pt>
                <c:pt idx="2">
                  <c:v>42</c:v>
                </c:pt>
                <c:pt idx="3">
                  <c:v>34.5</c:v>
                </c:pt>
                <c:pt idx="4">
                  <c:v>-49.5</c:v>
                </c:pt>
                <c:pt idx="5">
                  <c:v>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BoxPlot2!$A$30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BoxPlot2!$B$43:$G$43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28.5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BoxPlot2!$B$30:$G$30</c:f>
              <c:numCache>
                <c:formatCode>General</c:formatCode>
                <c:ptCount val="6"/>
                <c:pt idx="0">
                  <c:v>11.5</c:v>
                </c:pt>
                <c:pt idx="1">
                  <c:v>24.75</c:v>
                </c:pt>
                <c:pt idx="2">
                  <c:v>59</c:v>
                </c:pt>
                <c:pt idx="3">
                  <c:v>62.5</c:v>
                </c:pt>
                <c:pt idx="4">
                  <c:v>-30.5</c:v>
                </c:pt>
                <c:pt idx="5">
                  <c:v>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BoxPlot2!$A$29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273359"/>
                </a:solidFill>
                <a:prstDash val="solid"/>
              </a:ln>
            </c:spPr>
          </c:marker>
          <c:y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45288"/>
        <c:axId val="314245680"/>
      </c:scatterChart>
      <c:catAx>
        <c:axId val="31424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4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24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45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244399872826969"/>
          <c:y val="0.9263157894736842"/>
          <c:w val="0.3938909844527046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939629875973"/>
          <c:y val="4.4736842105263158E-2"/>
          <c:w val="0.88782190226534685"/>
          <c:h val="0.80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BoxPlot_Shifted!$A$30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BoxPlot_Shifted!$B$48:$G$48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BoxPlot_Shifted!$B$30:$G$30</c:f>
              <c:numCache>
                <c:formatCode>General</c:formatCode>
                <c:ptCount val="6"/>
                <c:pt idx="0">
                  <c:v>110.5</c:v>
                </c:pt>
                <c:pt idx="1">
                  <c:v>146</c:v>
                </c:pt>
                <c:pt idx="2">
                  <c:v>222</c:v>
                </c:pt>
                <c:pt idx="3">
                  <c:v>174.5</c:v>
                </c:pt>
                <c:pt idx="4">
                  <c:v>65.25</c:v>
                </c:pt>
                <c:pt idx="5">
                  <c:v>216</c:v>
                </c:pt>
              </c:numCache>
            </c:numRef>
          </c:val>
        </c:ser>
        <c:ser>
          <c:idx val="1"/>
          <c:order val="1"/>
          <c:tx>
            <c:strRef>
              <c:f>BoxPlot_Shifted!$A$40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BoxPlot_Shifted!$B$40:$G$40</c:f>
              <c:numCache>
                <c:formatCode>General</c:formatCode>
                <c:ptCount val="6"/>
                <c:pt idx="0">
                  <c:v>22</c:v>
                </c:pt>
                <c:pt idx="1">
                  <c:v>13.5</c:v>
                </c:pt>
                <c:pt idx="2">
                  <c:v>10</c:v>
                </c:pt>
                <c:pt idx="3">
                  <c:v>10.5</c:v>
                </c:pt>
                <c:pt idx="4">
                  <c:v>8.25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BoxPlot_Shifted!$A$41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BoxPlot_Shifted!$B$47:$G$47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27.75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BoxPlot_Shifted!$B$41:$G$41</c:f>
              <c:numCache>
                <c:formatCode>General</c:formatCode>
                <c:ptCount val="6"/>
                <c:pt idx="0">
                  <c:v>19</c:v>
                </c:pt>
                <c:pt idx="1">
                  <c:v>5.25</c:v>
                </c:pt>
                <c:pt idx="2">
                  <c:v>7</c:v>
                </c:pt>
                <c:pt idx="3">
                  <c:v>17.5</c:v>
                </c:pt>
                <c:pt idx="4">
                  <c:v>10.25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246464"/>
        <c:axId val="314240976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BoxPlot_Shifted!$B$51:$G$51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170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BoxPlot_Shifted!$B$50:$G$50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285</c:v>
                </c:pt>
                <c:pt idx="3">
                  <c:v>#N/A</c:v>
                </c:pt>
                <c:pt idx="4">
                  <c:v>130</c:v>
                </c:pt>
                <c:pt idx="5">
                  <c:v>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BoxPlot_Shifted!$A$37</c:f>
              <c:strCache>
                <c:ptCount val="1"/>
                <c:pt idx="0">
                  <c:v>Zero Offset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BoxPlot_Shifted!$B$37:$G$37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46464"/>
        <c:axId val="314240976"/>
      </c:lineChart>
      <c:catAx>
        <c:axId val="3142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4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24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4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6121835752572481"/>
          <c:y val="0.93157894736842106"/>
          <c:w val="0.51923158183027507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742950</xdr:colOff>
      <xdr:row>24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0</xdr:row>
      <xdr:rowOff>57150</xdr:rowOff>
    </xdr:from>
    <xdr:to>
      <xdr:col>5</xdr:col>
      <xdr:colOff>470273</xdr:colOff>
      <xdr:row>0</xdr:row>
      <xdr:rowOff>361976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9</xdr:col>
      <xdr:colOff>204107</xdr:colOff>
      <xdr:row>3</xdr:row>
      <xdr:rowOff>97972</xdr:rowOff>
    </xdr:from>
    <xdr:to>
      <xdr:col>16</xdr:col>
      <xdr:colOff>489857</xdr:colOff>
      <xdr:row>20</xdr:row>
      <xdr:rowOff>149679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742950</xdr:colOff>
      <xdr:row>24</xdr:row>
      <xdr:rowOff>57150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0</xdr:row>
      <xdr:rowOff>57150</xdr:rowOff>
    </xdr:from>
    <xdr:to>
      <xdr:col>11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15</xdr:col>
      <xdr:colOff>204107</xdr:colOff>
      <xdr:row>3</xdr:row>
      <xdr:rowOff>97972</xdr:rowOff>
    </xdr:from>
    <xdr:to>
      <xdr:col>22</xdr:col>
      <xdr:colOff>489857</xdr:colOff>
      <xdr:row>20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0</xdr:colOff>
      <xdr:row>24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0</xdr:row>
      <xdr:rowOff>57150</xdr:rowOff>
    </xdr:from>
    <xdr:to>
      <xdr:col>5</xdr:col>
      <xdr:colOff>470273</xdr:colOff>
      <xdr:row>0</xdr:row>
      <xdr:rowOff>361976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809625</xdr:colOff>
      <xdr:row>26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resultsDESCRIBE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DESCRIB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box-whisker-plot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vertex42.com/licensing/EULA_privateuse.html" TargetMode="External"/><Relationship Id="rId1" Type="http://schemas.openxmlformats.org/officeDocument/2006/relationships/hyperlink" Target="http://www.vertex42.com/ExcelTemplates/box-whisker-plo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box-whisker-plo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box-whisker-plo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ertex42.com/ExcelTemplates/box-whisker-plot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ertex42.com/ExcelTemplates/box-whisker-plot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"/>
  <sheetViews>
    <sheetView showGridLines="0" zoomScale="70" zoomScaleNormal="70" workbookViewId="0">
      <selection activeCell="W13" sqref="W13"/>
    </sheetView>
  </sheetViews>
  <sheetFormatPr defaultColWidth="9.140625" defaultRowHeight="12.75" x14ac:dyDescent="0.2"/>
  <cols>
    <col min="1" max="1" width="14.140625" style="4" customWidth="1"/>
    <col min="2" max="2" width="14.42578125" style="4" customWidth="1"/>
    <col min="3" max="3" width="14.5703125" style="4" customWidth="1"/>
    <col min="4" max="4" width="3.42578125" style="4" customWidth="1"/>
    <col min="5" max="5" width="13.42578125" style="4" customWidth="1"/>
    <col min="6" max="16384" width="9.140625" style="4"/>
  </cols>
  <sheetData>
    <row r="1" spans="1:8" s="22" customFormat="1" ht="30" customHeight="1" x14ac:dyDescent="0.2">
      <c r="A1" s="19" t="s">
        <v>3</v>
      </c>
      <c r="B1" s="21"/>
      <c r="C1" s="21"/>
    </row>
    <row r="2" spans="1:8" ht="15.75" x14ac:dyDescent="0.25">
      <c r="A2" s="5"/>
      <c r="B2" s="6"/>
      <c r="C2" s="6"/>
      <c r="E2" s="6" t="str">
        <f ca="1">"© 2009-" &amp; YEAR(TODAY()) &amp; " Vertex42 LLC"</f>
        <v>© 2009-2017 Vertex42 LLC</v>
      </c>
    </row>
    <row r="3" spans="1:8" x14ac:dyDescent="0.2">
      <c r="E3" s="7" t="s">
        <v>1</v>
      </c>
    </row>
    <row r="5" spans="1:8" x14ac:dyDescent="0.2">
      <c r="E5" s="50" t="s">
        <v>41</v>
      </c>
      <c r="F5" s="51"/>
      <c r="G5" s="51"/>
      <c r="H5" s="51"/>
    </row>
    <row r="6" spans="1:8" x14ac:dyDescent="0.2">
      <c r="E6" s="52" t="s">
        <v>88</v>
      </c>
    </row>
    <row r="7" spans="1:8" x14ac:dyDescent="0.2">
      <c r="E7" s="52" t="s">
        <v>89</v>
      </c>
    </row>
    <row r="8" spans="1:8" x14ac:dyDescent="0.2">
      <c r="E8" s="52" t="s">
        <v>90</v>
      </c>
    </row>
    <row r="9" spans="1:8" x14ac:dyDescent="0.2">
      <c r="E9" s="52" t="s">
        <v>91</v>
      </c>
    </row>
    <row r="10" spans="1:8" x14ac:dyDescent="0.2">
      <c r="E10" s="52" t="s">
        <v>92</v>
      </c>
    </row>
    <row r="11" spans="1:8" x14ac:dyDescent="0.2">
      <c r="E11" s="52" t="s">
        <v>93</v>
      </c>
    </row>
    <row r="12" spans="1:8" x14ac:dyDescent="0.2">
      <c r="E12" s="52" t="s">
        <v>94</v>
      </c>
    </row>
    <row r="13" spans="1:8" x14ac:dyDescent="0.2">
      <c r="E13" s="52" t="s">
        <v>95</v>
      </c>
    </row>
    <row r="14" spans="1:8" x14ac:dyDescent="0.2">
      <c r="E14" s="52" t="s">
        <v>96</v>
      </c>
    </row>
    <row r="15" spans="1:8" x14ac:dyDescent="0.2">
      <c r="E15" s="52" t="s">
        <v>97</v>
      </c>
    </row>
    <row r="16" spans="1:8" x14ac:dyDescent="0.2">
      <c r="E16" s="53" t="s">
        <v>98</v>
      </c>
    </row>
    <row r="18" spans="1:5" x14ac:dyDescent="0.2">
      <c r="E18" s="54" t="s">
        <v>99</v>
      </c>
    </row>
    <row r="19" spans="1:5" x14ac:dyDescent="0.2">
      <c r="E19" s="52" t="s">
        <v>100</v>
      </c>
    </row>
    <row r="20" spans="1:5" x14ac:dyDescent="0.2">
      <c r="E20" s="54" t="s">
        <v>101</v>
      </c>
    </row>
    <row r="21" spans="1:5" x14ac:dyDescent="0.2">
      <c r="E21" s="52" t="s">
        <v>102</v>
      </c>
    </row>
    <row r="22" spans="1:5" x14ac:dyDescent="0.2">
      <c r="E22" s="52" t="s">
        <v>103</v>
      </c>
    </row>
    <row r="23" spans="1:5" x14ac:dyDescent="0.2">
      <c r="E23" s="53" t="s">
        <v>104</v>
      </c>
    </row>
    <row r="25" spans="1:5" ht="54" customHeight="1" x14ac:dyDescent="0.2">
      <c r="E25" s="52" t="s">
        <v>105</v>
      </c>
    </row>
    <row r="26" spans="1:5" x14ac:dyDescent="0.2">
      <c r="A26" s="8" t="s">
        <v>21</v>
      </c>
      <c r="B26" s="9" t="s">
        <v>145</v>
      </c>
      <c r="C26" s="9" t="s">
        <v>146</v>
      </c>
      <c r="E26" s="52" t="s">
        <v>106</v>
      </c>
    </row>
    <row r="27" spans="1:5" x14ac:dyDescent="0.2">
      <c r="A27" s="8" t="s">
        <v>4</v>
      </c>
      <c r="B27">
        <v>5825</v>
      </c>
      <c r="C27">
        <v>6581</v>
      </c>
      <c r="E27" s="52" t="s">
        <v>107</v>
      </c>
    </row>
    <row r="28" spans="1:5" ht="15.75" x14ac:dyDescent="0.3">
      <c r="A28" s="8" t="s">
        <v>25</v>
      </c>
      <c r="B28">
        <v>7227</v>
      </c>
      <c r="C28">
        <v>7628</v>
      </c>
      <c r="E28" s="52" t="s">
        <v>108</v>
      </c>
    </row>
    <row r="29" spans="1:5" x14ac:dyDescent="0.2">
      <c r="A29" s="8" t="s">
        <v>7</v>
      </c>
      <c r="B29">
        <v>7967</v>
      </c>
      <c r="C29">
        <v>8036.5</v>
      </c>
      <c r="E29" s="53" t="s">
        <v>109</v>
      </c>
    </row>
    <row r="30" spans="1:5" ht="15.75" x14ac:dyDescent="0.3">
      <c r="A30" s="8" t="s">
        <v>26</v>
      </c>
      <c r="B30">
        <v>8717.75</v>
      </c>
      <c r="C30">
        <v>8461.5</v>
      </c>
    </row>
    <row r="31" spans="1:5" x14ac:dyDescent="0.2">
      <c r="A31" s="8" t="s">
        <v>5</v>
      </c>
      <c r="B31">
        <v>10247</v>
      </c>
      <c r="C31">
        <v>10752</v>
      </c>
      <c r="E31" s="52" t="s">
        <v>110</v>
      </c>
    </row>
    <row r="32" spans="1:5" x14ac:dyDescent="0.2">
      <c r="A32" s="8" t="s">
        <v>6</v>
      </c>
      <c r="B32" s="4">
        <f t="shared" ref="B32:C32" si="0">B30-B28</f>
        <v>1490.75</v>
      </c>
      <c r="C32" s="4">
        <f t="shared" si="0"/>
        <v>833.5</v>
      </c>
      <c r="E32" s="52" t="s">
        <v>111</v>
      </c>
    </row>
    <row r="33" spans="1:5" x14ac:dyDescent="0.2">
      <c r="A33" s="8" t="s">
        <v>17</v>
      </c>
      <c r="E33" s="52" t="s">
        <v>112</v>
      </c>
    </row>
    <row r="34" spans="1:5" x14ac:dyDescent="0.2">
      <c r="A34" s="8" t="s">
        <v>18</v>
      </c>
      <c r="E34" s="52" t="s">
        <v>113</v>
      </c>
    </row>
    <row r="35" spans="1:5" hidden="1" x14ac:dyDescent="0.2">
      <c r="A35" s="10" t="s">
        <v>24</v>
      </c>
      <c r="B35" s="2"/>
      <c r="C35" s="2"/>
    </row>
    <row r="36" spans="1:5" hidden="1" x14ac:dyDescent="0.2">
      <c r="A36" s="8" t="s">
        <v>8</v>
      </c>
      <c r="B36" s="4">
        <f t="shared" ref="B36:C37" si="1">B29-B28</f>
        <v>740</v>
      </c>
      <c r="C36" s="4">
        <f t="shared" si="1"/>
        <v>408.5</v>
      </c>
    </row>
    <row r="37" spans="1:5" hidden="1" x14ac:dyDescent="0.2">
      <c r="A37" s="8" t="s">
        <v>9</v>
      </c>
      <c r="B37" s="4">
        <f t="shared" si="1"/>
        <v>750.75</v>
      </c>
      <c r="C37" s="4">
        <f t="shared" si="1"/>
        <v>425</v>
      </c>
    </row>
    <row r="38" spans="1:5" hidden="1" x14ac:dyDescent="0.2">
      <c r="A38" s="10" t="s">
        <v>23</v>
      </c>
      <c r="B38" s="2"/>
      <c r="C38" s="2"/>
    </row>
    <row r="39" spans="1:5" ht="15.75" hidden="1" x14ac:dyDescent="0.3">
      <c r="A39" s="8" t="s">
        <v>27</v>
      </c>
      <c r="B39" s="4">
        <f t="shared" ref="B39:C39" si="2">B30+1.5*B32</f>
        <v>10953.875</v>
      </c>
      <c r="C39" s="4">
        <f t="shared" si="2"/>
        <v>9711.75</v>
      </c>
    </row>
    <row r="40" spans="1:5" ht="15.75" hidden="1" x14ac:dyDescent="0.3">
      <c r="A40" s="8" t="s">
        <v>28</v>
      </c>
      <c r="B40" s="4">
        <f t="shared" ref="B40:C40" si="3">B28-1.5*B32</f>
        <v>4990.875</v>
      </c>
      <c r="C40" s="4">
        <f t="shared" si="3"/>
        <v>6377.75</v>
      </c>
    </row>
    <row r="41" spans="1:5" hidden="1" x14ac:dyDescent="0.2">
      <c r="A41" s="8" t="s">
        <v>16</v>
      </c>
      <c r="B41" s="4">
        <f t="shared" ref="B41:C41" si="4">MIN(B39,B31)</f>
        <v>10247</v>
      </c>
      <c r="C41" s="4">
        <f t="shared" si="4"/>
        <v>9711.75</v>
      </c>
    </row>
    <row r="42" spans="1:5" hidden="1" x14ac:dyDescent="0.2">
      <c r="A42" s="8" t="s">
        <v>22</v>
      </c>
      <c r="B42" s="4">
        <f t="shared" ref="B42:C42" si="5">MAX(B27,B40)</f>
        <v>5825</v>
      </c>
      <c r="C42" s="4">
        <f t="shared" si="5"/>
        <v>6581</v>
      </c>
    </row>
    <row r="43" spans="1:5" ht="15.75" hidden="1" x14ac:dyDescent="0.3">
      <c r="A43" s="8" t="s">
        <v>29</v>
      </c>
      <c r="B43" s="4">
        <f t="shared" ref="B43:C43" si="6">B41-B30</f>
        <v>1529.25</v>
      </c>
      <c r="C43" s="4">
        <f t="shared" si="6"/>
        <v>1250.25</v>
      </c>
    </row>
    <row r="44" spans="1:5" ht="15.75" hidden="1" x14ac:dyDescent="0.3">
      <c r="A44" s="8" t="s">
        <v>30</v>
      </c>
      <c r="B44" s="4">
        <f t="shared" ref="B44:C44" si="7">B28-B42</f>
        <v>1402</v>
      </c>
      <c r="C44" s="4">
        <f t="shared" si="7"/>
        <v>1047</v>
      </c>
    </row>
    <row r="45" spans="1:5" hidden="1" x14ac:dyDescent="0.2">
      <c r="A45" s="10" t="s">
        <v>19</v>
      </c>
      <c r="B45" s="2"/>
      <c r="C45" s="2"/>
    </row>
    <row r="46" spans="1:5" hidden="1" x14ac:dyDescent="0.2">
      <c r="A46" s="8" t="s">
        <v>5</v>
      </c>
      <c r="B46" s="4" t="e">
        <f t="shared" ref="B46:C46" si="8">IF(B33&gt;0,B31,NA())</f>
        <v>#N/A</v>
      </c>
      <c r="C46" s="4" t="e">
        <f t="shared" si="8"/>
        <v>#N/A</v>
      </c>
    </row>
    <row r="47" spans="1:5" hidden="1" x14ac:dyDescent="0.2">
      <c r="A47" s="8" t="s">
        <v>4</v>
      </c>
      <c r="B47" s="4" t="e">
        <f t="shared" ref="B47:C47" si="9">IF(B34&gt;0,B27,NA())</f>
        <v>#N/A</v>
      </c>
      <c r="C47" s="4" t="e">
        <f t="shared" si="9"/>
        <v>#N/A</v>
      </c>
    </row>
    <row r="48" spans="1:5" x14ac:dyDescent="0.2">
      <c r="B48" s="4">
        <v>2</v>
      </c>
      <c r="C48" s="4">
        <v>2</v>
      </c>
      <c r="E48" s="53" t="s">
        <v>114</v>
      </c>
    </row>
    <row r="49" spans="1:3" ht="15.75" x14ac:dyDescent="0.25">
      <c r="A49" s="11" t="s">
        <v>20</v>
      </c>
      <c r="B49" s="12" t="str">
        <f t="shared" ref="B49:C49" si="10">B26</f>
        <v>DADCA2-tour</v>
      </c>
      <c r="C49" s="12" t="str">
        <f t="shared" si="10"/>
        <v>TSP2-tour</v>
      </c>
    </row>
    <row r="50" spans="1:3" x14ac:dyDescent="0.2">
      <c r="B50" s="13">
        <v>31</v>
      </c>
      <c r="C50" s="13">
        <v>31</v>
      </c>
    </row>
    <row r="51" spans="1:3" x14ac:dyDescent="0.2">
      <c r="B51" s="13">
        <v>35</v>
      </c>
      <c r="C51" s="13">
        <v>35</v>
      </c>
    </row>
    <row r="52" spans="1:3" x14ac:dyDescent="0.2">
      <c r="B52" s="13">
        <v>45</v>
      </c>
      <c r="C52" s="13">
        <v>45</v>
      </c>
    </row>
    <row r="53" spans="1:3" x14ac:dyDescent="0.2">
      <c r="B53" s="13">
        <v>29</v>
      </c>
      <c r="C53" s="13">
        <v>29</v>
      </c>
    </row>
    <row r="54" spans="1:3" x14ac:dyDescent="0.2">
      <c r="B54" s="13">
        <v>44</v>
      </c>
      <c r="C54" s="13">
        <v>44</v>
      </c>
    </row>
    <row r="55" spans="1:3" x14ac:dyDescent="0.2">
      <c r="B55" s="13">
        <v>67</v>
      </c>
      <c r="C55" s="13">
        <v>67</v>
      </c>
    </row>
    <row r="56" spans="1:3" x14ac:dyDescent="0.2">
      <c r="B56" s="13">
        <v>55</v>
      </c>
      <c r="C56" s="13">
        <v>55</v>
      </c>
    </row>
    <row r="57" spans="1:3" x14ac:dyDescent="0.2">
      <c r="B57" s="13">
        <v>41</v>
      </c>
      <c r="C57" s="13">
        <v>41</v>
      </c>
    </row>
    <row r="58" spans="1:3" x14ac:dyDescent="0.2">
      <c r="B58" s="13">
        <v>57</v>
      </c>
      <c r="C58" s="13">
        <v>57</v>
      </c>
    </row>
    <row r="59" spans="1:3" x14ac:dyDescent="0.2">
      <c r="B59" s="13">
        <v>34</v>
      </c>
      <c r="C59" s="13">
        <v>34</v>
      </c>
    </row>
    <row r="60" spans="1:3" x14ac:dyDescent="0.2">
      <c r="B60" s="13">
        <v>22</v>
      </c>
      <c r="C60" s="13">
        <v>22</v>
      </c>
    </row>
    <row r="61" spans="1:3" x14ac:dyDescent="0.2">
      <c r="B61" s="13">
        <v>38</v>
      </c>
      <c r="C61" s="13">
        <v>38</v>
      </c>
    </row>
    <row r="62" spans="1:3" x14ac:dyDescent="0.2">
      <c r="B62" s="13">
        <v>37</v>
      </c>
      <c r="C62" s="13">
        <v>37</v>
      </c>
    </row>
    <row r="63" spans="1:3" x14ac:dyDescent="0.2">
      <c r="B63" s="13">
        <v>59</v>
      </c>
      <c r="C63" s="13">
        <v>59</v>
      </c>
    </row>
    <row r="64" spans="1:3" x14ac:dyDescent="0.2">
      <c r="B64" s="13">
        <v>56</v>
      </c>
      <c r="C64" s="13">
        <v>56</v>
      </c>
    </row>
    <row r="65" spans="2:3" x14ac:dyDescent="0.2">
      <c r="B65" s="13">
        <v>44</v>
      </c>
      <c r="C65" s="13">
        <v>44</v>
      </c>
    </row>
    <row r="66" spans="2:3" x14ac:dyDescent="0.2">
      <c r="B66" s="13">
        <v>38</v>
      </c>
      <c r="C66" s="13">
        <v>38</v>
      </c>
    </row>
    <row r="67" spans="2:3" x14ac:dyDescent="0.2">
      <c r="B67" s="13">
        <v>66</v>
      </c>
      <c r="C67" s="13">
        <v>66</v>
      </c>
    </row>
    <row r="68" spans="2:3" x14ac:dyDescent="0.2">
      <c r="B68" s="13">
        <v>57</v>
      </c>
      <c r="C68" s="13">
        <v>57</v>
      </c>
    </row>
    <row r="69" spans="2:3" x14ac:dyDescent="0.2">
      <c r="B69" s="13">
        <v>52</v>
      </c>
      <c r="C69" s="13">
        <v>52</v>
      </c>
    </row>
    <row r="70" spans="2:3" x14ac:dyDescent="0.2">
      <c r="B70" s="13">
        <v>51</v>
      </c>
      <c r="C70" s="13">
        <v>51</v>
      </c>
    </row>
    <row r="71" spans="2:3" x14ac:dyDescent="0.2">
      <c r="B71" s="13">
        <v>23</v>
      </c>
      <c r="C71" s="13">
        <v>23</v>
      </c>
    </row>
    <row r="72" spans="2:3" x14ac:dyDescent="0.2">
      <c r="B72" s="13">
        <v>53</v>
      </c>
      <c r="C72" s="13">
        <v>53</v>
      </c>
    </row>
    <row r="73" spans="2:3" x14ac:dyDescent="0.2">
      <c r="B73" s="13">
        <v>29</v>
      </c>
      <c r="C73" s="13">
        <v>29</v>
      </c>
    </row>
    <row r="74" spans="2:3" x14ac:dyDescent="0.2">
      <c r="B74" s="13"/>
      <c r="C74" s="13"/>
    </row>
    <row r="75" spans="2:3" x14ac:dyDescent="0.2">
      <c r="B75" s="13">
        <v>130</v>
      </c>
      <c r="C75" s="13">
        <v>130</v>
      </c>
    </row>
    <row r="76" spans="2:3" x14ac:dyDescent="0.2">
      <c r="B76" s="13"/>
      <c r="C76" s="13"/>
    </row>
    <row r="77" spans="2:3" x14ac:dyDescent="0.2">
      <c r="B77" s="13"/>
      <c r="C77" s="13"/>
    </row>
    <row r="78" spans="2:3" x14ac:dyDescent="0.2">
      <c r="B78" s="13"/>
      <c r="C78" s="13"/>
    </row>
    <row r="79" spans="2:3" x14ac:dyDescent="0.2">
      <c r="B79" s="13"/>
      <c r="C79" s="13"/>
    </row>
    <row r="80" spans="2:3" x14ac:dyDescent="0.2">
      <c r="B80" s="13"/>
      <c r="C80" s="13"/>
    </row>
    <row r="81" spans="1:3" x14ac:dyDescent="0.2">
      <c r="B81" s="13"/>
      <c r="C81" s="13"/>
    </row>
    <row r="82" spans="1:3" x14ac:dyDescent="0.2">
      <c r="B82" s="13"/>
      <c r="C82" s="13"/>
    </row>
    <row r="83" spans="1:3" x14ac:dyDescent="0.2">
      <c r="B83" s="13"/>
      <c r="C83" s="13"/>
    </row>
    <row r="84" spans="1:3" x14ac:dyDescent="0.2">
      <c r="B84" s="13"/>
      <c r="C84" s="13"/>
    </row>
    <row r="85" spans="1:3" x14ac:dyDescent="0.2">
      <c r="B85" s="13"/>
      <c r="C85" s="13"/>
    </row>
    <row r="86" spans="1:3" x14ac:dyDescent="0.2">
      <c r="B86" s="13"/>
      <c r="C86" s="13"/>
    </row>
    <row r="87" spans="1:3" x14ac:dyDescent="0.2">
      <c r="B87" s="13"/>
      <c r="C87" s="13"/>
    </row>
    <row r="88" spans="1:3" x14ac:dyDescent="0.2">
      <c r="B88" s="13"/>
      <c r="C88" s="13"/>
    </row>
    <row r="89" spans="1:3" x14ac:dyDescent="0.2">
      <c r="B89" s="13"/>
      <c r="C89" s="13"/>
    </row>
    <row r="90" spans="1:3" x14ac:dyDescent="0.2">
      <c r="A90" s="14" t="s">
        <v>2</v>
      </c>
      <c r="B90" s="2"/>
      <c r="C90" s="2"/>
    </row>
  </sheetData>
  <hyperlinks>
    <hyperlink ref="E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27" customFormat="1" ht="30" customHeight="1" x14ac:dyDescent="0.2">
      <c r="A1" s="26" t="s">
        <v>3</v>
      </c>
      <c r="B1" s="26"/>
      <c r="C1" s="26"/>
      <c r="D1" s="1"/>
    </row>
    <row r="2" spans="1:4" ht="16.5" x14ac:dyDescent="0.2">
      <c r="A2" s="28"/>
      <c r="B2" s="29"/>
      <c r="C2" s="28"/>
    </row>
    <row r="3" spans="1:4" s="25" customFormat="1" ht="14.25" x14ac:dyDescent="0.2">
      <c r="A3" s="30"/>
      <c r="B3" s="31" t="s">
        <v>34</v>
      </c>
      <c r="C3" s="30"/>
    </row>
    <row r="4" spans="1:4" s="25" customFormat="1" x14ac:dyDescent="0.2">
      <c r="A4" s="30"/>
      <c r="B4" s="32" t="s">
        <v>40</v>
      </c>
      <c r="C4" s="30"/>
    </row>
    <row r="5" spans="1:4" s="25" customFormat="1" ht="15" x14ac:dyDescent="0.2">
      <c r="A5" s="30"/>
      <c r="B5" s="33"/>
      <c r="C5" s="30"/>
    </row>
    <row r="6" spans="1:4" s="25" customFormat="1" ht="15.75" x14ac:dyDescent="0.25">
      <c r="A6" s="30"/>
      <c r="B6" s="34" t="str">
        <f ca="1">"© 2009-" &amp; YEAR(TODAY()) &amp; " Vertex42 LLC"</f>
        <v>© 2009-2017 Vertex42 LLC</v>
      </c>
      <c r="C6" s="30"/>
    </row>
    <row r="7" spans="1:4" s="25" customFormat="1" ht="15.75" x14ac:dyDescent="0.25">
      <c r="A7" s="35"/>
      <c r="B7" s="36"/>
      <c r="C7" s="37"/>
    </row>
    <row r="8" spans="1:4" s="25" customFormat="1" ht="30" x14ac:dyDescent="0.2">
      <c r="A8" s="38"/>
      <c r="B8" s="36" t="s">
        <v>35</v>
      </c>
      <c r="C8" s="30"/>
    </row>
    <row r="9" spans="1:4" s="25" customFormat="1" ht="15" x14ac:dyDescent="0.2">
      <c r="A9" s="38"/>
      <c r="B9" s="36"/>
      <c r="C9" s="30"/>
    </row>
    <row r="10" spans="1:4" s="25" customFormat="1" ht="30" x14ac:dyDescent="0.2">
      <c r="A10" s="38"/>
      <c r="B10" s="36" t="s">
        <v>36</v>
      </c>
      <c r="C10" s="30"/>
    </row>
    <row r="11" spans="1:4" s="25" customFormat="1" ht="15" x14ac:dyDescent="0.2">
      <c r="A11" s="38"/>
      <c r="B11" s="36"/>
      <c r="C11" s="30"/>
    </row>
    <row r="12" spans="1:4" s="25" customFormat="1" ht="30" x14ac:dyDescent="0.2">
      <c r="A12" s="38"/>
      <c r="B12" s="36" t="s">
        <v>37</v>
      </c>
      <c r="C12" s="30"/>
    </row>
    <row r="13" spans="1:4" s="25" customFormat="1" ht="15" x14ac:dyDescent="0.2">
      <c r="A13" s="38"/>
      <c r="B13" s="36"/>
      <c r="C13" s="30"/>
    </row>
    <row r="14" spans="1:4" s="25" customFormat="1" ht="15" x14ac:dyDescent="0.2">
      <c r="A14" s="38"/>
      <c r="B14" s="39" t="s">
        <v>38</v>
      </c>
      <c r="C14" s="30"/>
    </row>
    <row r="15" spans="1:4" s="25" customFormat="1" ht="15" x14ac:dyDescent="0.2">
      <c r="A15" s="38"/>
      <c r="B15" s="36" t="s">
        <v>0</v>
      </c>
      <c r="C15" s="30"/>
    </row>
    <row r="16" spans="1:4" s="25" customFormat="1" ht="15" x14ac:dyDescent="0.2">
      <c r="A16" s="38"/>
      <c r="B16" s="36"/>
      <c r="C16" s="30"/>
    </row>
    <row r="17" spans="1:3" s="25" customFormat="1" ht="30.75" x14ac:dyDescent="0.2">
      <c r="A17" s="38"/>
      <c r="B17" s="36" t="s">
        <v>39</v>
      </c>
      <c r="C17" s="30"/>
    </row>
    <row r="18" spans="1:3" s="25" customFormat="1" ht="16.5" x14ac:dyDescent="0.2">
      <c r="A18" s="38"/>
      <c r="B18" s="40"/>
      <c r="C18" s="30"/>
    </row>
    <row r="19" spans="1:3" s="25" customFormat="1" ht="14.25" x14ac:dyDescent="0.2">
      <c r="A19" s="30"/>
      <c r="B19" s="41"/>
      <c r="C19" s="30"/>
    </row>
    <row r="20" spans="1:3" s="25" customFormat="1" ht="14.25" x14ac:dyDescent="0.2">
      <c r="A20" s="30"/>
      <c r="B20" s="41"/>
      <c r="C20" s="30"/>
    </row>
    <row r="21" spans="1:3" s="25" customFormat="1" ht="15.75" x14ac:dyDescent="0.25">
      <c r="A21" s="42"/>
      <c r="B21" s="43"/>
    </row>
    <row r="22" spans="1:3" s="25" customFormat="1" x14ac:dyDescent="0.2"/>
    <row r="23" spans="1:3" s="25" customFormat="1" ht="15" x14ac:dyDescent="0.25">
      <c r="A23" s="44"/>
      <c r="B23" s="45"/>
    </row>
    <row r="24" spans="1:3" s="25" customFormat="1" x14ac:dyDescent="0.2"/>
    <row r="25" spans="1:3" s="25" customFormat="1" ht="15" x14ac:dyDescent="0.25">
      <c r="A25" s="44"/>
      <c r="B25" s="45"/>
    </row>
    <row r="26" spans="1:3" s="25" customFormat="1" x14ac:dyDescent="0.2"/>
    <row r="27" spans="1:3" s="25" customFormat="1" ht="15" x14ac:dyDescent="0.25">
      <c r="A27" s="44"/>
      <c r="B27" s="46"/>
    </row>
    <row r="28" spans="1:3" s="25" customFormat="1" ht="14.25" x14ac:dyDescent="0.2">
      <c r="B28" s="47"/>
    </row>
    <row r="29" spans="1:3" s="25" customFormat="1" x14ac:dyDescent="0.2"/>
    <row r="30" spans="1:3" s="25" customFormat="1" x14ac:dyDescent="0.2"/>
  </sheetData>
  <hyperlinks>
    <hyperlink ref="B4" r:id="rId1"/>
    <hyperlink ref="B14" r:id="rId2" display="http://www.vertex42.com/licensing/EULA_privateuse.html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showGridLines="0" zoomScale="70" zoomScaleNormal="70" workbookViewId="0">
      <selection activeCell="O55" sqref="O55"/>
    </sheetView>
  </sheetViews>
  <sheetFormatPr defaultColWidth="9.140625" defaultRowHeight="12.75" x14ac:dyDescent="0.2"/>
  <cols>
    <col min="1" max="1" width="14.140625" style="4" customWidth="1"/>
    <col min="2" max="3" width="15.42578125" style="4" customWidth="1"/>
    <col min="4" max="4" width="15.7109375" style="4" customWidth="1"/>
    <col min="5" max="5" width="15" style="4" customWidth="1"/>
    <col min="6" max="6" width="14.42578125" style="4" customWidth="1"/>
    <col min="7" max="7" width="14.5703125" style="4" customWidth="1"/>
    <col min="8" max="8" width="14.42578125" style="4" customWidth="1"/>
    <col min="9" max="9" width="14.5703125" style="4" customWidth="1"/>
    <col min="10" max="10" width="3.42578125" style="4" customWidth="1"/>
    <col min="11" max="11" width="13.42578125" style="4" customWidth="1"/>
    <col min="12" max="16384" width="9.140625" style="4"/>
  </cols>
  <sheetData>
    <row r="1" spans="1:14" s="22" customFormat="1" ht="30" customHeight="1" x14ac:dyDescent="0.2">
      <c r="A1" s="19" t="s">
        <v>3</v>
      </c>
      <c r="B1" s="20"/>
      <c r="C1" s="21"/>
      <c r="D1" s="21"/>
      <c r="E1" s="21"/>
      <c r="F1" s="21"/>
      <c r="G1" s="21"/>
      <c r="H1" s="21"/>
      <c r="I1" s="21"/>
    </row>
    <row r="2" spans="1:14" ht="15.75" x14ac:dyDescent="0.25">
      <c r="A2" s="5"/>
      <c r="C2" s="6"/>
      <c r="D2" s="6"/>
      <c r="E2" s="6"/>
      <c r="F2" s="6"/>
      <c r="G2" s="6"/>
      <c r="H2" s="6"/>
      <c r="I2" s="6"/>
      <c r="K2" s="6" t="str">
        <f ca="1">"© 2009-" &amp; YEAR(TODAY()) &amp; " Vertex42 LLC"</f>
        <v>© 2009-2017 Vertex42 LLC</v>
      </c>
    </row>
    <row r="3" spans="1:14" x14ac:dyDescent="0.2">
      <c r="K3" s="7" t="s">
        <v>1</v>
      </c>
    </row>
    <row r="5" spans="1:14" x14ac:dyDescent="0.2">
      <c r="K5" s="50" t="s">
        <v>41</v>
      </c>
      <c r="L5" s="51"/>
      <c r="M5" s="51"/>
      <c r="N5" s="51"/>
    </row>
    <row r="6" spans="1:14" x14ac:dyDescent="0.2">
      <c r="K6" s="52" t="s">
        <v>88</v>
      </c>
    </row>
    <row r="7" spans="1:14" x14ac:dyDescent="0.2">
      <c r="K7" s="52" t="s">
        <v>89</v>
      </c>
    </row>
    <row r="8" spans="1:14" x14ac:dyDescent="0.2">
      <c r="K8" s="52" t="s">
        <v>90</v>
      </c>
    </row>
    <row r="9" spans="1:14" x14ac:dyDescent="0.2">
      <c r="K9" s="52" t="s">
        <v>91</v>
      </c>
    </row>
    <row r="10" spans="1:14" x14ac:dyDescent="0.2">
      <c r="K10" s="52" t="s">
        <v>92</v>
      </c>
    </row>
    <row r="11" spans="1:14" x14ac:dyDescent="0.2">
      <c r="K11" s="52" t="s">
        <v>93</v>
      </c>
    </row>
    <row r="12" spans="1:14" x14ac:dyDescent="0.2">
      <c r="K12" s="52" t="s">
        <v>94</v>
      </c>
    </row>
    <row r="13" spans="1:14" x14ac:dyDescent="0.2">
      <c r="K13" s="52" t="s">
        <v>95</v>
      </c>
    </row>
    <row r="14" spans="1:14" x14ac:dyDescent="0.2">
      <c r="K14" s="52" t="s">
        <v>96</v>
      </c>
    </row>
    <row r="15" spans="1:14" x14ac:dyDescent="0.2">
      <c r="K15" s="52" t="s">
        <v>97</v>
      </c>
    </row>
    <row r="16" spans="1:14" x14ac:dyDescent="0.2">
      <c r="K16" s="53" t="s">
        <v>98</v>
      </c>
    </row>
    <row r="18" spans="1:11" x14ac:dyDescent="0.2">
      <c r="K18" s="54" t="s">
        <v>99</v>
      </c>
    </row>
    <row r="19" spans="1:11" x14ac:dyDescent="0.2">
      <c r="K19" s="52" t="s">
        <v>100</v>
      </c>
    </row>
    <row r="20" spans="1:11" x14ac:dyDescent="0.2">
      <c r="K20" s="54" t="s">
        <v>101</v>
      </c>
    </row>
    <row r="21" spans="1:11" x14ac:dyDescent="0.2">
      <c r="K21" s="52" t="s">
        <v>102</v>
      </c>
    </row>
    <row r="22" spans="1:11" x14ac:dyDescent="0.2">
      <c r="K22" s="52" t="s">
        <v>103</v>
      </c>
    </row>
    <row r="23" spans="1:11" x14ac:dyDescent="0.2">
      <c r="K23" s="53" t="s">
        <v>104</v>
      </c>
    </row>
    <row r="25" spans="1:11" ht="54" customHeight="1" x14ac:dyDescent="0.2">
      <c r="K25" s="52" t="s">
        <v>105</v>
      </c>
    </row>
    <row r="26" spans="1:11" x14ac:dyDescent="0.2">
      <c r="A26" s="8" t="s">
        <v>21</v>
      </c>
      <c r="B26" s="9" t="s">
        <v>117</v>
      </c>
      <c r="C26" s="9" t="s">
        <v>115</v>
      </c>
      <c r="D26" s="9" t="s">
        <v>120</v>
      </c>
      <c r="E26" s="9" t="s">
        <v>121</v>
      </c>
      <c r="F26" s="9" t="s">
        <v>118</v>
      </c>
      <c r="G26" s="9" t="s">
        <v>119</v>
      </c>
      <c r="H26" s="9" t="s">
        <v>139</v>
      </c>
      <c r="I26" s="9" t="s">
        <v>116</v>
      </c>
      <c r="K26" s="52" t="s">
        <v>106</v>
      </c>
    </row>
    <row r="27" spans="1:11" x14ac:dyDescent="0.2">
      <c r="A27" s="8" t="s">
        <v>4</v>
      </c>
      <c r="B27">
        <v>2873</v>
      </c>
      <c r="C27">
        <v>2925</v>
      </c>
      <c r="D27">
        <v>3533</v>
      </c>
      <c r="E27">
        <v>2922</v>
      </c>
      <c r="F27">
        <v>3661</v>
      </c>
      <c r="G27">
        <v>2929</v>
      </c>
      <c r="H27">
        <v>4287</v>
      </c>
      <c r="I27">
        <v>2684</v>
      </c>
      <c r="K27" s="52" t="s">
        <v>107</v>
      </c>
    </row>
    <row r="28" spans="1:11" ht="15.75" x14ac:dyDescent="0.3">
      <c r="A28" s="8" t="s">
        <v>25</v>
      </c>
      <c r="B28">
        <v>4194.25</v>
      </c>
      <c r="C28">
        <v>4092.5</v>
      </c>
      <c r="D28">
        <v>4595</v>
      </c>
      <c r="E28">
        <v>4121.75</v>
      </c>
      <c r="F28">
        <v>4902.5</v>
      </c>
      <c r="G28">
        <v>4100</v>
      </c>
      <c r="H28">
        <v>5709.25</v>
      </c>
      <c r="I28">
        <v>4084.5</v>
      </c>
      <c r="K28" s="52" t="s">
        <v>108</v>
      </c>
    </row>
    <row r="29" spans="1:11" x14ac:dyDescent="0.2">
      <c r="A29" s="8" t="s">
        <v>7</v>
      </c>
      <c r="B29">
        <v>4678.5</v>
      </c>
      <c r="C29">
        <v>4572</v>
      </c>
      <c r="D29">
        <v>5003</v>
      </c>
      <c r="E29">
        <v>4500</v>
      </c>
      <c r="F29">
        <v>5356</v>
      </c>
      <c r="G29">
        <v>4338</v>
      </c>
      <c r="H29">
        <v>6270.5</v>
      </c>
      <c r="I29">
        <v>4364.5</v>
      </c>
      <c r="K29" s="53" t="s">
        <v>109</v>
      </c>
    </row>
    <row r="30" spans="1:11" ht="15.75" x14ac:dyDescent="0.3">
      <c r="A30" s="8" t="s">
        <v>26</v>
      </c>
      <c r="B30">
        <v>4980.5</v>
      </c>
      <c r="C30">
        <v>5093.25</v>
      </c>
      <c r="D30">
        <v>5441.5</v>
      </c>
      <c r="E30">
        <v>4846</v>
      </c>
      <c r="F30">
        <v>5714.5</v>
      </c>
      <c r="G30">
        <v>4886.75</v>
      </c>
      <c r="H30">
        <v>6617</v>
      </c>
      <c r="I30">
        <v>4854.25</v>
      </c>
    </row>
    <row r="31" spans="1:11" x14ac:dyDescent="0.2">
      <c r="A31" s="8" t="s">
        <v>5</v>
      </c>
      <c r="B31">
        <v>12404</v>
      </c>
      <c r="C31">
        <v>7101</v>
      </c>
      <c r="D31">
        <v>7878</v>
      </c>
      <c r="E31">
        <v>7663</v>
      </c>
      <c r="F31">
        <v>6600</v>
      </c>
      <c r="G31">
        <v>6833</v>
      </c>
      <c r="H31">
        <v>7658</v>
      </c>
      <c r="I31">
        <v>7579</v>
      </c>
      <c r="K31" s="52" t="s">
        <v>110</v>
      </c>
    </row>
    <row r="32" spans="1:11" x14ac:dyDescent="0.2">
      <c r="A32" s="8" t="s">
        <v>6</v>
      </c>
      <c r="B32" s="4">
        <f>B30-B28</f>
        <v>786.25</v>
      </c>
      <c r="C32" s="4">
        <f t="shared" ref="C32:E32" si="0">C30-C28</f>
        <v>1000.75</v>
      </c>
      <c r="D32" s="4">
        <f t="shared" si="0"/>
        <v>846.5</v>
      </c>
      <c r="E32" s="4">
        <f t="shared" si="0"/>
        <v>724.25</v>
      </c>
      <c r="F32" s="4">
        <f t="shared" ref="F32:G32" si="1">F30-F28</f>
        <v>812</v>
      </c>
      <c r="G32" s="4">
        <f t="shared" si="1"/>
        <v>786.75</v>
      </c>
      <c r="H32" s="4">
        <f t="shared" ref="H32" si="2">H30-H28</f>
        <v>907.75</v>
      </c>
      <c r="I32" s="4">
        <f t="shared" ref="I32" si="3">I30-I28</f>
        <v>769.75</v>
      </c>
      <c r="K32" s="52" t="s">
        <v>111</v>
      </c>
    </row>
    <row r="33" spans="1:11" x14ac:dyDescent="0.2">
      <c r="A33" s="8" t="s">
        <v>17</v>
      </c>
      <c r="K33" s="52" t="s">
        <v>112</v>
      </c>
    </row>
    <row r="34" spans="1:11" x14ac:dyDescent="0.2">
      <c r="A34" s="8" t="s">
        <v>18</v>
      </c>
      <c r="K34" s="52" t="s">
        <v>113</v>
      </c>
    </row>
    <row r="35" spans="1:11" hidden="1" x14ac:dyDescent="0.2">
      <c r="A35" s="10" t="s">
        <v>24</v>
      </c>
      <c r="B35" s="2"/>
      <c r="C35" s="2"/>
      <c r="D35" s="2"/>
      <c r="E35" s="2"/>
      <c r="F35" s="2"/>
      <c r="G35" s="2"/>
      <c r="H35" s="2"/>
      <c r="I35" s="2"/>
    </row>
    <row r="36" spans="1:11" hidden="1" x14ac:dyDescent="0.2">
      <c r="A36" s="8" t="s">
        <v>8</v>
      </c>
      <c r="B36" s="4">
        <f t="shared" ref="B36:I37" si="4">B29-B28</f>
        <v>484.25</v>
      </c>
      <c r="C36" s="4">
        <f t="shared" si="4"/>
        <v>479.5</v>
      </c>
      <c r="D36" s="4">
        <f t="shared" si="4"/>
        <v>408</v>
      </c>
      <c r="E36" s="4">
        <f t="shared" si="4"/>
        <v>378.25</v>
      </c>
      <c r="F36" s="4">
        <f t="shared" si="4"/>
        <v>453.5</v>
      </c>
      <c r="G36" s="4">
        <f t="shared" ref="G36:H36" si="5">G29-G28</f>
        <v>238</v>
      </c>
      <c r="H36" s="4">
        <f t="shared" si="5"/>
        <v>561.25</v>
      </c>
      <c r="I36" s="4">
        <f t="shared" si="4"/>
        <v>280</v>
      </c>
    </row>
    <row r="37" spans="1:11" hidden="1" x14ac:dyDescent="0.2">
      <c r="A37" s="8" t="s">
        <v>9</v>
      </c>
      <c r="B37" s="4">
        <f t="shared" si="4"/>
        <v>302</v>
      </c>
      <c r="C37" s="4">
        <f t="shared" si="4"/>
        <v>521.25</v>
      </c>
      <c r="D37" s="4">
        <f t="shared" si="4"/>
        <v>438.5</v>
      </c>
      <c r="E37" s="4">
        <f t="shared" si="4"/>
        <v>346</v>
      </c>
      <c r="F37" s="4">
        <f t="shared" si="4"/>
        <v>358.5</v>
      </c>
      <c r="G37" s="4">
        <f t="shared" ref="G37:H37" si="6">G30-G29</f>
        <v>548.75</v>
      </c>
      <c r="H37" s="4">
        <f t="shared" si="6"/>
        <v>346.5</v>
      </c>
      <c r="I37" s="4">
        <f t="shared" si="4"/>
        <v>489.75</v>
      </c>
    </row>
    <row r="38" spans="1:11" hidden="1" x14ac:dyDescent="0.2">
      <c r="A38" s="10" t="s">
        <v>23</v>
      </c>
      <c r="B38" s="2"/>
      <c r="C38" s="2"/>
      <c r="D38" s="2"/>
      <c r="E38" s="2"/>
      <c r="F38" s="2"/>
      <c r="G38" s="2"/>
      <c r="H38" s="2"/>
      <c r="I38" s="2"/>
    </row>
    <row r="39" spans="1:11" ht="15.75" hidden="1" x14ac:dyDescent="0.3">
      <c r="A39" s="8" t="s">
        <v>27</v>
      </c>
      <c r="B39" s="4">
        <f t="shared" ref="B39:I39" si="7">B30+1.5*B32</f>
        <v>6159.875</v>
      </c>
      <c r="C39" s="4">
        <f t="shared" si="7"/>
        <v>6594.375</v>
      </c>
      <c r="D39" s="4">
        <f t="shared" si="7"/>
        <v>6711.25</v>
      </c>
      <c r="E39" s="4">
        <f t="shared" si="7"/>
        <v>5932.375</v>
      </c>
      <c r="F39" s="4">
        <f t="shared" si="7"/>
        <v>6932.5</v>
      </c>
      <c r="G39" s="4">
        <f t="shared" ref="G39:H39" si="8">G30+1.5*G32</f>
        <v>6066.875</v>
      </c>
      <c r="H39" s="4">
        <f t="shared" si="8"/>
        <v>7978.625</v>
      </c>
      <c r="I39" s="4">
        <f t="shared" si="7"/>
        <v>6008.875</v>
      </c>
    </row>
    <row r="40" spans="1:11" ht="15.75" hidden="1" x14ac:dyDescent="0.3">
      <c r="A40" s="8" t="s">
        <v>28</v>
      </c>
      <c r="B40" s="4">
        <f t="shared" ref="B40:I40" si="9">B28-1.5*B32</f>
        <v>3014.875</v>
      </c>
      <c r="C40" s="4">
        <f t="shared" si="9"/>
        <v>2591.375</v>
      </c>
      <c r="D40" s="4">
        <f t="shared" si="9"/>
        <v>3325.25</v>
      </c>
      <c r="E40" s="4">
        <f t="shared" si="9"/>
        <v>3035.375</v>
      </c>
      <c r="F40" s="4">
        <f t="shared" si="9"/>
        <v>3684.5</v>
      </c>
      <c r="G40" s="4">
        <f t="shared" ref="G40:H40" si="10">G28-1.5*G32</f>
        <v>2919.875</v>
      </c>
      <c r="H40" s="4">
        <f t="shared" si="10"/>
        <v>4347.625</v>
      </c>
      <c r="I40" s="4">
        <f t="shared" si="9"/>
        <v>2929.875</v>
      </c>
    </row>
    <row r="41" spans="1:11" hidden="1" x14ac:dyDescent="0.2">
      <c r="A41" s="8" t="s">
        <v>16</v>
      </c>
      <c r="B41" s="4">
        <f t="shared" ref="B41:I41" si="11">MIN(B39,B31)</f>
        <v>6159.875</v>
      </c>
      <c r="C41" s="4">
        <f t="shared" si="11"/>
        <v>6594.375</v>
      </c>
      <c r="D41" s="4">
        <f t="shared" si="11"/>
        <v>6711.25</v>
      </c>
      <c r="E41" s="4">
        <f t="shared" si="11"/>
        <v>5932.375</v>
      </c>
      <c r="F41" s="4">
        <f t="shared" si="11"/>
        <v>6600</v>
      </c>
      <c r="G41" s="4">
        <f t="shared" ref="G41:H41" si="12">MIN(G39,G31)</f>
        <v>6066.875</v>
      </c>
      <c r="H41" s="4">
        <f t="shared" si="12"/>
        <v>7658</v>
      </c>
      <c r="I41" s="4">
        <f t="shared" si="11"/>
        <v>6008.875</v>
      </c>
    </row>
    <row r="42" spans="1:11" hidden="1" x14ac:dyDescent="0.2">
      <c r="A42" s="8" t="s">
        <v>22</v>
      </c>
      <c r="B42" s="4">
        <f t="shared" ref="B42:I42" si="13">MAX(B27,B40)</f>
        <v>3014.875</v>
      </c>
      <c r="C42" s="4">
        <f t="shared" si="13"/>
        <v>2925</v>
      </c>
      <c r="D42" s="4">
        <f t="shared" si="13"/>
        <v>3533</v>
      </c>
      <c r="E42" s="4">
        <f t="shared" si="13"/>
        <v>3035.375</v>
      </c>
      <c r="F42" s="4">
        <f t="shared" si="13"/>
        <v>3684.5</v>
      </c>
      <c r="G42" s="4">
        <f t="shared" ref="G42:H42" si="14">MAX(G27,G40)</f>
        <v>2929</v>
      </c>
      <c r="H42" s="4">
        <f t="shared" si="14"/>
        <v>4347.625</v>
      </c>
      <c r="I42" s="4">
        <f t="shared" si="13"/>
        <v>2929.875</v>
      </c>
    </row>
    <row r="43" spans="1:11" ht="15.75" hidden="1" x14ac:dyDescent="0.3">
      <c r="A43" s="8" t="s">
        <v>29</v>
      </c>
      <c r="B43" s="4">
        <f t="shared" ref="B43:I43" si="15">B41-B30</f>
        <v>1179.375</v>
      </c>
      <c r="C43" s="4">
        <f t="shared" si="15"/>
        <v>1501.125</v>
      </c>
      <c r="D43" s="4">
        <f t="shared" si="15"/>
        <v>1269.75</v>
      </c>
      <c r="E43" s="4">
        <f t="shared" si="15"/>
        <v>1086.375</v>
      </c>
      <c r="F43" s="4">
        <f t="shared" si="15"/>
        <v>885.5</v>
      </c>
      <c r="G43" s="4">
        <f t="shared" ref="G43:H43" si="16">G41-G30</f>
        <v>1180.125</v>
      </c>
      <c r="H43" s="4">
        <f t="shared" si="16"/>
        <v>1041</v>
      </c>
      <c r="I43" s="4">
        <f t="shared" si="15"/>
        <v>1154.625</v>
      </c>
    </row>
    <row r="44" spans="1:11" ht="15.75" hidden="1" x14ac:dyDescent="0.3">
      <c r="A44" s="8" t="s">
        <v>30</v>
      </c>
      <c r="B44" s="4">
        <f t="shared" ref="B44:I44" si="17">B28-B42</f>
        <v>1179.375</v>
      </c>
      <c r="C44" s="4">
        <f t="shared" si="17"/>
        <v>1167.5</v>
      </c>
      <c r="D44" s="4">
        <f t="shared" si="17"/>
        <v>1062</v>
      </c>
      <c r="E44" s="4">
        <f t="shared" si="17"/>
        <v>1086.375</v>
      </c>
      <c r="F44" s="4">
        <f t="shared" si="17"/>
        <v>1218</v>
      </c>
      <c r="G44" s="4">
        <f t="shared" ref="G44:H44" si="18">G28-G42</f>
        <v>1171</v>
      </c>
      <c r="H44" s="4">
        <f t="shared" si="18"/>
        <v>1361.625</v>
      </c>
      <c r="I44" s="4">
        <f t="shared" si="17"/>
        <v>1154.625</v>
      </c>
    </row>
    <row r="45" spans="1:11" hidden="1" x14ac:dyDescent="0.2">
      <c r="A45" s="10" t="s">
        <v>19</v>
      </c>
      <c r="B45" s="2"/>
      <c r="C45" s="2"/>
      <c r="D45" s="2"/>
      <c r="E45" s="2"/>
      <c r="F45" s="2"/>
      <c r="G45" s="2"/>
      <c r="H45" s="2"/>
      <c r="I45" s="2"/>
    </row>
    <row r="46" spans="1:11" hidden="1" x14ac:dyDescent="0.2">
      <c r="A46" s="8" t="s">
        <v>5</v>
      </c>
      <c r="B46" s="4" t="e">
        <f t="shared" ref="B46:I46" si="19">IF(B33&gt;0,B31,NA())</f>
        <v>#N/A</v>
      </c>
      <c r="C46" s="4" t="e">
        <f t="shared" si="19"/>
        <v>#N/A</v>
      </c>
      <c r="D46" s="4" t="e">
        <f t="shared" si="19"/>
        <v>#N/A</v>
      </c>
      <c r="E46" s="4" t="e">
        <f t="shared" si="19"/>
        <v>#N/A</v>
      </c>
      <c r="F46" s="4" t="e">
        <f t="shared" si="19"/>
        <v>#N/A</v>
      </c>
      <c r="G46" s="4" t="e">
        <f t="shared" ref="G46:H46" si="20">IF(G33&gt;0,G31,NA())</f>
        <v>#N/A</v>
      </c>
      <c r="H46" s="4" t="e">
        <f t="shared" si="20"/>
        <v>#N/A</v>
      </c>
      <c r="I46" s="4" t="e">
        <f t="shared" si="19"/>
        <v>#N/A</v>
      </c>
    </row>
    <row r="47" spans="1:11" hidden="1" x14ac:dyDescent="0.2">
      <c r="A47" s="8" t="s">
        <v>4</v>
      </c>
      <c r="B47" s="4" t="e">
        <f t="shared" ref="B47:I47" si="21">IF(B34&gt;0,B27,NA())</f>
        <v>#N/A</v>
      </c>
      <c r="C47" s="4" t="e">
        <f t="shared" si="21"/>
        <v>#N/A</v>
      </c>
      <c r="D47" s="4" t="e">
        <f t="shared" si="21"/>
        <v>#N/A</v>
      </c>
      <c r="E47" s="4" t="e">
        <f t="shared" si="21"/>
        <v>#N/A</v>
      </c>
      <c r="F47" s="4" t="e">
        <f t="shared" si="21"/>
        <v>#N/A</v>
      </c>
      <c r="G47" s="4" t="e">
        <f t="shared" ref="G47:H47" si="22">IF(G34&gt;0,G27,NA())</f>
        <v>#N/A</v>
      </c>
      <c r="H47" s="4" t="e">
        <f t="shared" si="22"/>
        <v>#N/A</v>
      </c>
      <c r="I47" s="4" t="e">
        <f t="shared" si="21"/>
        <v>#N/A</v>
      </c>
    </row>
    <row r="48" spans="1:11" x14ac:dyDescent="0.2">
      <c r="B48" s="4">
        <v>16</v>
      </c>
      <c r="C48" s="4">
        <v>16</v>
      </c>
      <c r="D48" s="4">
        <v>8</v>
      </c>
      <c r="E48" s="4">
        <v>8</v>
      </c>
      <c r="F48" s="4">
        <v>4</v>
      </c>
      <c r="G48" s="4">
        <v>4</v>
      </c>
      <c r="H48" s="4">
        <v>2</v>
      </c>
      <c r="I48" s="4">
        <v>2</v>
      </c>
      <c r="K48" s="53" t="s">
        <v>114</v>
      </c>
    </row>
    <row r="49" spans="1:9" ht="15.75" x14ac:dyDescent="0.25">
      <c r="A49" s="11" t="s">
        <v>20</v>
      </c>
      <c r="B49" s="12" t="str">
        <f t="shared" ref="B49:I49" si="23">B26</f>
        <v>DADCA16-delay</v>
      </c>
      <c r="C49" s="12" t="str">
        <f t="shared" si="23"/>
        <v>TSP16-delay</v>
      </c>
      <c r="D49" s="12" t="str">
        <f t="shared" si="23"/>
        <v>DADCA8-delay</v>
      </c>
      <c r="E49" s="12" t="str">
        <f t="shared" si="23"/>
        <v>TSP8-delay</v>
      </c>
      <c r="F49" s="12" t="str">
        <f t="shared" si="23"/>
        <v>DADCA4-delay</v>
      </c>
      <c r="G49" s="12" t="str">
        <f t="shared" ref="G49:H49" si="24">G26</f>
        <v>TSP4-delay</v>
      </c>
      <c r="H49" s="12" t="str">
        <f t="shared" si="24"/>
        <v>DADCA2-delay</v>
      </c>
      <c r="I49" s="12" t="str">
        <f t="shared" si="23"/>
        <v>TSP2-delay</v>
      </c>
    </row>
    <row r="50" spans="1:9" x14ac:dyDescent="0.2">
      <c r="B50" s="24">
        <v>52</v>
      </c>
      <c r="C50" s="23">
        <v>18.158814202847161</v>
      </c>
      <c r="D50" s="13">
        <v>102</v>
      </c>
      <c r="E50" s="13">
        <v>116</v>
      </c>
      <c r="F50" s="13">
        <v>98</v>
      </c>
      <c r="G50" s="13">
        <v>31</v>
      </c>
      <c r="H50" s="13">
        <v>31</v>
      </c>
      <c r="I50" s="13">
        <v>31</v>
      </c>
    </row>
    <row r="51" spans="1:9" x14ac:dyDescent="0.2">
      <c r="B51" s="24">
        <v>63</v>
      </c>
      <c r="C51" s="23">
        <v>17.014400814718055</v>
      </c>
      <c r="D51" s="13">
        <v>99</v>
      </c>
      <c r="E51" s="13">
        <v>98</v>
      </c>
      <c r="F51" s="13">
        <v>97</v>
      </c>
      <c r="G51" s="13">
        <v>35</v>
      </c>
      <c r="H51" s="13">
        <v>35</v>
      </c>
      <c r="I51" s="13">
        <v>35</v>
      </c>
    </row>
    <row r="52" spans="1:9" x14ac:dyDescent="0.2">
      <c r="B52" s="24">
        <v>107</v>
      </c>
      <c r="C52" s="23">
        <v>48.031902726373154</v>
      </c>
      <c r="D52" s="13">
        <v>102</v>
      </c>
      <c r="E52" s="13">
        <v>95</v>
      </c>
      <c r="F52" s="13">
        <v>94</v>
      </c>
      <c r="G52" s="13">
        <v>45</v>
      </c>
      <c r="H52" s="13">
        <v>45</v>
      </c>
      <c r="I52" s="13">
        <v>45</v>
      </c>
    </row>
    <row r="53" spans="1:9" x14ac:dyDescent="0.2">
      <c r="B53" s="24">
        <v>54</v>
      </c>
      <c r="C53" s="23">
        <v>30.536229662009877</v>
      </c>
      <c r="D53" s="13">
        <v>100</v>
      </c>
      <c r="E53" s="13">
        <v>67</v>
      </c>
      <c r="F53" s="13">
        <v>98</v>
      </c>
      <c r="G53" s="13">
        <v>29</v>
      </c>
      <c r="H53" s="13">
        <v>29</v>
      </c>
      <c r="I53" s="13">
        <v>29</v>
      </c>
    </row>
    <row r="54" spans="1:9" x14ac:dyDescent="0.2">
      <c r="B54" s="24">
        <v>79</v>
      </c>
      <c r="C54" s="23">
        <v>20.9232407071785</v>
      </c>
      <c r="D54" s="13">
        <v>106</v>
      </c>
      <c r="E54" s="13">
        <v>48</v>
      </c>
      <c r="F54" s="13">
        <v>96</v>
      </c>
      <c r="G54" s="13">
        <v>44</v>
      </c>
      <c r="H54" s="13">
        <v>44</v>
      </c>
      <c r="I54" s="13">
        <v>44</v>
      </c>
    </row>
    <row r="55" spans="1:9" x14ac:dyDescent="0.2">
      <c r="B55" s="24">
        <v>80</v>
      </c>
      <c r="C55" s="23">
        <v>29.256477015400773</v>
      </c>
      <c r="D55" s="13">
        <v>91</v>
      </c>
      <c r="E55" s="13">
        <v>109</v>
      </c>
      <c r="F55" s="13">
        <v>83</v>
      </c>
      <c r="G55" s="13">
        <v>67</v>
      </c>
      <c r="H55" s="13">
        <v>67</v>
      </c>
      <c r="I55" s="13">
        <v>67</v>
      </c>
    </row>
    <row r="56" spans="1:9" x14ac:dyDescent="0.2">
      <c r="B56" s="24">
        <v>108</v>
      </c>
      <c r="C56" s="23">
        <v>42.364023233732702</v>
      </c>
      <c r="D56" s="13">
        <v>82</v>
      </c>
      <c r="E56" s="13">
        <v>72</v>
      </c>
      <c r="F56" s="13">
        <v>75</v>
      </c>
      <c r="G56" s="13">
        <v>55</v>
      </c>
      <c r="H56" s="13">
        <v>55</v>
      </c>
      <c r="I56" s="13">
        <v>55</v>
      </c>
    </row>
    <row r="57" spans="1:9" x14ac:dyDescent="0.2">
      <c r="B57" s="24">
        <v>80</v>
      </c>
      <c r="C57" s="23">
        <v>30.74898797632434</v>
      </c>
      <c r="D57" s="13">
        <v>84</v>
      </c>
      <c r="E57" s="13">
        <v>125</v>
      </c>
      <c r="F57" s="13">
        <v>76</v>
      </c>
      <c r="G57" s="13">
        <v>41</v>
      </c>
      <c r="H57" s="13">
        <v>41</v>
      </c>
      <c r="I57" s="13">
        <v>41</v>
      </c>
    </row>
    <row r="58" spans="1:9" x14ac:dyDescent="0.2">
      <c r="B58" s="24">
        <v>78</v>
      </c>
      <c r="C58" s="23">
        <v>14.508174265705545</v>
      </c>
      <c r="D58" s="13">
        <v>75</v>
      </c>
      <c r="E58" s="13">
        <v>55</v>
      </c>
      <c r="F58" s="13">
        <v>72</v>
      </c>
      <c r="G58" s="13">
        <v>57</v>
      </c>
      <c r="H58" s="13">
        <v>57</v>
      </c>
      <c r="I58" s="13">
        <v>57</v>
      </c>
    </row>
    <row r="59" spans="1:9" x14ac:dyDescent="0.2">
      <c r="B59" s="24">
        <v>106</v>
      </c>
      <c r="C59" s="23">
        <v>17.213458084033938</v>
      </c>
      <c r="D59" s="13">
        <v>93</v>
      </c>
      <c r="E59" s="13">
        <v>119</v>
      </c>
      <c r="F59" s="13">
        <v>84</v>
      </c>
      <c r="G59" s="13">
        <v>34</v>
      </c>
      <c r="H59" s="13">
        <v>34</v>
      </c>
      <c r="I59" s="13">
        <v>34</v>
      </c>
    </row>
    <row r="60" spans="1:9" x14ac:dyDescent="0.2">
      <c r="B60" s="24">
        <v>80</v>
      </c>
      <c r="C60" s="23">
        <v>34.902672463855268</v>
      </c>
      <c r="D60" s="13">
        <v>98</v>
      </c>
      <c r="E60" s="13">
        <v>92</v>
      </c>
      <c r="F60" s="13">
        <v>89</v>
      </c>
      <c r="G60" s="13">
        <v>22</v>
      </c>
      <c r="H60" s="13">
        <v>22</v>
      </c>
      <c r="I60" s="13">
        <v>22</v>
      </c>
    </row>
    <row r="61" spans="1:9" x14ac:dyDescent="0.2">
      <c r="B61" s="24">
        <v>61</v>
      </c>
      <c r="C61" s="23">
        <v>42.170589788562815</v>
      </c>
      <c r="D61" s="13">
        <v>97</v>
      </c>
      <c r="E61" s="13">
        <v>46</v>
      </c>
      <c r="F61" s="13">
        <v>90</v>
      </c>
      <c r="G61" s="13">
        <v>38</v>
      </c>
      <c r="H61" s="13">
        <v>38</v>
      </c>
      <c r="I61" s="13">
        <v>38</v>
      </c>
    </row>
    <row r="62" spans="1:9" x14ac:dyDescent="0.2">
      <c r="B62" s="24">
        <v>42</v>
      </c>
      <c r="C62" s="23">
        <v>22.817182273002675</v>
      </c>
      <c r="D62" s="13">
        <v>99</v>
      </c>
      <c r="E62" s="13">
        <v>55</v>
      </c>
      <c r="F62" s="13">
        <v>92</v>
      </c>
      <c r="G62" s="13">
        <v>37</v>
      </c>
      <c r="H62" s="13">
        <v>37</v>
      </c>
      <c r="I62" s="13">
        <v>37</v>
      </c>
    </row>
    <row r="63" spans="1:9" x14ac:dyDescent="0.2">
      <c r="B63" s="24">
        <v>104</v>
      </c>
      <c r="C63" s="23">
        <v>20.779527837848669</v>
      </c>
      <c r="D63" s="13">
        <v>96</v>
      </c>
      <c r="E63" s="13">
        <v>116</v>
      </c>
      <c r="F63" s="13">
        <v>95</v>
      </c>
      <c r="G63" s="13">
        <v>59</v>
      </c>
      <c r="H63" s="13">
        <v>59</v>
      </c>
      <c r="I63" s="13">
        <v>59</v>
      </c>
    </row>
    <row r="64" spans="1:9" x14ac:dyDescent="0.2">
      <c r="B64" s="24">
        <v>39</v>
      </c>
      <c r="C64" s="23">
        <v>20.298678329331544</v>
      </c>
      <c r="D64" s="13">
        <v>92</v>
      </c>
      <c r="E64" s="13">
        <v>137</v>
      </c>
      <c r="F64" s="13">
        <v>91</v>
      </c>
      <c r="G64" s="13">
        <v>56</v>
      </c>
      <c r="H64" s="13">
        <v>56</v>
      </c>
      <c r="I64" s="13">
        <v>56</v>
      </c>
    </row>
    <row r="65" spans="2:9" x14ac:dyDescent="0.2">
      <c r="B65" s="24">
        <v>104</v>
      </c>
      <c r="C65" s="23">
        <v>24.07374008893008</v>
      </c>
      <c r="D65" s="13">
        <v>108</v>
      </c>
      <c r="E65" s="13">
        <v>70</v>
      </c>
      <c r="F65" s="13">
        <v>99</v>
      </c>
      <c r="G65" s="13">
        <v>44</v>
      </c>
      <c r="H65" s="13">
        <v>44</v>
      </c>
      <c r="I65" s="13">
        <v>44</v>
      </c>
    </row>
    <row r="66" spans="2:9" x14ac:dyDescent="0.2">
      <c r="B66" s="24">
        <v>59</v>
      </c>
      <c r="C66" s="23">
        <v>28.707235460806665</v>
      </c>
      <c r="D66" s="13">
        <v>102</v>
      </c>
      <c r="E66" s="13">
        <v>131</v>
      </c>
      <c r="F66" s="13">
        <v>100</v>
      </c>
      <c r="G66" s="13">
        <v>38</v>
      </c>
      <c r="H66" s="13">
        <v>38</v>
      </c>
      <c r="I66" s="13">
        <v>38</v>
      </c>
    </row>
    <row r="67" spans="2:9" x14ac:dyDescent="0.2">
      <c r="B67" s="24">
        <v>73</v>
      </c>
      <c r="C67" s="23">
        <v>14.061214497188285</v>
      </c>
      <c r="D67" s="13">
        <v>64</v>
      </c>
      <c r="E67" s="13">
        <v>93</v>
      </c>
      <c r="F67" s="13">
        <v>63</v>
      </c>
      <c r="G67" s="13">
        <v>66</v>
      </c>
      <c r="H67" s="13">
        <v>66</v>
      </c>
      <c r="I67" s="13">
        <v>66</v>
      </c>
    </row>
    <row r="68" spans="2:9" x14ac:dyDescent="0.2">
      <c r="B68" s="24">
        <v>62</v>
      </c>
      <c r="C68" s="23">
        <v>41.884087777019175</v>
      </c>
      <c r="D68" s="13">
        <v>84</v>
      </c>
      <c r="E68" s="13">
        <v>138</v>
      </c>
      <c r="F68" s="13">
        <v>74</v>
      </c>
      <c r="G68" s="13">
        <v>57</v>
      </c>
      <c r="H68" s="13">
        <v>57</v>
      </c>
      <c r="I68" s="13">
        <v>57</v>
      </c>
    </row>
    <row r="69" spans="2:9" x14ac:dyDescent="0.2">
      <c r="B69" s="24">
        <v>80</v>
      </c>
      <c r="C69" s="23">
        <v>38.804049197372464</v>
      </c>
      <c r="D69" s="13">
        <v>77</v>
      </c>
      <c r="E69" s="13">
        <v>40</v>
      </c>
      <c r="F69" s="13">
        <v>76</v>
      </c>
      <c r="G69" s="13">
        <v>52</v>
      </c>
      <c r="H69" s="13">
        <v>52</v>
      </c>
      <c r="I69" s="13">
        <v>52</v>
      </c>
    </row>
    <row r="70" spans="2:9" x14ac:dyDescent="0.2">
      <c r="B70" s="24">
        <v>26</v>
      </c>
      <c r="C70" s="23">
        <v>12.253717590976999</v>
      </c>
      <c r="D70" s="13">
        <v>90</v>
      </c>
      <c r="E70" s="13">
        <v>98</v>
      </c>
      <c r="F70" s="13">
        <v>82</v>
      </c>
      <c r="G70" s="13">
        <v>51</v>
      </c>
      <c r="H70" s="13">
        <v>51</v>
      </c>
      <c r="I70" s="13">
        <v>51</v>
      </c>
    </row>
    <row r="71" spans="2:9" x14ac:dyDescent="0.2">
      <c r="B71" s="24">
        <v>91</v>
      </c>
      <c r="C71" s="23">
        <v>78.604550770695781</v>
      </c>
      <c r="D71" s="13">
        <v>97</v>
      </c>
      <c r="E71" s="13">
        <v>49</v>
      </c>
      <c r="F71" s="13">
        <v>93</v>
      </c>
      <c r="G71" s="13">
        <v>23</v>
      </c>
      <c r="H71" s="13">
        <v>23</v>
      </c>
      <c r="I71" s="13">
        <v>23</v>
      </c>
    </row>
    <row r="72" spans="2:9" x14ac:dyDescent="0.2">
      <c r="B72" s="24">
        <v>25</v>
      </c>
      <c r="C72" s="23">
        <v>17.524812607049149</v>
      </c>
      <c r="D72" s="13">
        <v>93</v>
      </c>
      <c r="E72" s="13"/>
      <c r="F72" s="13">
        <v>92</v>
      </c>
      <c r="G72" s="13">
        <v>53</v>
      </c>
      <c r="H72" s="13">
        <v>53</v>
      </c>
      <c r="I72" s="13">
        <v>53</v>
      </c>
    </row>
    <row r="73" spans="2:9" x14ac:dyDescent="0.2">
      <c r="B73" s="24">
        <v>63</v>
      </c>
      <c r="C73" s="23">
        <v>12.079733103016904</v>
      </c>
      <c r="D73" s="13">
        <v>85</v>
      </c>
      <c r="E73" s="13">
        <v>40</v>
      </c>
      <c r="F73" s="13">
        <v>78</v>
      </c>
      <c r="G73" s="13">
        <v>29</v>
      </c>
      <c r="H73" s="13">
        <v>29</v>
      </c>
      <c r="I73" s="13">
        <v>29</v>
      </c>
    </row>
    <row r="74" spans="2:9" x14ac:dyDescent="0.2">
      <c r="B74" s="24">
        <v>51</v>
      </c>
      <c r="C74" s="23">
        <v>18.913254813219055</v>
      </c>
      <c r="D74" s="13">
        <v>75</v>
      </c>
      <c r="E74" s="13"/>
      <c r="F74" s="13">
        <v>73</v>
      </c>
      <c r="G74" s="13"/>
      <c r="H74" s="13"/>
      <c r="I74" s="13"/>
    </row>
    <row r="75" spans="2:9" x14ac:dyDescent="0.2">
      <c r="B75" s="24">
        <v>28</v>
      </c>
      <c r="C75" s="23">
        <v>19.711160765995494</v>
      </c>
      <c r="D75" s="13">
        <v>70</v>
      </c>
      <c r="E75" s="13"/>
      <c r="F75" s="13">
        <v>68</v>
      </c>
      <c r="G75" s="13">
        <v>130</v>
      </c>
      <c r="H75" s="13">
        <v>130</v>
      </c>
      <c r="I75" s="13">
        <v>130</v>
      </c>
    </row>
    <row r="76" spans="2:9" x14ac:dyDescent="0.2">
      <c r="B76" s="24">
        <v>41</v>
      </c>
      <c r="C76" s="13"/>
      <c r="D76" s="13">
        <v>91</v>
      </c>
      <c r="E76" s="13"/>
      <c r="F76" s="13">
        <v>82</v>
      </c>
      <c r="G76" s="13"/>
      <c r="H76" s="13"/>
      <c r="I76" s="13"/>
    </row>
    <row r="77" spans="2:9" x14ac:dyDescent="0.2">
      <c r="B77" s="24">
        <v>30</v>
      </c>
      <c r="C77" s="13"/>
      <c r="D77" s="13">
        <v>95</v>
      </c>
      <c r="E77" s="13"/>
      <c r="F77" s="13">
        <v>89</v>
      </c>
      <c r="G77" s="13"/>
      <c r="H77" s="13"/>
      <c r="I77" s="13"/>
    </row>
    <row r="78" spans="2:9" x14ac:dyDescent="0.2">
      <c r="B78" s="24">
        <v>94</v>
      </c>
      <c r="C78" s="13"/>
      <c r="D78" s="13">
        <v>94</v>
      </c>
      <c r="E78" s="13"/>
      <c r="F78" s="13">
        <v>86</v>
      </c>
      <c r="G78" s="13"/>
      <c r="H78" s="13"/>
      <c r="I78" s="13"/>
    </row>
    <row r="79" spans="2:9" x14ac:dyDescent="0.2">
      <c r="B79" s="24">
        <v>22</v>
      </c>
      <c r="C79" s="13"/>
      <c r="D79" s="13">
        <v>78</v>
      </c>
      <c r="E79" s="13"/>
      <c r="F79" s="13">
        <v>72</v>
      </c>
      <c r="G79" s="13"/>
      <c r="H79" s="13"/>
      <c r="I79" s="13"/>
    </row>
    <row r="80" spans="2:9" x14ac:dyDescent="0.2">
      <c r="B80" s="24">
        <v>26.609232489794522</v>
      </c>
      <c r="C80" s="13"/>
      <c r="D80" s="13">
        <v>82</v>
      </c>
      <c r="E80" s="13"/>
      <c r="F80" s="13">
        <v>74</v>
      </c>
      <c r="G80" s="13"/>
      <c r="H80" s="13"/>
      <c r="I80" s="13"/>
    </row>
    <row r="81" spans="1:9" x14ac:dyDescent="0.2">
      <c r="B81" s="24">
        <v>32.521992186262601</v>
      </c>
      <c r="C81" s="13"/>
      <c r="D81" s="13">
        <v>85</v>
      </c>
      <c r="E81" s="13"/>
      <c r="F81" s="13">
        <v>79</v>
      </c>
      <c r="G81" s="13"/>
      <c r="H81" s="13"/>
      <c r="I81" s="13"/>
    </row>
    <row r="82" spans="1:9" x14ac:dyDescent="0.2">
      <c r="B82" s="24">
        <v>65.561038874854347</v>
      </c>
      <c r="C82" s="13"/>
      <c r="D82" s="13">
        <v>85</v>
      </c>
      <c r="E82" s="13"/>
      <c r="F82" s="13">
        <v>78</v>
      </c>
      <c r="G82" s="13"/>
      <c r="H82" s="13"/>
      <c r="I82" s="13"/>
    </row>
    <row r="83" spans="1:9" x14ac:dyDescent="0.2">
      <c r="B83" s="24">
        <v>36.321093962685211</v>
      </c>
      <c r="C83" s="13"/>
      <c r="D83" s="13">
        <v>82</v>
      </c>
      <c r="E83" s="13"/>
      <c r="F83" s="13">
        <v>81</v>
      </c>
      <c r="G83" s="13"/>
      <c r="H83" s="13"/>
      <c r="I83" s="13"/>
    </row>
    <row r="84" spans="1:9" x14ac:dyDescent="0.2">
      <c r="B84" s="13"/>
      <c r="C84" s="13"/>
      <c r="D84" s="13"/>
      <c r="E84" s="13"/>
      <c r="F84" s="13"/>
      <c r="G84" s="13"/>
      <c r="H84" s="13"/>
      <c r="I84" s="13"/>
    </row>
    <row r="85" spans="1:9" x14ac:dyDescent="0.2">
      <c r="B85" s="13"/>
      <c r="C85" s="13"/>
      <c r="D85" s="13"/>
      <c r="E85" s="13"/>
      <c r="F85" s="13">
        <v>20</v>
      </c>
      <c r="G85" s="13"/>
      <c r="H85" s="13"/>
      <c r="I85" s="13"/>
    </row>
    <row r="86" spans="1:9" x14ac:dyDescent="0.2">
      <c r="B86" s="13"/>
      <c r="C86" s="13"/>
      <c r="D86" s="13">
        <v>30</v>
      </c>
      <c r="E86" s="13"/>
      <c r="F86" s="13">
        <v>10</v>
      </c>
      <c r="G86" s="13"/>
      <c r="H86" s="13"/>
      <c r="I86" s="13"/>
    </row>
    <row r="87" spans="1:9" x14ac:dyDescent="0.2">
      <c r="B87" s="13"/>
      <c r="C87" s="13"/>
      <c r="D87" s="13">
        <v>140</v>
      </c>
      <c r="E87" s="13"/>
      <c r="F87" s="13">
        <v>140</v>
      </c>
      <c r="G87" s="13"/>
      <c r="H87" s="13"/>
      <c r="I87" s="13"/>
    </row>
    <row r="88" spans="1:9" x14ac:dyDescent="0.2">
      <c r="B88" s="13"/>
      <c r="C88" s="13"/>
      <c r="D88" s="13">
        <v>145</v>
      </c>
      <c r="E88" s="13"/>
      <c r="F88" s="13">
        <v>130</v>
      </c>
      <c r="G88" s="13"/>
      <c r="H88" s="13"/>
      <c r="I88" s="13"/>
    </row>
    <row r="89" spans="1:9" x14ac:dyDescent="0.2">
      <c r="B89" s="13"/>
      <c r="C89" s="13"/>
      <c r="D89" s="13"/>
      <c r="E89" s="13"/>
      <c r="F89" s="13"/>
      <c r="G89" s="13"/>
      <c r="H89" s="13"/>
      <c r="I89" s="13"/>
    </row>
    <row r="90" spans="1:9" x14ac:dyDescent="0.2">
      <c r="A90" s="14" t="s">
        <v>2</v>
      </c>
      <c r="B90" s="14"/>
      <c r="C90" s="2"/>
      <c r="D90" s="2"/>
      <c r="E90" s="2"/>
      <c r="F90" s="2"/>
      <c r="G90" s="2"/>
      <c r="H90" s="2"/>
      <c r="I90" s="2"/>
    </row>
  </sheetData>
  <phoneticPr fontId="0" type="noConversion"/>
  <hyperlinks>
    <hyperlink ref="K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zoomScale="70" zoomScaleNormal="70" workbookViewId="0">
      <selection activeCell="L25" sqref="L25"/>
    </sheetView>
  </sheetViews>
  <sheetFormatPr defaultColWidth="9.140625" defaultRowHeight="12.75" x14ac:dyDescent="0.2"/>
  <cols>
    <col min="1" max="1" width="35.5703125" style="4" customWidth="1"/>
    <col min="2" max="2" width="24.5703125" style="4" customWidth="1"/>
    <col min="3" max="3" width="28.42578125" style="4" customWidth="1"/>
    <col min="4" max="4" width="12.5703125" style="4" customWidth="1"/>
    <col min="5" max="5" width="13.42578125" style="4" customWidth="1"/>
    <col min="6" max="11" width="9.140625" style="4"/>
    <col min="12" max="12" width="12" style="4" bestFit="1" customWidth="1"/>
    <col min="13" max="13" width="22.85546875" style="4" customWidth="1"/>
    <col min="14" max="14" width="15.140625" style="4" bestFit="1" customWidth="1"/>
    <col min="15" max="15" width="3.5703125" style="4" customWidth="1"/>
    <col min="16" max="16" width="9.5703125" style="4" bestFit="1" customWidth="1"/>
    <col min="17" max="16384" width="9.140625" style="4"/>
  </cols>
  <sheetData>
    <row r="1" spans="1:16" s="22" customFormat="1" ht="30" customHeight="1" x14ac:dyDescent="0.2">
      <c r="A1" s="19" t="s">
        <v>3</v>
      </c>
      <c r="B1" s="20"/>
      <c r="C1" s="21"/>
    </row>
    <row r="2" spans="1:16" ht="15.75" x14ac:dyDescent="0.25">
      <c r="A2" s="5"/>
      <c r="C2" s="6"/>
      <c r="E2" s="6" t="str">
        <f ca="1">"© 2009-" &amp; YEAR(TODAY()) &amp; " Vertex42 LLC"</f>
        <v>© 2009-2017 Vertex42 LLC</v>
      </c>
    </row>
    <row r="3" spans="1:16" x14ac:dyDescent="0.2">
      <c r="E3" s="7" t="s">
        <v>1</v>
      </c>
    </row>
    <row r="5" spans="1:16" x14ac:dyDescent="0.2">
      <c r="E5" s="50" t="s">
        <v>41</v>
      </c>
      <c r="F5" s="51"/>
      <c r="G5" s="51"/>
      <c r="H5" s="51"/>
    </row>
    <row r="6" spans="1:16" ht="20.25" x14ac:dyDescent="0.3">
      <c r="E6" s="52" t="s">
        <v>88</v>
      </c>
      <c r="K6" s="56"/>
      <c r="L6" s="56"/>
      <c r="M6" s="56"/>
      <c r="N6" s="56"/>
      <c r="O6" s="56"/>
      <c r="P6" s="56"/>
    </row>
    <row r="7" spans="1:16" ht="20.25" x14ac:dyDescent="0.3">
      <c r="E7" s="52" t="s">
        <v>89</v>
      </c>
      <c r="K7" s="56"/>
      <c r="L7" s="56"/>
      <c r="M7" s="56"/>
      <c r="N7" s="56"/>
      <c r="O7" s="56"/>
      <c r="P7" s="56"/>
    </row>
    <row r="8" spans="1:16" ht="20.25" x14ac:dyDescent="0.3">
      <c r="E8" s="52" t="s">
        <v>90</v>
      </c>
      <c r="K8" s="56"/>
      <c r="L8" s="56"/>
      <c r="M8" s="56"/>
      <c r="N8" s="56"/>
      <c r="O8" s="56"/>
      <c r="P8" s="56"/>
    </row>
    <row r="9" spans="1:16" ht="20.25" x14ac:dyDescent="0.3">
      <c r="E9" s="52" t="s">
        <v>91</v>
      </c>
      <c r="K9" s="56"/>
      <c r="L9" s="56"/>
      <c r="M9" s="56" t="s">
        <v>149</v>
      </c>
      <c r="N9" s="56" t="s">
        <v>150</v>
      </c>
      <c r="O9" s="56"/>
      <c r="P9" s="56"/>
    </row>
    <row r="10" spans="1:16" ht="20.25" x14ac:dyDescent="0.3">
      <c r="E10" s="52" t="s">
        <v>92</v>
      </c>
      <c r="K10" s="56"/>
      <c r="L10" s="56" t="s">
        <v>147</v>
      </c>
      <c r="M10" s="56">
        <v>54125428</v>
      </c>
      <c r="N10" s="56">
        <v>55131009</v>
      </c>
      <c r="O10" s="56"/>
      <c r="P10" s="57">
        <f>N10/M10</f>
        <v>1.0185787168278835</v>
      </c>
    </row>
    <row r="11" spans="1:16" ht="20.25" x14ac:dyDescent="0.3">
      <c r="E11" s="52" t="s">
        <v>93</v>
      </c>
      <c r="K11" s="56"/>
      <c r="L11" s="56" t="s">
        <v>148</v>
      </c>
      <c r="M11" s="56">
        <v>2517481</v>
      </c>
      <c r="N11" s="56">
        <v>873163</v>
      </c>
      <c r="O11" s="56"/>
      <c r="P11" s="57">
        <f>N11/M11</f>
        <v>0.34683995628964032</v>
      </c>
    </row>
    <row r="12" spans="1:16" ht="20.25" x14ac:dyDescent="0.3">
      <c r="E12" s="52" t="s">
        <v>94</v>
      </c>
      <c r="K12" s="56"/>
      <c r="L12" s="56"/>
      <c r="M12" s="56"/>
      <c r="N12" s="56"/>
      <c r="O12" s="56"/>
      <c r="P12" s="56"/>
    </row>
    <row r="13" spans="1:16" ht="20.25" x14ac:dyDescent="0.3">
      <c r="E13" s="52" t="s">
        <v>95</v>
      </c>
      <c r="K13" s="56"/>
      <c r="L13" s="56"/>
      <c r="M13" s="56"/>
      <c r="N13" s="56"/>
      <c r="O13" s="56"/>
      <c r="P13" s="56"/>
    </row>
    <row r="14" spans="1:16" ht="20.25" x14ac:dyDescent="0.3">
      <c r="E14" s="52" t="s">
        <v>96</v>
      </c>
      <c r="L14" s="56"/>
      <c r="M14" s="56" t="s">
        <v>149</v>
      </c>
      <c r="N14" s="56" t="s">
        <v>150</v>
      </c>
      <c r="O14" s="56"/>
      <c r="P14" s="56"/>
    </row>
    <row r="15" spans="1:16" ht="20.25" x14ac:dyDescent="0.3">
      <c r="E15" s="52" t="s">
        <v>97</v>
      </c>
      <c r="L15" s="56" t="s">
        <v>147</v>
      </c>
      <c r="M15" s="56">
        <f>54125428</f>
        <v>54125428</v>
      </c>
      <c r="N15" s="56">
        <f>55131009</f>
        <v>55131009</v>
      </c>
      <c r="O15" s="56"/>
      <c r="P15" s="57">
        <f>N15/M15</f>
        <v>1.0185787168278835</v>
      </c>
    </row>
    <row r="16" spans="1:16" ht="20.25" x14ac:dyDescent="0.3">
      <c r="E16" s="53" t="s">
        <v>98</v>
      </c>
      <c r="L16" s="56" t="s">
        <v>148</v>
      </c>
      <c r="M16" s="56">
        <v>2517481</v>
      </c>
      <c r="N16" s="56">
        <v>873163</v>
      </c>
      <c r="O16" s="56"/>
      <c r="P16" s="57">
        <f>N16/M16</f>
        <v>0.34683995628964032</v>
      </c>
    </row>
    <row r="18" spans="1:5" x14ac:dyDescent="0.2">
      <c r="E18" s="54" t="s">
        <v>99</v>
      </c>
    </row>
    <row r="19" spans="1:5" x14ac:dyDescent="0.2">
      <c r="E19" s="52" t="s">
        <v>100</v>
      </c>
    </row>
    <row r="20" spans="1:5" x14ac:dyDescent="0.2">
      <c r="E20" s="54" t="s">
        <v>101</v>
      </c>
    </row>
    <row r="21" spans="1:5" x14ac:dyDescent="0.2">
      <c r="E21" s="52" t="s">
        <v>102</v>
      </c>
    </row>
    <row r="22" spans="1:5" x14ac:dyDescent="0.2">
      <c r="E22" s="52" t="s">
        <v>103</v>
      </c>
    </row>
    <row r="23" spans="1:5" x14ac:dyDescent="0.2">
      <c r="E23" s="53" t="s">
        <v>104</v>
      </c>
    </row>
    <row r="25" spans="1:5" ht="54" customHeight="1" x14ac:dyDescent="0.2">
      <c r="E25" s="52" t="s">
        <v>105</v>
      </c>
    </row>
    <row r="26" spans="1:5" x14ac:dyDescent="0.2">
      <c r="A26" s="8" t="s">
        <v>21</v>
      </c>
      <c r="B26" s="9" t="s">
        <v>151</v>
      </c>
      <c r="C26" s="9" t="s">
        <v>152</v>
      </c>
      <c r="E26" s="52" t="s">
        <v>106</v>
      </c>
    </row>
    <row r="27" spans="1:5" x14ac:dyDescent="0.2">
      <c r="A27" s="8" t="s">
        <v>4</v>
      </c>
      <c r="B27">
        <v>5215</v>
      </c>
      <c r="C27">
        <v>6634</v>
      </c>
      <c r="E27" s="52" t="s">
        <v>107</v>
      </c>
    </row>
    <row r="28" spans="1:5" ht="15.75" x14ac:dyDescent="0.3">
      <c r="A28" s="8" t="s">
        <v>25</v>
      </c>
      <c r="B28">
        <v>21491</v>
      </c>
      <c r="C28">
        <v>6901</v>
      </c>
      <c r="E28" s="52" t="s">
        <v>108</v>
      </c>
    </row>
    <row r="29" spans="1:5" x14ac:dyDescent="0.2">
      <c r="A29" s="8" t="s">
        <v>7</v>
      </c>
      <c r="B29">
        <v>52990.5</v>
      </c>
      <c r="C29">
        <v>7047.5</v>
      </c>
      <c r="E29" s="53" t="s">
        <v>109</v>
      </c>
    </row>
    <row r="30" spans="1:5" ht="15.75" x14ac:dyDescent="0.3">
      <c r="A30" s="8" t="s">
        <v>26</v>
      </c>
      <c r="B30">
        <v>98537</v>
      </c>
      <c r="C30">
        <v>7274.75</v>
      </c>
    </row>
    <row r="31" spans="1:5" x14ac:dyDescent="0.2">
      <c r="A31" s="8" t="s">
        <v>5</v>
      </c>
      <c r="B31">
        <v>3602090</v>
      </c>
      <c r="C31">
        <v>8607</v>
      </c>
      <c r="E31" s="52" t="s">
        <v>110</v>
      </c>
    </row>
    <row r="32" spans="1:5" x14ac:dyDescent="0.2">
      <c r="A32" s="8" t="s">
        <v>6</v>
      </c>
      <c r="B32" s="4">
        <f>B30-B28</f>
        <v>77046</v>
      </c>
      <c r="C32" s="4">
        <f t="shared" ref="C32" si="0">C30-C28</f>
        <v>373.75</v>
      </c>
      <c r="E32" s="52" t="s">
        <v>111</v>
      </c>
    </row>
    <row r="33" spans="1:5" x14ac:dyDescent="0.2">
      <c r="A33" s="8" t="s">
        <v>17</v>
      </c>
      <c r="E33" s="52" t="s">
        <v>112</v>
      </c>
    </row>
    <row r="34" spans="1:5" x14ac:dyDescent="0.2">
      <c r="A34" s="8" t="s">
        <v>18</v>
      </c>
      <c r="E34" s="52" t="s">
        <v>113</v>
      </c>
    </row>
    <row r="35" spans="1:5" hidden="1" x14ac:dyDescent="0.2">
      <c r="A35" s="10" t="s">
        <v>24</v>
      </c>
      <c r="B35" s="2"/>
      <c r="C35" s="2"/>
    </row>
    <row r="36" spans="1:5" hidden="1" x14ac:dyDescent="0.2">
      <c r="A36" s="8" t="s">
        <v>8</v>
      </c>
      <c r="B36" s="4">
        <f t="shared" ref="B36:C37" si="1">B29-B28</f>
        <v>31499.5</v>
      </c>
      <c r="C36" s="4">
        <f t="shared" si="1"/>
        <v>146.5</v>
      </c>
    </row>
    <row r="37" spans="1:5" hidden="1" x14ac:dyDescent="0.2">
      <c r="A37" s="8" t="s">
        <v>9</v>
      </c>
      <c r="B37" s="4">
        <f t="shared" si="1"/>
        <v>45546.5</v>
      </c>
      <c r="C37" s="4">
        <f t="shared" si="1"/>
        <v>227.25</v>
      </c>
    </row>
    <row r="38" spans="1:5" hidden="1" x14ac:dyDescent="0.2">
      <c r="A38" s="10" t="s">
        <v>23</v>
      </c>
      <c r="B38" s="2"/>
      <c r="C38" s="2"/>
    </row>
    <row r="39" spans="1:5" ht="15.75" hidden="1" x14ac:dyDescent="0.3">
      <c r="A39" s="8" t="s">
        <v>27</v>
      </c>
      <c r="B39" s="4">
        <f t="shared" ref="B39:C39" si="2">B30+1.5*B32</f>
        <v>214106</v>
      </c>
      <c r="C39" s="4">
        <f t="shared" si="2"/>
        <v>7835.375</v>
      </c>
    </row>
    <row r="40" spans="1:5" ht="15.75" hidden="1" x14ac:dyDescent="0.3">
      <c r="A40" s="8" t="s">
        <v>28</v>
      </c>
      <c r="B40" s="4">
        <f t="shared" ref="B40:C40" si="3">B28-1.5*B32</f>
        <v>-94078</v>
      </c>
      <c r="C40" s="4">
        <f t="shared" si="3"/>
        <v>6340.375</v>
      </c>
    </row>
    <row r="41" spans="1:5" hidden="1" x14ac:dyDescent="0.2">
      <c r="A41" s="8" t="s">
        <v>16</v>
      </c>
      <c r="B41" s="4">
        <f t="shared" ref="B41:C41" si="4">MIN(B39,B31)</f>
        <v>214106</v>
      </c>
      <c r="C41" s="4">
        <f t="shared" si="4"/>
        <v>7835.375</v>
      </c>
    </row>
    <row r="42" spans="1:5" hidden="1" x14ac:dyDescent="0.2">
      <c r="A42" s="8" t="s">
        <v>22</v>
      </c>
      <c r="B42" s="4">
        <f t="shared" ref="B42:C42" si="5">MAX(B27,B40)</f>
        <v>5215</v>
      </c>
      <c r="C42" s="4">
        <f t="shared" si="5"/>
        <v>6634</v>
      </c>
    </row>
    <row r="43" spans="1:5" ht="15.75" hidden="1" x14ac:dyDescent="0.3">
      <c r="A43" s="8" t="s">
        <v>29</v>
      </c>
      <c r="B43" s="4">
        <f t="shared" ref="B43:C43" si="6">B41-B30</f>
        <v>115569</v>
      </c>
      <c r="C43" s="4">
        <f t="shared" si="6"/>
        <v>560.625</v>
      </c>
    </row>
    <row r="44" spans="1:5" ht="15.75" hidden="1" x14ac:dyDescent="0.3">
      <c r="A44" s="8" t="s">
        <v>30</v>
      </c>
      <c r="B44" s="4">
        <f t="shared" ref="B44:C44" si="7">B28-B42</f>
        <v>16276</v>
      </c>
      <c r="C44" s="4">
        <f t="shared" si="7"/>
        <v>267</v>
      </c>
    </row>
    <row r="45" spans="1:5" hidden="1" x14ac:dyDescent="0.2">
      <c r="A45" s="10" t="s">
        <v>19</v>
      </c>
      <c r="B45" s="2"/>
      <c r="C45" s="2"/>
    </row>
    <row r="46" spans="1:5" hidden="1" x14ac:dyDescent="0.2">
      <c r="A46" s="8" t="s">
        <v>5</v>
      </c>
      <c r="B46" s="4" t="e">
        <f t="shared" ref="B46:C46" si="8">IF(B33&gt;0,B31,NA())</f>
        <v>#N/A</v>
      </c>
      <c r="C46" s="4" t="e">
        <f t="shared" si="8"/>
        <v>#N/A</v>
      </c>
    </row>
    <row r="47" spans="1:5" hidden="1" x14ac:dyDescent="0.2">
      <c r="A47" s="8" t="s">
        <v>4</v>
      </c>
      <c r="B47" s="4" t="e">
        <f t="shared" ref="B47:C47" si="9">IF(B34&gt;0,B27,NA())</f>
        <v>#N/A</v>
      </c>
      <c r="C47" s="4" t="e">
        <f t="shared" si="9"/>
        <v>#N/A</v>
      </c>
    </row>
    <row r="48" spans="1:5" x14ac:dyDescent="0.2">
      <c r="B48" s="4">
        <v>16</v>
      </c>
      <c r="C48" s="4">
        <v>16</v>
      </c>
      <c r="E48" s="53" t="s">
        <v>114</v>
      </c>
    </row>
    <row r="49" spans="1:3" ht="15.75" x14ac:dyDescent="0.25">
      <c r="A49" s="11" t="s">
        <v>20</v>
      </c>
      <c r="B49" s="12" t="str">
        <f t="shared" ref="B49:C49" si="10">B26</f>
        <v>DADCA100-NewMap</v>
      </c>
      <c r="C49" s="12" t="str">
        <f t="shared" si="10"/>
        <v>DADCA100-oldMap</v>
      </c>
    </row>
    <row r="50" spans="1:3" x14ac:dyDescent="0.2">
      <c r="B50" s="24">
        <v>52</v>
      </c>
      <c r="C50" s="23">
        <v>18.158814202847161</v>
      </c>
    </row>
    <row r="51" spans="1:3" x14ac:dyDescent="0.2">
      <c r="B51" s="24">
        <v>63</v>
      </c>
      <c r="C51" s="23">
        <v>17.014400814718055</v>
      </c>
    </row>
    <row r="52" spans="1:3" x14ac:dyDescent="0.2">
      <c r="B52" s="24">
        <v>107</v>
      </c>
      <c r="C52" s="23">
        <v>48.031902726373154</v>
      </c>
    </row>
    <row r="53" spans="1:3" x14ac:dyDescent="0.2">
      <c r="B53" s="24">
        <v>54</v>
      </c>
      <c r="C53" s="23">
        <v>30.536229662009877</v>
      </c>
    </row>
    <row r="54" spans="1:3" x14ac:dyDescent="0.2">
      <c r="B54" s="24">
        <v>79</v>
      </c>
      <c r="C54" s="23">
        <v>20.9232407071785</v>
      </c>
    </row>
    <row r="55" spans="1:3" x14ac:dyDescent="0.2">
      <c r="B55" s="24">
        <v>80</v>
      </c>
      <c r="C55" s="23">
        <v>29.256477015400773</v>
      </c>
    </row>
    <row r="56" spans="1:3" x14ac:dyDescent="0.2">
      <c r="B56" s="24">
        <v>108</v>
      </c>
      <c r="C56" s="23">
        <v>42.364023233732702</v>
      </c>
    </row>
    <row r="57" spans="1:3" x14ac:dyDescent="0.2">
      <c r="B57" s="24">
        <v>80</v>
      </c>
      <c r="C57" s="23">
        <v>30.74898797632434</v>
      </c>
    </row>
    <row r="58" spans="1:3" x14ac:dyDescent="0.2">
      <c r="B58" s="24">
        <v>78</v>
      </c>
      <c r="C58" s="23">
        <v>14.508174265705545</v>
      </c>
    </row>
    <row r="59" spans="1:3" x14ac:dyDescent="0.2">
      <c r="B59" s="24">
        <v>106</v>
      </c>
      <c r="C59" s="23">
        <v>17.213458084033938</v>
      </c>
    </row>
    <row r="60" spans="1:3" x14ac:dyDescent="0.2">
      <c r="B60" s="24">
        <v>80</v>
      </c>
      <c r="C60" s="23">
        <v>34.902672463855268</v>
      </c>
    </row>
    <row r="61" spans="1:3" x14ac:dyDescent="0.2">
      <c r="B61" s="24">
        <v>61</v>
      </c>
      <c r="C61" s="23">
        <v>42.170589788562815</v>
      </c>
    </row>
    <row r="62" spans="1:3" x14ac:dyDescent="0.2">
      <c r="B62" s="24">
        <v>42</v>
      </c>
      <c r="C62" s="23">
        <v>22.817182273002675</v>
      </c>
    </row>
    <row r="63" spans="1:3" x14ac:dyDescent="0.2">
      <c r="B63" s="24">
        <v>104</v>
      </c>
      <c r="C63" s="23">
        <v>20.779527837848669</v>
      </c>
    </row>
    <row r="64" spans="1:3" x14ac:dyDescent="0.2">
      <c r="B64" s="24">
        <v>39</v>
      </c>
      <c r="C64" s="23">
        <v>20.298678329331544</v>
      </c>
    </row>
    <row r="65" spans="2:3" x14ac:dyDescent="0.2">
      <c r="B65" s="24">
        <v>104</v>
      </c>
      <c r="C65" s="23">
        <v>24.07374008893008</v>
      </c>
    </row>
    <row r="66" spans="2:3" x14ac:dyDescent="0.2">
      <c r="B66" s="24">
        <v>59</v>
      </c>
      <c r="C66" s="23">
        <v>28.707235460806665</v>
      </c>
    </row>
    <row r="67" spans="2:3" x14ac:dyDescent="0.2">
      <c r="B67" s="24">
        <v>73</v>
      </c>
      <c r="C67" s="23">
        <v>14.061214497188285</v>
      </c>
    </row>
    <row r="68" spans="2:3" x14ac:dyDescent="0.2">
      <c r="B68" s="24">
        <v>62</v>
      </c>
      <c r="C68" s="23">
        <v>41.884087777019175</v>
      </c>
    </row>
    <row r="69" spans="2:3" x14ac:dyDescent="0.2">
      <c r="B69" s="24">
        <v>80</v>
      </c>
      <c r="C69" s="23">
        <v>38.804049197372464</v>
      </c>
    </row>
    <row r="70" spans="2:3" x14ac:dyDescent="0.2">
      <c r="B70" s="24">
        <v>26</v>
      </c>
      <c r="C70" s="23">
        <v>12.253717590976999</v>
      </c>
    </row>
    <row r="71" spans="2:3" x14ac:dyDescent="0.2">
      <c r="B71" s="24">
        <v>91</v>
      </c>
      <c r="C71" s="23">
        <v>78.604550770695781</v>
      </c>
    </row>
    <row r="72" spans="2:3" x14ac:dyDescent="0.2">
      <c r="B72" s="24">
        <v>25</v>
      </c>
      <c r="C72" s="23">
        <v>17.524812607049149</v>
      </c>
    </row>
    <row r="73" spans="2:3" x14ac:dyDescent="0.2">
      <c r="B73" s="24">
        <v>63</v>
      </c>
      <c r="C73" s="23">
        <v>12.079733103016904</v>
      </c>
    </row>
    <row r="74" spans="2:3" x14ac:dyDescent="0.2">
      <c r="B74" s="24">
        <v>51</v>
      </c>
      <c r="C74" s="23">
        <v>18.913254813219055</v>
      </c>
    </row>
    <row r="75" spans="2:3" x14ac:dyDescent="0.2">
      <c r="B75" s="24">
        <v>28</v>
      </c>
      <c r="C75" s="23">
        <v>19.711160765995494</v>
      </c>
    </row>
    <row r="76" spans="2:3" x14ac:dyDescent="0.2">
      <c r="B76" s="24">
        <v>41</v>
      </c>
      <c r="C76" s="13"/>
    </row>
    <row r="77" spans="2:3" x14ac:dyDescent="0.2">
      <c r="B77" s="24">
        <v>30</v>
      </c>
      <c r="C77" s="13"/>
    </row>
    <row r="78" spans="2:3" x14ac:dyDescent="0.2">
      <c r="B78" s="24">
        <v>94</v>
      </c>
      <c r="C78" s="13"/>
    </row>
    <row r="79" spans="2:3" x14ac:dyDescent="0.2">
      <c r="B79" s="24">
        <v>22</v>
      </c>
      <c r="C79" s="13"/>
    </row>
    <row r="80" spans="2:3" x14ac:dyDescent="0.2">
      <c r="B80" s="24">
        <v>26.609232489794522</v>
      </c>
      <c r="C80" s="13"/>
    </row>
    <row r="81" spans="1:3" x14ac:dyDescent="0.2">
      <c r="B81" s="24">
        <v>32.521992186262601</v>
      </c>
      <c r="C81" s="13"/>
    </row>
    <row r="82" spans="1:3" x14ac:dyDescent="0.2">
      <c r="B82" s="24">
        <v>65.561038874854347</v>
      </c>
      <c r="C82" s="13"/>
    </row>
    <row r="83" spans="1:3" x14ac:dyDescent="0.2">
      <c r="B83" s="24">
        <v>36.321093962685211</v>
      </c>
      <c r="C83" s="13"/>
    </row>
    <row r="84" spans="1:3" x14ac:dyDescent="0.2">
      <c r="B84" s="13"/>
      <c r="C84" s="13"/>
    </row>
    <row r="85" spans="1:3" x14ac:dyDescent="0.2">
      <c r="B85" s="13"/>
      <c r="C85" s="13"/>
    </row>
    <row r="86" spans="1:3" x14ac:dyDescent="0.2">
      <c r="B86" s="13"/>
      <c r="C86" s="13"/>
    </row>
    <row r="87" spans="1:3" x14ac:dyDescent="0.2">
      <c r="B87" s="13"/>
      <c r="C87" s="13"/>
    </row>
    <row r="88" spans="1:3" x14ac:dyDescent="0.2">
      <c r="B88" s="13"/>
      <c r="C88" s="13"/>
    </row>
    <row r="89" spans="1:3" x14ac:dyDescent="0.2">
      <c r="B89" s="13"/>
      <c r="C89" s="13"/>
    </row>
    <row r="90" spans="1:3" x14ac:dyDescent="0.2">
      <c r="A90" s="14" t="s">
        <v>2</v>
      </c>
      <c r="B90" s="14"/>
      <c r="C90" s="2"/>
    </row>
  </sheetData>
  <hyperlinks>
    <hyperlink ref="E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01"/>
  <sheetViews>
    <sheetView workbookViewId="0">
      <selection activeCell="I59" sqref="I59"/>
    </sheetView>
  </sheetViews>
  <sheetFormatPr defaultRowHeight="12.75" x14ac:dyDescent="0.2"/>
  <cols>
    <col min="1" max="1" width="14.140625" customWidth="1"/>
    <col min="2" max="2" width="5.85546875" customWidth="1"/>
    <col min="3" max="3" width="6.140625" customWidth="1"/>
    <col min="4" max="4" width="5.5703125" customWidth="1"/>
    <col min="5" max="5" width="14.85546875" customWidth="1"/>
    <col min="6" max="6" width="10.140625" hidden="1" customWidth="1"/>
    <col min="7" max="7" width="8.28515625" hidden="1" customWidth="1"/>
    <col min="8" max="8" width="7.5703125" hidden="1" customWidth="1"/>
    <col min="9" max="9" width="17.7109375" customWidth="1"/>
    <col min="10" max="10" width="11.7109375" hidden="1" customWidth="1"/>
    <col min="11" max="12" width="14.85546875" hidden="1" customWidth="1"/>
    <col min="13" max="13" width="14.85546875" customWidth="1"/>
    <col min="14" max="15" width="14.85546875" hidden="1" customWidth="1"/>
    <col min="16" max="16" width="12" hidden="1" customWidth="1"/>
  </cols>
  <sheetData>
    <row r="1" spans="1:16" x14ac:dyDescent="0.2">
      <c r="A1" t="s">
        <v>122</v>
      </c>
      <c r="B1" t="s">
        <v>124</v>
      </c>
      <c r="C1" t="s">
        <v>123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138</v>
      </c>
    </row>
    <row r="2" spans="1:16" hidden="1" x14ac:dyDescent="0.2">
      <c r="A2" t="s">
        <v>136</v>
      </c>
      <c r="B2">
        <v>2</v>
      </c>
      <c r="C2">
        <v>20</v>
      </c>
      <c r="D2" s="55" t="s">
        <v>140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0</v>
      </c>
    </row>
    <row r="3" spans="1:16" hidden="1" x14ac:dyDescent="0.2">
      <c r="A3" t="s">
        <v>136</v>
      </c>
      <c r="B3">
        <v>2</v>
      </c>
      <c r="C3">
        <v>20</v>
      </c>
      <c r="D3" s="55" t="s">
        <v>141</v>
      </c>
      <c r="E3" s="55">
        <v>14913262</v>
      </c>
      <c r="F3">
        <v>71</v>
      </c>
      <c r="G3">
        <v>36000</v>
      </c>
      <c r="H3">
        <v>30000</v>
      </c>
      <c r="I3">
        <v>135913.62</v>
      </c>
      <c r="J3">
        <v>4</v>
      </c>
      <c r="K3">
        <v>35560.699999999997</v>
      </c>
      <c r="L3">
        <v>35357.699999999997</v>
      </c>
      <c r="M3">
        <v>2883.36</v>
      </c>
      <c r="N3">
        <v>1846.11</v>
      </c>
      <c r="O3">
        <v>97114.37</v>
      </c>
    </row>
    <row r="4" spans="1:16" hidden="1" x14ac:dyDescent="0.2">
      <c r="A4" t="s">
        <v>136</v>
      </c>
      <c r="B4">
        <v>2</v>
      </c>
      <c r="C4">
        <v>20</v>
      </c>
      <c r="D4" s="55" t="s">
        <v>142</v>
      </c>
      <c r="E4">
        <v>0.14584009885499999</v>
      </c>
      <c r="F4">
        <v>0</v>
      </c>
      <c r="G4">
        <v>0</v>
      </c>
      <c r="H4">
        <v>0</v>
      </c>
      <c r="I4" s="55">
        <v>407431956021</v>
      </c>
      <c r="J4">
        <v>0</v>
      </c>
      <c r="K4" s="55">
        <v>529771248519</v>
      </c>
      <c r="L4" s="55">
        <v>615761825922</v>
      </c>
      <c r="M4" s="55">
        <v>465971636541</v>
      </c>
      <c r="N4" s="55">
        <v>21432750805</v>
      </c>
      <c r="O4" s="55">
        <v>979097615118</v>
      </c>
    </row>
    <row r="5" spans="1:16" hidden="1" x14ac:dyDescent="0.2">
      <c r="A5" t="s">
        <v>136</v>
      </c>
      <c r="B5">
        <v>2</v>
      </c>
      <c r="C5">
        <v>20</v>
      </c>
      <c r="D5" s="55" t="s">
        <v>143</v>
      </c>
      <c r="E5" s="55">
        <v>109306</v>
      </c>
      <c r="F5">
        <v>71</v>
      </c>
      <c r="G5">
        <v>36000</v>
      </c>
      <c r="H5">
        <v>30000</v>
      </c>
      <c r="I5">
        <v>5215</v>
      </c>
      <c r="J5">
        <v>4</v>
      </c>
      <c r="K5">
        <v>35340</v>
      </c>
      <c r="L5">
        <v>35135</v>
      </c>
      <c r="M5">
        <v>1717</v>
      </c>
      <c r="N5">
        <v>1239</v>
      </c>
      <c r="O5">
        <v>71733</v>
      </c>
    </row>
    <row r="6" spans="1:16" hidden="1" x14ac:dyDescent="0.2">
      <c r="A6" t="s">
        <v>136</v>
      </c>
      <c r="B6">
        <v>2</v>
      </c>
      <c r="C6">
        <v>20</v>
      </c>
      <c r="D6" s="55">
        <v>0.25</v>
      </c>
      <c r="E6" s="55">
        <v>1405555</v>
      </c>
      <c r="F6">
        <v>71</v>
      </c>
      <c r="G6">
        <v>36000</v>
      </c>
      <c r="H6">
        <v>30000</v>
      </c>
      <c r="I6">
        <v>21491</v>
      </c>
      <c r="J6">
        <v>4</v>
      </c>
      <c r="K6">
        <v>35538.75</v>
      </c>
      <c r="L6">
        <v>35325</v>
      </c>
      <c r="M6">
        <v>2610</v>
      </c>
      <c r="N6">
        <v>1818.25</v>
      </c>
      <c r="O6">
        <v>91580.75</v>
      </c>
    </row>
    <row r="7" spans="1:16" hidden="1" x14ac:dyDescent="0.2">
      <c r="A7" t="s">
        <v>136</v>
      </c>
      <c r="B7">
        <v>2</v>
      </c>
      <c r="C7">
        <v>20</v>
      </c>
      <c r="D7" s="55">
        <v>0.5</v>
      </c>
      <c r="E7" s="55">
        <v>1503125</v>
      </c>
      <c r="F7">
        <v>71</v>
      </c>
      <c r="G7">
        <v>36000</v>
      </c>
      <c r="H7">
        <v>30000</v>
      </c>
      <c r="I7">
        <v>52990.5</v>
      </c>
      <c r="J7">
        <v>4</v>
      </c>
      <c r="K7">
        <v>35565</v>
      </c>
      <c r="L7">
        <v>35355</v>
      </c>
      <c r="M7">
        <v>2838.5</v>
      </c>
      <c r="N7">
        <v>1865.5</v>
      </c>
      <c r="O7">
        <v>97468</v>
      </c>
    </row>
    <row r="8" spans="1:16" hidden="1" x14ac:dyDescent="0.2">
      <c r="A8" t="s">
        <v>136</v>
      </c>
      <c r="B8">
        <v>2</v>
      </c>
      <c r="C8">
        <v>20</v>
      </c>
      <c r="D8" s="55">
        <v>0.75</v>
      </c>
      <c r="E8" s="55">
        <v>15708325</v>
      </c>
      <c r="F8">
        <v>71</v>
      </c>
      <c r="G8">
        <v>36000</v>
      </c>
      <c r="H8">
        <v>30000</v>
      </c>
      <c r="I8">
        <v>98537</v>
      </c>
      <c r="J8">
        <v>4</v>
      </c>
      <c r="K8">
        <v>35590</v>
      </c>
      <c r="L8">
        <v>35390</v>
      </c>
      <c r="M8">
        <v>3098.25</v>
      </c>
      <c r="N8">
        <v>1906</v>
      </c>
      <c r="O8">
        <v>101793.5</v>
      </c>
    </row>
    <row r="9" spans="1:16" hidden="1" x14ac:dyDescent="0.2">
      <c r="A9" t="s">
        <v>136</v>
      </c>
      <c r="B9">
        <v>2</v>
      </c>
      <c r="C9">
        <v>20</v>
      </c>
      <c r="D9" s="55" t="s">
        <v>144</v>
      </c>
      <c r="E9" s="55">
        <v>208819</v>
      </c>
      <c r="F9">
        <v>71</v>
      </c>
      <c r="G9">
        <v>36000</v>
      </c>
      <c r="H9">
        <v>30000</v>
      </c>
      <c r="I9">
        <v>3602090</v>
      </c>
      <c r="J9">
        <v>4</v>
      </c>
      <c r="K9">
        <v>35745</v>
      </c>
      <c r="L9">
        <v>35545</v>
      </c>
      <c r="M9">
        <v>4525</v>
      </c>
      <c r="N9">
        <v>2544</v>
      </c>
      <c r="O9">
        <v>140007</v>
      </c>
    </row>
    <row r="10" spans="1:16" hidden="1" x14ac:dyDescent="0.2">
      <c r="A10" t="s">
        <v>136</v>
      </c>
      <c r="B10">
        <v>4</v>
      </c>
      <c r="C10">
        <v>20</v>
      </c>
      <c r="D10" s="55" t="s">
        <v>140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0</v>
      </c>
    </row>
    <row r="11" spans="1:16" hidden="1" x14ac:dyDescent="0.2">
      <c r="A11" t="s">
        <v>136</v>
      </c>
      <c r="B11">
        <v>4</v>
      </c>
      <c r="C11">
        <v>20</v>
      </c>
      <c r="D11" s="55" t="s">
        <v>141</v>
      </c>
      <c r="E11" s="55">
        <v>19758682</v>
      </c>
      <c r="F11">
        <v>71</v>
      </c>
      <c r="G11">
        <v>36000</v>
      </c>
      <c r="H11">
        <v>30000</v>
      </c>
      <c r="I11">
        <v>136298.23000000001</v>
      </c>
      <c r="J11">
        <v>4</v>
      </c>
      <c r="K11">
        <v>35419.4</v>
      </c>
      <c r="L11">
        <v>35140.400000000001</v>
      </c>
      <c r="M11">
        <v>2905.81</v>
      </c>
      <c r="N11">
        <v>2358.04</v>
      </c>
      <c r="O11">
        <v>97131.3</v>
      </c>
    </row>
    <row r="12" spans="1:16" hidden="1" x14ac:dyDescent="0.2">
      <c r="A12" t="s">
        <v>136</v>
      </c>
      <c r="B12">
        <v>4</v>
      </c>
      <c r="C12">
        <v>20</v>
      </c>
      <c r="D12" s="55" t="s">
        <v>142</v>
      </c>
      <c r="E12">
        <v>0.27510805846300002</v>
      </c>
      <c r="F12">
        <v>0</v>
      </c>
      <c r="G12">
        <v>0</v>
      </c>
      <c r="H12">
        <v>0</v>
      </c>
      <c r="I12" s="55">
        <v>402290266386</v>
      </c>
      <c r="J12">
        <v>0</v>
      </c>
      <c r="K12" s="55">
        <v>977894047265</v>
      </c>
      <c r="L12" s="55">
        <v>115934237716</v>
      </c>
      <c r="M12" s="55">
        <v>493333245188</v>
      </c>
      <c r="N12" s="55">
        <v>386983227784</v>
      </c>
      <c r="O12" s="55">
        <v>954729900722</v>
      </c>
    </row>
    <row r="13" spans="1:16" hidden="1" x14ac:dyDescent="0.2">
      <c r="A13" t="s">
        <v>136</v>
      </c>
      <c r="B13">
        <v>4</v>
      </c>
      <c r="C13">
        <v>20</v>
      </c>
      <c r="D13" s="55" t="s">
        <v>143</v>
      </c>
      <c r="E13" s="55">
        <v>123958</v>
      </c>
      <c r="F13">
        <v>71</v>
      </c>
      <c r="G13">
        <v>36000</v>
      </c>
      <c r="H13">
        <v>30000</v>
      </c>
      <c r="I13">
        <v>5645</v>
      </c>
      <c r="J13">
        <v>4</v>
      </c>
      <c r="K13">
        <v>35090</v>
      </c>
      <c r="L13">
        <v>34705</v>
      </c>
      <c r="M13">
        <v>1702</v>
      </c>
      <c r="N13">
        <v>1190</v>
      </c>
      <c r="O13">
        <v>71733</v>
      </c>
    </row>
    <row r="14" spans="1:16" hidden="1" x14ac:dyDescent="0.2">
      <c r="A14" t="s">
        <v>136</v>
      </c>
      <c r="B14">
        <v>4</v>
      </c>
      <c r="C14">
        <v>20</v>
      </c>
      <c r="D14" s="55">
        <v>0.25</v>
      </c>
      <c r="E14" s="55">
        <v>18413225</v>
      </c>
      <c r="F14">
        <v>71</v>
      </c>
      <c r="G14">
        <v>36000</v>
      </c>
      <c r="H14">
        <v>30000</v>
      </c>
      <c r="I14">
        <v>21532</v>
      </c>
      <c r="J14">
        <v>4</v>
      </c>
      <c r="K14">
        <v>35365</v>
      </c>
      <c r="L14">
        <v>35083.75</v>
      </c>
      <c r="M14">
        <v>2619.25</v>
      </c>
      <c r="N14">
        <v>2164.25</v>
      </c>
      <c r="O14">
        <v>91769.5</v>
      </c>
    </row>
    <row r="15" spans="1:16" hidden="1" x14ac:dyDescent="0.2">
      <c r="A15" t="s">
        <v>136</v>
      </c>
      <c r="B15">
        <v>4</v>
      </c>
      <c r="C15">
        <v>20</v>
      </c>
      <c r="D15" s="55">
        <v>0.5</v>
      </c>
      <c r="E15" s="55">
        <v>195486</v>
      </c>
      <c r="F15">
        <v>71</v>
      </c>
      <c r="G15">
        <v>36000</v>
      </c>
      <c r="H15">
        <v>30000</v>
      </c>
      <c r="I15">
        <v>54913.5</v>
      </c>
      <c r="J15">
        <v>4</v>
      </c>
      <c r="K15">
        <v>35420</v>
      </c>
      <c r="L15">
        <v>35142.5</v>
      </c>
      <c r="M15">
        <v>2837</v>
      </c>
      <c r="N15">
        <v>2451.5</v>
      </c>
      <c r="O15">
        <v>96907</v>
      </c>
    </row>
    <row r="16" spans="1:16" hidden="1" x14ac:dyDescent="0.2">
      <c r="A16" t="s">
        <v>136</v>
      </c>
      <c r="B16">
        <v>4</v>
      </c>
      <c r="C16">
        <v>20</v>
      </c>
      <c r="D16" s="55">
        <v>0.75</v>
      </c>
      <c r="E16" s="55">
        <v>2116495</v>
      </c>
      <c r="F16">
        <v>71</v>
      </c>
      <c r="G16">
        <v>36000</v>
      </c>
      <c r="H16">
        <v>30000</v>
      </c>
      <c r="I16">
        <v>95382.5</v>
      </c>
      <c r="J16">
        <v>4</v>
      </c>
      <c r="K16">
        <v>35475</v>
      </c>
      <c r="L16">
        <v>35195</v>
      </c>
      <c r="M16">
        <v>3101</v>
      </c>
      <c r="N16">
        <v>2512.25</v>
      </c>
      <c r="O16">
        <v>102245</v>
      </c>
    </row>
    <row r="17" spans="1:16" hidden="1" x14ac:dyDescent="0.2">
      <c r="A17" t="s">
        <v>136</v>
      </c>
      <c r="B17">
        <v>4</v>
      </c>
      <c r="C17">
        <v>20</v>
      </c>
      <c r="D17" s="55" t="s">
        <v>144</v>
      </c>
      <c r="E17" s="55">
        <v>304792</v>
      </c>
      <c r="F17">
        <v>71</v>
      </c>
      <c r="G17">
        <v>36000</v>
      </c>
      <c r="H17">
        <v>30000</v>
      </c>
      <c r="I17">
        <v>3602220</v>
      </c>
      <c r="J17">
        <v>4</v>
      </c>
      <c r="K17">
        <v>35750</v>
      </c>
      <c r="L17">
        <v>35435</v>
      </c>
      <c r="M17">
        <v>4936</v>
      </c>
      <c r="N17">
        <v>3734</v>
      </c>
      <c r="O17">
        <v>123898</v>
      </c>
    </row>
    <row r="18" spans="1:16" hidden="1" x14ac:dyDescent="0.2">
      <c r="A18" t="s">
        <v>136</v>
      </c>
      <c r="B18">
        <v>8</v>
      </c>
      <c r="C18">
        <v>20</v>
      </c>
      <c r="D18" s="55" t="s">
        <v>140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0</v>
      </c>
    </row>
    <row r="19" spans="1:16" hidden="1" x14ac:dyDescent="0.2">
      <c r="A19" t="s">
        <v>136</v>
      </c>
      <c r="B19">
        <v>8</v>
      </c>
      <c r="C19">
        <v>20</v>
      </c>
      <c r="D19" s="55" t="s">
        <v>141</v>
      </c>
      <c r="E19" s="55">
        <v>30497085</v>
      </c>
      <c r="F19">
        <v>71</v>
      </c>
      <c r="G19">
        <v>36000</v>
      </c>
      <c r="H19">
        <v>30000</v>
      </c>
      <c r="I19">
        <v>136094.34</v>
      </c>
      <c r="J19">
        <v>4</v>
      </c>
      <c r="K19">
        <v>35090.15</v>
      </c>
      <c r="L19">
        <v>34685.800000000003</v>
      </c>
      <c r="M19">
        <v>2842.47</v>
      </c>
      <c r="N19">
        <v>3613.21</v>
      </c>
      <c r="O19">
        <v>96577.13</v>
      </c>
    </row>
    <row r="20" spans="1:16" hidden="1" x14ac:dyDescent="0.2">
      <c r="A20" t="s">
        <v>136</v>
      </c>
      <c r="B20">
        <v>8</v>
      </c>
      <c r="C20">
        <v>20</v>
      </c>
      <c r="D20" s="55" t="s">
        <v>142</v>
      </c>
      <c r="E20" s="55">
        <v>0.47838881166899999</v>
      </c>
      <c r="F20">
        <v>0</v>
      </c>
      <c r="G20">
        <v>0</v>
      </c>
      <c r="H20">
        <v>0</v>
      </c>
      <c r="I20" s="55">
        <v>399242591545</v>
      </c>
      <c r="J20">
        <v>0</v>
      </c>
      <c r="K20" s="55">
        <v>159888621272</v>
      </c>
      <c r="L20" s="55">
        <v>19946230752</v>
      </c>
      <c r="M20" s="55">
        <v>414109716955</v>
      </c>
      <c r="N20" s="55">
        <v>650451891015</v>
      </c>
      <c r="O20" s="55">
        <v>847408997487</v>
      </c>
    </row>
    <row r="21" spans="1:16" hidden="1" x14ac:dyDescent="0.2">
      <c r="A21" t="s">
        <v>136</v>
      </c>
      <c r="B21">
        <v>8</v>
      </c>
      <c r="C21">
        <v>20</v>
      </c>
      <c r="D21" s="55" t="s">
        <v>143</v>
      </c>
      <c r="E21" s="55">
        <v>200278</v>
      </c>
      <c r="F21">
        <v>71</v>
      </c>
      <c r="G21">
        <v>36000</v>
      </c>
      <c r="H21">
        <v>30000</v>
      </c>
      <c r="I21">
        <v>6284</v>
      </c>
      <c r="J21">
        <v>4</v>
      </c>
      <c r="K21">
        <v>34365</v>
      </c>
      <c r="L21">
        <v>33880</v>
      </c>
      <c r="M21">
        <v>1727</v>
      </c>
      <c r="N21">
        <v>1855</v>
      </c>
      <c r="O21">
        <v>71733</v>
      </c>
    </row>
    <row r="22" spans="1:16" hidden="1" x14ac:dyDescent="0.2">
      <c r="A22" t="s">
        <v>136</v>
      </c>
      <c r="B22">
        <v>8</v>
      </c>
      <c r="C22">
        <v>20</v>
      </c>
      <c r="D22" s="55">
        <v>0.25</v>
      </c>
      <c r="E22" s="55">
        <v>273212</v>
      </c>
      <c r="F22">
        <v>71</v>
      </c>
      <c r="G22">
        <v>36000</v>
      </c>
      <c r="H22">
        <v>30000</v>
      </c>
      <c r="I22">
        <v>22025.5</v>
      </c>
      <c r="J22">
        <v>4</v>
      </c>
      <c r="K22">
        <v>35045</v>
      </c>
      <c r="L22">
        <v>34585</v>
      </c>
      <c r="M22">
        <v>2559.5</v>
      </c>
      <c r="N22">
        <v>3135</v>
      </c>
      <c r="O22">
        <v>92691.25</v>
      </c>
    </row>
    <row r="23" spans="1:16" hidden="1" x14ac:dyDescent="0.2">
      <c r="A23" t="s">
        <v>136</v>
      </c>
      <c r="B23">
        <v>8</v>
      </c>
      <c r="C23">
        <v>20</v>
      </c>
      <c r="D23" s="55">
        <v>0.5</v>
      </c>
      <c r="E23" s="55">
        <v>301736</v>
      </c>
      <c r="F23">
        <v>71</v>
      </c>
      <c r="G23">
        <v>36000</v>
      </c>
      <c r="H23">
        <v>30000</v>
      </c>
      <c r="I23">
        <v>52168</v>
      </c>
      <c r="J23">
        <v>4</v>
      </c>
      <c r="K23">
        <v>35105</v>
      </c>
      <c r="L23">
        <v>34690</v>
      </c>
      <c r="M23">
        <v>2811</v>
      </c>
      <c r="N23">
        <v>3701</v>
      </c>
      <c r="O23">
        <v>96169</v>
      </c>
    </row>
    <row r="24" spans="1:16" hidden="1" x14ac:dyDescent="0.2">
      <c r="A24" t="s">
        <v>136</v>
      </c>
      <c r="B24">
        <v>8</v>
      </c>
      <c r="C24">
        <v>20</v>
      </c>
      <c r="D24" s="55">
        <v>0.75</v>
      </c>
      <c r="E24" s="55">
        <v>324375</v>
      </c>
      <c r="F24">
        <v>71</v>
      </c>
      <c r="G24">
        <v>36000</v>
      </c>
      <c r="H24">
        <v>30000</v>
      </c>
      <c r="I24">
        <v>108533.25</v>
      </c>
      <c r="J24">
        <v>4</v>
      </c>
      <c r="K24">
        <v>35181.25</v>
      </c>
      <c r="L24">
        <v>34830</v>
      </c>
      <c r="M24">
        <v>3079</v>
      </c>
      <c r="N24">
        <v>3777.25</v>
      </c>
      <c r="O24">
        <v>101600.25</v>
      </c>
    </row>
    <row r="25" spans="1:16" hidden="1" x14ac:dyDescent="0.2">
      <c r="A25" t="s">
        <v>136</v>
      </c>
      <c r="B25">
        <v>8</v>
      </c>
      <c r="C25">
        <v>20</v>
      </c>
      <c r="D25" s="55" t="s">
        <v>144</v>
      </c>
      <c r="E25" s="55">
        <v>513889</v>
      </c>
      <c r="F25">
        <v>71</v>
      </c>
      <c r="G25">
        <v>36000</v>
      </c>
      <c r="H25">
        <v>30000</v>
      </c>
      <c r="I25">
        <v>3602610</v>
      </c>
      <c r="J25">
        <v>4</v>
      </c>
      <c r="K25">
        <v>35430</v>
      </c>
      <c r="L25">
        <v>35180</v>
      </c>
      <c r="M25">
        <v>4201</v>
      </c>
      <c r="N25">
        <v>6333</v>
      </c>
      <c r="O25">
        <v>121000</v>
      </c>
    </row>
    <row r="26" spans="1:16" hidden="1" x14ac:dyDescent="0.2">
      <c r="A26" t="s">
        <v>136</v>
      </c>
      <c r="B26">
        <v>16</v>
      </c>
      <c r="C26">
        <v>20</v>
      </c>
      <c r="D26" s="55" t="s">
        <v>140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0</v>
      </c>
    </row>
    <row r="27" spans="1:16" hidden="1" x14ac:dyDescent="0.2">
      <c r="A27" t="s">
        <v>136</v>
      </c>
      <c r="B27">
        <v>16</v>
      </c>
      <c r="C27">
        <v>20</v>
      </c>
      <c r="D27" s="55" t="s">
        <v>141</v>
      </c>
      <c r="E27" s="55">
        <v>52326109</v>
      </c>
      <c r="F27">
        <v>71</v>
      </c>
      <c r="G27">
        <v>36000</v>
      </c>
      <c r="H27">
        <v>30000</v>
      </c>
      <c r="I27">
        <v>143003.9</v>
      </c>
      <c r="J27">
        <v>4</v>
      </c>
      <c r="K27">
        <v>34436.199999999997</v>
      </c>
      <c r="L27">
        <v>33760.300000000003</v>
      </c>
      <c r="M27">
        <v>2880.95</v>
      </c>
      <c r="N27">
        <v>6093.15</v>
      </c>
      <c r="O27">
        <v>97669.32</v>
      </c>
    </row>
    <row r="28" spans="1:16" hidden="1" x14ac:dyDescent="0.2">
      <c r="A28" t="s">
        <v>136</v>
      </c>
      <c r="B28">
        <v>16</v>
      </c>
      <c r="C28">
        <v>20</v>
      </c>
      <c r="D28" s="55" t="s">
        <v>142</v>
      </c>
      <c r="E28" s="55">
        <v>0.92702250814300002</v>
      </c>
      <c r="F28">
        <v>0</v>
      </c>
      <c r="G28">
        <v>0</v>
      </c>
      <c r="H28">
        <v>0</v>
      </c>
      <c r="I28" s="55">
        <v>413840077138</v>
      </c>
      <c r="J28">
        <v>0</v>
      </c>
      <c r="K28" s="55">
        <v>297441208859</v>
      </c>
      <c r="L28" s="55">
        <v>416450744053</v>
      </c>
      <c r="M28" s="55">
        <v>448463986257</v>
      </c>
      <c r="N28" s="55">
        <v>12156961374</v>
      </c>
      <c r="O28" s="55">
        <v>117492577757</v>
      </c>
    </row>
    <row r="29" spans="1:16" hidden="1" x14ac:dyDescent="0.2">
      <c r="A29" t="s">
        <v>136</v>
      </c>
      <c r="B29">
        <v>16</v>
      </c>
      <c r="C29">
        <v>20</v>
      </c>
      <c r="D29" s="55" t="s">
        <v>143</v>
      </c>
      <c r="E29" s="55">
        <v>197014</v>
      </c>
      <c r="F29">
        <v>71</v>
      </c>
      <c r="G29">
        <v>36000</v>
      </c>
      <c r="H29">
        <v>30000</v>
      </c>
      <c r="I29">
        <v>8203</v>
      </c>
      <c r="J29">
        <v>4</v>
      </c>
      <c r="K29">
        <v>33290</v>
      </c>
      <c r="L29">
        <v>32320</v>
      </c>
      <c r="M29">
        <v>2103</v>
      </c>
      <c r="N29">
        <v>1848</v>
      </c>
      <c r="O29">
        <v>74015</v>
      </c>
    </row>
    <row r="30" spans="1:16" hidden="1" x14ac:dyDescent="0.2">
      <c r="A30" t="s">
        <v>136</v>
      </c>
      <c r="B30">
        <v>16</v>
      </c>
      <c r="C30">
        <v>20</v>
      </c>
      <c r="D30" s="55">
        <v>0.25</v>
      </c>
      <c r="E30" s="55">
        <v>47633675</v>
      </c>
      <c r="F30">
        <v>71</v>
      </c>
      <c r="G30">
        <v>36000</v>
      </c>
      <c r="H30">
        <v>30000</v>
      </c>
      <c r="I30">
        <v>24663</v>
      </c>
      <c r="J30">
        <v>4</v>
      </c>
      <c r="K30">
        <v>34333.75</v>
      </c>
      <c r="L30">
        <v>33561.25</v>
      </c>
      <c r="M30">
        <v>2582</v>
      </c>
      <c r="N30">
        <v>5340.75</v>
      </c>
      <c r="O30">
        <v>91047.75</v>
      </c>
    </row>
    <row r="31" spans="1:16" hidden="1" x14ac:dyDescent="0.2">
      <c r="A31" t="s">
        <v>136</v>
      </c>
      <c r="B31">
        <v>16</v>
      </c>
      <c r="C31">
        <v>20</v>
      </c>
      <c r="D31" s="55">
        <v>0.5</v>
      </c>
      <c r="E31" s="55">
        <v>518368</v>
      </c>
      <c r="F31">
        <v>71</v>
      </c>
      <c r="G31">
        <v>36000</v>
      </c>
      <c r="H31">
        <v>30000</v>
      </c>
      <c r="I31">
        <v>54234.5</v>
      </c>
      <c r="J31">
        <v>4</v>
      </c>
      <c r="K31">
        <v>34427.5</v>
      </c>
      <c r="L31">
        <v>33745</v>
      </c>
      <c r="M31">
        <v>2824.5</v>
      </c>
      <c r="N31">
        <v>6399</v>
      </c>
      <c r="O31">
        <v>96836</v>
      </c>
    </row>
    <row r="32" spans="1:16" hidden="1" x14ac:dyDescent="0.2">
      <c r="A32" t="s">
        <v>136</v>
      </c>
      <c r="B32">
        <v>16</v>
      </c>
      <c r="C32">
        <v>20</v>
      </c>
      <c r="D32" s="55">
        <v>0.75</v>
      </c>
      <c r="E32" s="55">
        <v>57619775</v>
      </c>
      <c r="F32">
        <v>71</v>
      </c>
      <c r="G32">
        <v>36000</v>
      </c>
      <c r="H32">
        <v>30000</v>
      </c>
      <c r="I32">
        <v>100780</v>
      </c>
      <c r="J32">
        <v>4</v>
      </c>
      <c r="K32">
        <v>34587.5</v>
      </c>
      <c r="L32">
        <v>34057.5</v>
      </c>
      <c r="M32">
        <v>3070.75</v>
      </c>
      <c r="N32">
        <v>6545.5</v>
      </c>
      <c r="O32">
        <v>102156</v>
      </c>
    </row>
    <row r="33" spans="1:16" hidden="1" x14ac:dyDescent="0.2">
      <c r="A33" t="s">
        <v>136</v>
      </c>
      <c r="B33">
        <v>16</v>
      </c>
      <c r="C33">
        <v>20</v>
      </c>
      <c r="D33" s="55" t="s">
        <v>144</v>
      </c>
      <c r="E33" s="55">
        <v>837569</v>
      </c>
      <c r="F33">
        <v>71</v>
      </c>
      <c r="G33">
        <v>36000</v>
      </c>
      <c r="H33">
        <v>30000</v>
      </c>
      <c r="I33">
        <v>3604361</v>
      </c>
      <c r="J33">
        <v>4</v>
      </c>
      <c r="K33">
        <v>35515</v>
      </c>
      <c r="L33">
        <v>35145</v>
      </c>
      <c r="M33">
        <v>4444</v>
      </c>
      <c r="N33">
        <v>10065</v>
      </c>
      <c r="O33">
        <v>170285</v>
      </c>
    </row>
    <row r="34" spans="1:16" hidden="1" x14ac:dyDescent="0.2">
      <c r="A34" t="s">
        <v>137</v>
      </c>
      <c r="B34">
        <v>2</v>
      </c>
      <c r="C34">
        <v>20</v>
      </c>
      <c r="D34" s="55" t="s">
        <v>140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0</v>
      </c>
    </row>
    <row r="35" spans="1:16" hidden="1" x14ac:dyDescent="0.2">
      <c r="A35" t="s">
        <v>137</v>
      </c>
      <c r="B35">
        <v>2</v>
      </c>
      <c r="C35">
        <v>20</v>
      </c>
      <c r="D35" s="55" t="s">
        <v>141</v>
      </c>
      <c r="E35" s="55">
        <v>16445624</v>
      </c>
      <c r="F35">
        <v>71</v>
      </c>
      <c r="G35">
        <v>36000</v>
      </c>
      <c r="H35">
        <v>30000</v>
      </c>
      <c r="I35">
        <v>1110.94</v>
      </c>
      <c r="J35">
        <v>4</v>
      </c>
      <c r="K35">
        <v>35710.5</v>
      </c>
      <c r="L35">
        <v>35176.75</v>
      </c>
      <c r="M35">
        <v>5156.66</v>
      </c>
      <c r="N35">
        <v>1899.2</v>
      </c>
      <c r="O35">
        <v>97941.5</v>
      </c>
    </row>
    <row r="36" spans="1:16" hidden="1" x14ac:dyDescent="0.2">
      <c r="A36" t="s">
        <v>137</v>
      </c>
      <c r="B36">
        <v>2</v>
      </c>
      <c r="C36">
        <v>20</v>
      </c>
      <c r="D36" s="55" t="s">
        <v>142</v>
      </c>
      <c r="E36">
        <v>0.156898129616</v>
      </c>
      <c r="F36">
        <v>0</v>
      </c>
      <c r="G36">
        <v>0</v>
      </c>
      <c r="H36">
        <v>0</v>
      </c>
      <c r="I36" s="55">
        <v>111475215346</v>
      </c>
      <c r="J36">
        <v>0</v>
      </c>
      <c r="K36" s="55">
        <v>494949237271</v>
      </c>
      <c r="L36" s="55">
        <v>97.5</v>
      </c>
      <c r="M36" s="55">
        <v>48364688304</v>
      </c>
      <c r="N36" s="55">
        <v>229159553609</v>
      </c>
      <c r="O36" s="55">
        <v>96133299358</v>
      </c>
    </row>
    <row r="37" spans="1:16" hidden="1" x14ac:dyDescent="0.2">
      <c r="A37" t="s">
        <v>137</v>
      </c>
      <c r="B37">
        <v>2</v>
      </c>
      <c r="C37">
        <v>20</v>
      </c>
      <c r="D37" s="55" t="s">
        <v>143</v>
      </c>
      <c r="E37" s="55">
        <v>132083</v>
      </c>
      <c r="F37">
        <v>71</v>
      </c>
      <c r="G37">
        <v>36000</v>
      </c>
      <c r="H37">
        <v>30000</v>
      </c>
      <c r="I37">
        <v>863</v>
      </c>
      <c r="J37">
        <v>4</v>
      </c>
      <c r="K37">
        <v>35610</v>
      </c>
      <c r="L37">
        <v>34775</v>
      </c>
      <c r="M37">
        <v>4004</v>
      </c>
      <c r="N37">
        <v>1237</v>
      </c>
      <c r="O37">
        <v>76015</v>
      </c>
    </row>
    <row r="38" spans="1:16" hidden="1" x14ac:dyDescent="0.2">
      <c r="A38" t="s">
        <v>137</v>
      </c>
      <c r="B38">
        <v>2</v>
      </c>
      <c r="C38">
        <v>20</v>
      </c>
      <c r="D38" s="55">
        <v>0.25</v>
      </c>
      <c r="E38" s="55">
        <v>1548265</v>
      </c>
      <c r="F38">
        <v>71</v>
      </c>
      <c r="G38">
        <v>36000</v>
      </c>
      <c r="H38">
        <v>30000</v>
      </c>
      <c r="I38">
        <v>1031.75</v>
      </c>
      <c r="J38">
        <v>4</v>
      </c>
      <c r="K38">
        <v>35675</v>
      </c>
      <c r="L38">
        <v>35112.5</v>
      </c>
      <c r="M38">
        <v>4794.25</v>
      </c>
      <c r="N38">
        <v>1839.25</v>
      </c>
      <c r="O38">
        <v>90525</v>
      </c>
    </row>
    <row r="39" spans="1:16" hidden="1" x14ac:dyDescent="0.2">
      <c r="A39" t="s">
        <v>137</v>
      </c>
      <c r="B39">
        <v>2</v>
      </c>
      <c r="C39">
        <v>20</v>
      </c>
      <c r="D39" s="55">
        <v>0.5</v>
      </c>
      <c r="E39" s="55">
        <v>1623955</v>
      </c>
      <c r="F39">
        <v>71</v>
      </c>
      <c r="G39">
        <v>36000</v>
      </c>
      <c r="H39">
        <v>30000</v>
      </c>
      <c r="I39">
        <v>1113.5</v>
      </c>
      <c r="J39">
        <v>4</v>
      </c>
      <c r="K39">
        <v>35702.5</v>
      </c>
      <c r="L39">
        <v>35187.5</v>
      </c>
      <c r="M39">
        <v>5189.5</v>
      </c>
      <c r="N39">
        <v>1873.5</v>
      </c>
      <c r="O39">
        <v>97977.5</v>
      </c>
    </row>
    <row r="40" spans="1:16" hidden="1" x14ac:dyDescent="0.2">
      <c r="A40" t="s">
        <v>137</v>
      </c>
      <c r="B40">
        <v>2</v>
      </c>
      <c r="C40">
        <v>20</v>
      </c>
      <c r="D40" s="55">
        <v>0.75</v>
      </c>
      <c r="E40" s="55">
        <v>173507</v>
      </c>
      <c r="F40">
        <v>71</v>
      </c>
      <c r="G40">
        <v>36000</v>
      </c>
      <c r="H40">
        <v>30000</v>
      </c>
      <c r="I40">
        <v>1180.25</v>
      </c>
      <c r="J40">
        <v>4</v>
      </c>
      <c r="K40">
        <v>35751.25</v>
      </c>
      <c r="L40">
        <v>35255</v>
      </c>
      <c r="M40">
        <v>5484.75</v>
      </c>
      <c r="N40">
        <v>1904.25</v>
      </c>
      <c r="O40">
        <v>104275.25</v>
      </c>
    </row>
    <row r="41" spans="1:16" hidden="1" x14ac:dyDescent="0.2">
      <c r="A41" t="s">
        <v>137</v>
      </c>
      <c r="B41">
        <v>2</v>
      </c>
      <c r="C41">
        <v>20</v>
      </c>
      <c r="D41" s="55" t="s">
        <v>144</v>
      </c>
      <c r="E41" s="55">
        <v>2075</v>
      </c>
      <c r="F41">
        <v>71</v>
      </c>
      <c r="G41">
        <v>36000</v>
      </c>
      <c r="H41">
        <v>30000</v>
      </c>
      <c r="I41">
        <v>1505</v>
      </c>
      <c r="J41">
        <v>4</v>
      </c>
      <c r="K41">
        <v>35810</v>
      </c>
      <c r="L41">
        <v>35370</v>
      </c>
      <c r="M41">
        <v>6276</v>
      </c>
      <c r="N41">
        <v>2579</v>
      </c>
      <c r="O41">
        <v>122163</v>
      </c>
    </row>
    <row r="42" spans="1:16" hidden="1" x14ac:dyDescent="0.2">
      <c r="A42" t="s">
        <v>137</v>
      </c>
      <c r="B42">
        <v>4</v>
      </c>
      <c r="C42">
        <v>20</v>
      </c>
      <c r="D42" s="55" t="s">
        <v>140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0</v>
      </c>
    </row>
    <row r="43" spans="1:16" hidden="1" x14ac:dyDescent="0.2">
      <c r="A43" t="s">
        <v>137</v>
      </c>
      <c r="B43">
        <v>4</v>
      </c>
      <c r="C43">
        <v>20</v>
      </c>
      <c r="D43" s="55" t="s">
        <v>141</v>
      </c>
      <c r="E43" s="55">
        <v>21242427</v>
      </c>
      <c r="F43">
        <v>71</v>
      </c>
      <c r="G43">
        <v>36000</v>
      </c>
      <c r="H43">
        <v>30000</v>
      </c>
      <c r="I43">
        <v>1321.61</v>
      </c>
      <c r="J43">
        <v>4</v>
      </c>
      <c r="K43">
        <v>35584.800000000003</v>
      </c>
      <c r="L43">
        <v>34953.85</v>
      </c>
      <c r="M43">
        <v>4869.13</v>
      </c>
      <c r="N43">
        <v>2241.1</v>
      </c>
      <c r="O43">
        <v>97941.5</v>
      </c>
    </row>
    <row r="44" spans="1:16" hidden="1" x14ac:dyDescent="0.2">
      <c r="A44" t="s">
        <v>137</v>
      </c>
      <c r="B44">
        <v>4</v>
      </c>
      <c r="C44">
        <v>20</v>
      </c>
      <c r="D44" s="55" t="s">
        <v>142</v>
      </c>
      <c r="E44">
        <v>0.29164798911599998</v>
      </c>
      <c r="F44">
        <v>0</v>
      </c>
      <c r="G44">
        <v>0</v>
      </c>
      <c r="H44">
        <v>0</v>
      </c>
      <c r="I44" s="55">
        <v>959514707937</v>
      </c>
      <c r="J44">
        <v>0</v>
      </c>
      <c r="K44" s="55">
        <v>901007292653</v>
      </c>
      <c r="L44" s="55">
        <v>162139818389</v>
      </c>
      <c r="M44" s="55">
        <v>553255738535</v>
      </c>
      <c r="N44" s="55">
        <v>433378773841</v>
      </c>
      <c r="O44" s="55">
        <v>96133299358</v>
      </c>
    </row>
    <row r="45" spans="1:16" hidden="1" x14ac:dyDescent="0.2">
      <c r="A45" t="s">
        <v>137</v>
      </c>
      <c r="B45">
        <v>4</v>
      </c>
      <c r="C45">
        <v>20</v>
      </c>
      <c r="D45" s="55" t="s">
        <v>143</v>
      </c>
      <c r="E45" s="55">
        <v>144444</v>
      </c>
      <c r="F45">
        <v>71</v>
      </c>
      <c r="G45">
        <v>36000</v>
      </c>
      <c r="H45">
        <v>30000</v>
      </c>
      <c r="I45">
        <v>1070</v>
      </c>
      <c r="J45">
        <v>4</v>
      </c>
      <c r="K45">
        <v>35415</v>
      </c>
      <c r="L45">
        <v>34250</v>
      </c>
      <c r="M45">
        <v>3704</v>
      </c>
      <c r="N45">
        <v>1206</v>
      </c>
      <c r="O45">
        <v>76015</v>
      </c>
    </row>
    <row r="46" spans="1:16" hidden="1" x14ac:dyDescent="0.2">
      <c r="A46" t="s">
        <v>137</v>
      </c>
      <c r="B46">
        <v>4</v>
      </c>
      <c r="C46">
        <v>20</v>
      </c>
      <c r="D46" s="55">
        <v>0.25</v>
      </c>
      <c r="E46" s="55">
        <v>1957115</v>
      </c>
      <c r="F46">
        <v>71</v>
      </c>
      <c r="G46">
        <v>36000</v>
      </c>
      <c r="H46">
        <v>30000</v>
      </c>
      <c r="I46">
        <v>1253</v>
      </c>
      <c r="J46">
        <v>4</v>
      </c>
      <c r="K46">
        <v>35516.25</v>
      </c>
      <c r="L46">
        <v>34860</v>
      </c>
      <c r="M46">
        <v>4471.75</v>
      </c>
      <c r="N46">
        <v>2140</v>
      </c>
      <c r="O46">
        <v>90525</v>
      </c>
    </row>
    <row r="47" spans="1:16" hidden="1" x14ac:dyDescent="0.2">
      <c r="A47" t="s">
        <v>137</v>
      </c>
      <c r="B47">
        <v>4</v>
      </c>
      <c r="C47">
        <v>20</v>
      </c>
      <c r="D47" s="55">
        <v>0.5</v>
      </c>
      <c r="E47" s="55">
        <v>207951</v>
      </c>
      <c r="F47">
        <v>71</v>
      </c>
      <c r="G47">
        <v>36000</v>
      </c>
      <c r="H47">
        <v>30000</v>
      </c>
      <c r="I47">
        <v>1321</v>
      </c>
      <c r="J47">
        <v>4</v>
      </c>
      <c r="K47">
        <v>35575</v>
      </c>
      <c r="L47">
        <v>34982.5</v>
      </c>
      <c r="M47">
        <v>4851.5</v>
      </c>
      <c r="N47">
        <v>2199.5</v>
      </c>
      <c r="O47">
        <v>97977.5</v>
      </c>
    </row>
    <row r="48" spans="1:16" hidden="1" x14ac:dyDescent="0.2">
      <c r="A48" t="s">
        <v>137</v>
      </c>
      <c r="B48">
        <v>4</v>
      </c>
      <c r="C48">
        <v>20</v>
      </c>
      <c r="D48" s="55">
        <v>0.75</v>
      </c>
      <c r="E48" s="55">
        <v>22810775</v>
      </c>
      <c r="F48">
        <v>71</v>
      </c>
      <c r="G48">
        <v>36000</v>
      </c>
      <c r="H48">
        <v>30000</v>
      </c>
      <c r="I48">
        <v>1371.75</v>
      </c>
      <c r="J48">
        <v>4</v>
      </c>
      <c r="K48">
        <v>35665</v>
      </c>
      <c r="L48">
        <v>35061.25</v>
      </c>
      <c r="M48">
        <v>5182.5</v>
      </c>
      <c r="N48">
        <v>2250</v>
      </c>
      <c r="O48">
        <v>104275.25</v>
      </c>
    </row>
    <row r="49" spans="1:16" hidden="1" x14ac:dyDescent="0.2">
      <c r="A49" t="s">
        <v>137</v>
      </c>
      <c r="B49">
        <v>4</v>
      </c>
      <c r="C49">
        <v>20</v>
      </c>
      <c r="D49" s="55" t="s">
        <v>144</v>
      </c>
      <c r="E49" s="55">
        <v>300833</v>
      </c>
      <c r="F49">
        <v>71</v>
      </c>
      <c r="G49">
        <v>36000</v>
      </c>
      <c r="H49">
        <v>30000</v>
      </c>
      <c r="I49">
        <v>1609</v>
      </c>
      <c r="J49">
        <v>4</v>
      </c>
      <c r="K49">
        <v>35760</v>
      </c>
      <c r="L49">
        <v>35295</v>
      </c>
      <c r="M49">
        <v>6441</v>
      </c>
      <c r="N49">
        <v>3520</v>
      </c>
      <c r="O49">
        <v>122163</v>
      </c>
    </row>
    <row r="50" spans="1:16" hidden="1" x14ac:dyDescent="0.2">
      <c r="A50" t="s">
        <v>137</v>
      </c>
      <c r="B50">
        <v>8</v>
      </c>
      <c r="C50">
        <v>20</v>
      </c>
      <c r="D50" s="55" t="s">
        <v>140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0</v>
      </c>
    </row>
    <row r="51" spans="1:16" hidden="1" x14ac:dyDescent="0.2">
      <c r="A51" t="s">
        <v>137</v>
      </c>
      <c r="B51">
        <v>8</v>
      </c>
      <c r="C51">
        <v>20</v>
      </c>
      <c r="D51" s="55" t="s">
        <v>141</v>
      </c>
      <c r="E51" s="55">
        <v>33104858</v>
      </c>
      <c r="F51">
        <v>71</v>
      </c>
      <c r="G51">
        <v>36000</v>
      </c>
      <c r="H51">
        <v>30000</v>
      </c>
      <c r="I51">
        <v>1915.46</v>
      </c>
      <c r="J51">
        <v>4</v>
      </c>
      <c r="K51">
        <v>35429.65</v>
      </c>
      <c r="L51">
        <v>34394.65</v>
      </c>
      <c r="M51">
        <v>4545.54</v>
      </c>
      <c r="N51">
        <v>3738.83</v>
      </c>
      <c r="O51">
        <v>97941.5</v>
      </c>
    </row>
    <row r="52" spans="1:16" hidden="1" x14ac:dyDescent="0.2">
      <c r="A52" t="s">
        <v>137</v>
      </c>
      <c r="B52">
        <v>8</v>
      </c>
      <c r="C52">
        <v>20</v>
      </c>
      <c r="D52" s="55" t="s">
        <v>142</v>
      </c>
      <c r="E52" s="55">
        <v>0.51756508179899996</v>
      </c>
      <c r="F52">
        <v>0</v>
      </c>
      <c r="G52">
        <v>0</v>
      </c>
      <c r="H52">
        <v>0</v>
      </c>
      <c r="I52" s="55">
        <v>103766873521</v>
      </c>
      <c r="J52">
        <v>0</v>
      </c>
      <c r="K52" s="55">
        <v>15958794004</v>
      </c>
      <c r="L52" s="55">
        <v>314869906598</v>
      </c>
      <c r="M52" s="55">
        <v>595330354263</v>
      </c>
      <c r="N52" s="55">
        <v>688849282822</v>
      </c>
      <c r="O52" s="55">
        <v>96133299358</v>
      </c>
    </row>
    <row r="53" spans="1:16" hidden="1" x14ac:dyDescent="0.2">
      <c r="A53" t="s">
        <v>137</v>
      </c>
      <c r="B53">
        <v>8</v>
      </c>
      <c r="C53">
        <v>20</v>
      </c>
      <c r="D53" s="55" t="s">
        <v>143</v>
      </c>
      <c r="E53" s="55">
        <v>232847</v>
      </c>
      <c r="F53">
        <v>71</v>
      </c>
      <c r="G53">
        <v>36000</v>
      </c>
      <c r="H53">
        <v>30000</v>
      </c>
      <c r="I53">
        <v>1708</v>
      </c>
      <c r="J53">
        <v>4</v>
      </c>
      <c r="K53">
        <v>34975</v>
      </c>
      <c r="L53">
        <v>33180</v>
      </c>
      <c r="M53">
        <v>3088</v>
      </c>
      <c r="N53">
        <v>1873</v>
      </c>
      <c r="O53">
        <v>76015</v>
      </c>
    </row>
    <row r="54" spans="1:16" hidden="1" x14ac:dyDescent="0.2">
      <c r="A54" t="s">
        <v>137</v>
      </c>
      <c r="B54">
        <v>8</v>
      </c>
      <c r="C54">
        <v>20</v>
      </c>
      <c r="D54" s="55">
        <v>0.25</v>
      </c>
      <c r="E54" s="55">
        <v>29762175</v>
      </c>
      <c r="F54">
        <v>71</v>
      </c>
      <c r="G54">
        <v>36000</v>
      </c>
      <c r="H54">
        <v>30000</v>
      </c>
      <c r="I54">
        <v>1846.5</v>
      </c>
      <c r="J54">
        <v>4</v>
      </c>
      <c r="K54">
        <v>35298.75</v>
      </c>
      <c r="L54">
        <v>34192.5</v>
      </c>
      <c r="M54">
        <v>4141.5</v>
      </c>
      <c r="N54">
        <v>3348.75</v>
      </c>
      <c r="O54">
        <v>90525</v>
      </c>
    </row>
    <row r="55" spans="1:16" hidden="1" x14ac:dyDescent="0.2">
      <c r="A55" t="s">
        <v>137</v>
      </c>
      <c r="B55">
        <v>8</v>
      </c>
      <c r="C55">
        <v>20</v>
      </c>
      <c r="D55" s="55">
        <v>0.5</v>
      </c>
      <c r="E55" s="55">
        <v>324896</v>
      </c>
      <c r="F55">
        <v>71</v>
      </c>
      <c r="G55">
        <v>36000</v>
      </c>
      <c r="H55">
        <v>30000</v>
      </c>
      <c r="I55">
        <v>1905.5</v>
      </c>
      <c r="J55">
        <v>4</v>
      </c>
      <c r="K55">
        <v>35465</v>
      </c>
      <c r="L55">
        <v>34425</v>
      </c>
      <c r="M55">
        <v>4370.5</v>
      </c>
      <c r="N55">
        <v>3900</v>
      </c>
      <c r="O55">
        <v>97977.5</v>
      </c>
    </row>
    <row r="56" spans="1:16" hidden="1" x14ac:dyDescent="0.2">
      <c r="A56" t="s">
        <v>137</v>
      </c>
      <c r="B56">
        <v>8</v>
      </c>
      <c r="C56">
        <v>20</v>
      </c>
      <c r="D56" s="55">
        <v>0.75</v>
      </c>
      <c r="E56" s="55">
        <v>36206575</v>
      </c>
      <c r="F56">
        <v>71</v>
      </c>
      <c r="G56">
        <v>36000</v>
      </c>
      <c r="H56">
        <v>30000</v>
      </c>
      <c r="I56">
        <v>1972.5</v>
      </c>
      <c r="J56">
        <v>4</v>
      </c>
      <c r="K56">
        <v>35551.25</v>
      </c>
      <c r="L56">
        <v>34615</v>
      </c>
      <c r="M56">
        <v>5035</v>
      </c>
      <c r="N56">
        <v>3974.25</v>
      </c>
      <c r="O56">
        <v>104275.25</v>
      </c>
    </row>
    <row r="57" spans="1:16" hidden="1" x14ac:dyDescent="0.2">
      <c r="A57" t="s">
        <v>137</v>
      </c>
      <c r="B57">
        <v>8</v>
      </c>
      <c r="C57">
        <v>20</v>
      </c>
      <c r="D57" s="55" t="s">
        <v>144</v>
      </c>
      <c r="E57" s="55">
        <v>497083</v>
      </c>
      <c r="F57">
        <v>71</v>
      </c>
      <c r="G57">
        <v>36000</v>
      </c>
      <c r="H57">
        <v>30000</v>
      </c>
      <c r="I57">
        <v>2323</v>
      </c>
      <c r="J57">
        <v>4</v>
      </c>
      <c r="K57">
        <v>35700</v>
      </c>
      <c r="L57">
        <v>34935</v>
      </c>
      <c r="M57">
        <v>5868</v>
      </c>
      <c r="N57">
        <v>6199</v>
      </c>
      <c r="O57">
        <v>122163</v>
      </c>
    </row>
    <row r="58" spans="1:16" x14ac:dyDescent="0.2">
      <c r="A58" t="s">
        <v>137</v>
      </c>
      <c r="B58">
        <v>16</v>
      </c>
      <c r="C58">
        <v>20</v>
      </c>
      <c r="D58" s="55" t="s">
        <v>140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0</v>
      </c>
    </row>
    <row r="59" spans="1:16" x14ac:dyDescent="0.2">
      <c r="A59" t="s">
        <v>137</v>
      </c>
      <c r="B59">
        <v>16</v>
      </c>
      <c r="C59">
        <v>20</v>
      </c>
      <c r="D59" s="55" t="s">
        <v>141</v>
      </c>
      <c r="E59" s="55">
        <v>56041946</v>
      </c>
      <c r="F59">
        <v>71</v>
      </c>
      <c r="G59">
        <v>36000</v>
      </c>
      <c r="H59">
        <v>30000</v>
      </c>
      <c r="I59">
        <v>4383.62</v>
      </c>
      <c r="J59">
        <v>4</v>
      </c>
      <c r="K59">
        <v>34862.25</v>
      </c>
      <c r="L59">
        <v>33358.300000000003</v>
      </c>
      <c r="M59">
        <v>3360.88</v>
      </c>
      <c r="N59">
        <v>6409.68</v>
      </c>
      <c r="O59">
        <v>97941.5</v>
      </c>
    </row>
    <row r="60" spans="1:16" x14ac:dyDescent="0.2">
      <c r="A60" t="s">
        <v>137</v>
      </c>
      <c r="B60">
        <v>16</v>
      </c>
      <c r="C60">
        <v>20</v>
      </c>
      <c r="D60" s="55" t="s">
        <v>142</v>
      </c>
      <c r="E60" s="55">
        <v>101158521208</v>
      </c>
      <c r="F60">
        <v>0</v>
      </c>
      <c r="G60">
        <v>0</v>
      </c>
      <c r="H60">
        <v>0</v>
      </c>
      <c r="I60" s="55">
        <v>143591577086</v>
      </c>
      <c r="J60">
        <v>0</v>
      </c>
      <c r="K60" s="55">
        <v>205528850982</v>
      </c>
      <c r="L60" s="55">
        <v>507229661291</v>
      </c>
      <c r="M60" s="55">
        <v>381896920885</v>
      </c>
      <c r="N60" s="55">
        <v>134764776653</v>
      </c>
      <c r="O60" s="55">
        <v>96133299358</v>
      </c>
    </row>
    <row r="61" spans="1:16" x14ac:dyDescent="0.2">
      <c r="A61" t="s">
        <v>137</v>
      </c>
      <c r="B61">
        <v>16</v>
      </c>
      <c r="C61">
        <v>20</v>
      </c>
      <c r="D61" s="55" t="s">
        <v>143</v>
      </c>
      <c r="E61" s="55">
        <v>374306</v>
      </c>
      <c r="F61">
        <v>71</v>
      </c>
      <c r="G61">
        <v>36000</v>
      </c>
      <c r="H61">
        <v>30000</v>
      </c>
      <c r="I61">
        <v>3888</v>
      </c>
      <c r="J61">
        <v>4</v>
      </c>
      <c r="K61">
        <v>34295</v>
      </c>
      <c r="L61">
        <v>31405</v>
      </c>
      <c r="M61">
        <v>2367</v>
      </c>
      <c r="N61">
        <v>4203</v>
      </c>
      <c r="O61">
        <v>76015</v>
      </c>
    </row>
    <row r="62" spans="1:16" x14ac:dyDescent="0.2">
      <c r="A62" t="s">
        <v>137</v>
      </c>
      <c r="B62">
        <v>16</v>
      </c>
      <c r="C62">
        <v>20</v>
      </c>
      <c r="D62" s="55">
        <v>0.25</v>
      </c>
      <c r="E62" s="55">
        <v>483733</v>
      </c>
      <c r="F62">
        <v>71</v>
      </c>
      <c r="G62">
        <v>36000</v>
      </c>
      <c r="H62">
        <v>30000</v>
      </c>
      <c r="I62">
        <v>4295.5</v>
      </c>
      <c r="J62">
        <v>4</v>
      </c>
      <c r="K62">
        <v>34717.5</v>
      </c>
      <c r="L62">
        <v>33038.75</v>
      </c>
      <c r="M62">
        <v>3123</v>
      </c>
      <c r="N62">
        <v>5198.25</v>
      </c>
      <c r="O62">
        <v>90525</v>
      </c>
    </row>
    <row r="63" spans="1:16" x14ac:dyDescent="0.2">
      <c r="A63" t="s">
        <v>137</v>
      </c>
      <c r="B63">
        <v>16</v>
      </c>
      <c r="C63">
        <v>20</v>
      </c>
      <c r="D63" s="55">
        <v>0.5</v>
      </c>
      <c r="E63" s="55">
        <v>540521</v>
      </c>
      <c r="F63">
        <v>71</v>
      </c>
      <c r="G63">
        <v>36000</v>
      </c>
      <c r="H63">
        <v>30000</v>
      </c>
      <c r="I63">
        <v>4371.5</v>
      </c>
      <c r="J63">
        <v>4</v>
      </c>
      <c r="K63">
        <v>34860</v>
      </c>
      <c r="L63">
        <v>33375</v>
      </c>
      <c r="M63">
        <v>3332.5</v>
      </c>
      <c r="N63">
        <v>6180.5</v>
      </c>
      <c r="O63">
        <v>97977.5</v>
      </c>
    </row>
    <row r="64" spans="1:16" x14ac:dyDescent="0.2">
      <c r="A64" t="s">
        <v>137</v>
      </c>
      <c r="B64">
        <v>16</v>
      </c>
      <c r="C64">
        <v>20</v>
      </c>
      <c r="D64" s="55">
        <v>0.75</v>
      </c>
      <c r="E64" s="55">
        <v>62581625</v>
      </c>
      <c r="F64">
        <v>71</v>
      </c>
      <c r="G64">
        <v>36000</v>
      </c>
      <c r="H64">
        <v>30000</v>
      </c>
      <c r="I64">
        <v>4478</v>
      </c>
      <c r="J64">
        <v>4</v>
      </c>
      <c r="K64">
        <v>34996.25</v>
      </c>
      <c r="L64">
        <v>33761.25</v>
      </c>
      <c r="M64">
        <v>3663.75</v>
      </c>
      <c r="N64">
        <v>7273.75</v>
      </c>
      <c r="O64">
        <v>104275.25</v>
      </c>
    </row>
    <row r="65" spans="1:15" x14ac:dyDescent="0.2">
      <c r="A65" t="s">
        <v>137</v>
      </c>
      <c r="B65">
        <v>16</v>
      </c>
      <c r="C65">
        <v>20</v>
      </c>
      <c r="D65" s="55" t="s">
        <v>144</v>
      </c>
      <c r="E65" s="55">
        <v>874722</v>
      </c>
      <c r="F65">
        <v>71</v>
      </c>
      <c r="G65">
        <v>36000</v>
      </c>
      <c r="H65">
        <v>30000</v>
      </c>
      <c r="I65">
        <v>4741</v>
      </c>
      <c r="J65">
        <v>4</v>
      </c>
      <c r="K65">
        <v>35415</v>
      </c>
      <c r="L65">
        <v>34160</v>
      </c>
      <c r="M65">
        <v>4429</v>
      </c>
      <c r="N65">
        <v>10349</v>
      </c>
      <c r="O65">
        <v>122163</v>
      </c>
    </row>
    <row r="66" spans="1:15" x14ac:dyDescent="0.2">
      <c r="D66" s="55"/>
    </row>
    <row r="67" spans="1:15" x14ac:dyDescent="0.2">
      <c r="D67" s="55"/>
      <c r="E67" s="55"/>
    </row>
    <row r="68" spans="1:15" x14ac:dyDescent="0.2">
      <c r="D68" s="55"/>
      <c r="I68" s="55"/>
      <c r="K68" s="55"/>
      <c r="L68" s="55"/>
      <c r="M68" s="55"/>
      <c r="N68" s="55"/>
      <c r="O68" s="55"/>
    </row>
    <row r="69" spans="1:15" x14ac:dyDescent="0.2">
      <c r="D69" s="55"/>
      <c r="E69" s="55"/>
    </row>
    <row r="70" spans="1:15" x14ac:dyDescent="0.2">
      <c r="D70" s="55"/>
      <c r="E70" s="55"/>
    </row>
    <row r="71" spans="1:15" x14ac:dyDescent="0.2">
      <c r="D71" s="55"/>
      <c r="E71" s="55"/>
    </row>
    <row r="72" spans="1:15" x14ac:dyDescent="0.2">
      <c r="D72" s="55"/>
      <c r="E72" s="55"/>
    </row>
    <row r="73" spans="1:15" x14ac:dyDescent="0.2">
      <c r="D73" s="55"/>
      <c r="E73" s="55"/>
    </row>
    <row r="74" spans="1:15" x14ac:dyDescent="0.2">
      <c r="D74" s="55"/>
    </row>
    <row r="75" spans="1:15" x14ac:dyDescent="0.2">
      <c r="D75" s="55"/>
      <c r="E75" s="55"/>
    </row>
    <row r="76" spans="1:15" x14ac:dyDescent="0.2">
      <c r="D76" s="55"/>
      <c r="I76" s="55"/>
      <c r="K76" s="55"/>
      <c r="L76" s="55"/>
      <c r="M76" s="55"/>
      <c r="N76" s="55"/>
      <c r="O76" s="55"/>
    </row>
    <row r="77" spans="1:15" x14ac:dyDescent="0.2">
      <c r="D77" s="55"/>
      <c r="E77" s="55"/>
    </row>
    <row r="78" spans="1:15" x14ac:dyDescent="0.2">
      <c r="D78" s="55"/>
      <c r="E78" s="55"/>
    </row>
    <row r="79" spans="1:15" x14ac:dyDescent="0.2">
      <c r="D79" s="55"/>
      <c r="E79" s="55"/>
    </row>
    <row r="80" spans="1:15" x14ac:dyDescent="0.2">
      <c r="D80" s="55"/>
      <c r="E80" s="55"/>
    </row>
    <row r="81" spans="4:15" x14ac:dyDescent="0.2">
      <c r="D81" s="55"/>
      <c r="E81" s="55"/>
    </row>
    <row r="82" spans="4:15" x14ac:dyDescent="0.2">
      <c r="D82" s="55"/>
    </row>
    <row r="83" spans="4:15" x14ac:dyDescent="0.2">
      <c r="D83" s="55"/>
      <c r="E83" s="55"/>
    </row>
    <row r="84" spans="4:15" x14ac:dyDescent="0.2">
      <c r="D84" s="55"/>
      <c r="E84" s="55"/>
      <c r="I84" s="55"/>
      <c r="K84" s="55"/>
      <c r="L84" s="55"/>
      <c r="M84" s="55"/>
      <c r="N84" s="55"/>
      <c r="O84" s="55"/>
    </row>
    <row r="85" spans="4:15" x14ac:dyDescent="0.2">
      <c r="D85" s="55"/>
      <c r="E85" s="55"/>
    </row>
    <row r="86" spans="4:15" x14ac:dyDescent="0.2">
      <c r="D86" s="55"/>
      <c r="E86" s="55"/>
    </row>
    <row r="87" spans="4:15" x14ac:dyDescent="0.2">
      <c r="D87" s="55"/>
      <c r="E87" s="55"/>
    </row>
    <row r="88" spans="4:15" x14ac:dyDescent="0.2">
      <c r="D88" s="55"/>
      <c r="E88" s="55"/>
    </row>
    <row r="89" spans="4:15" x14ac:dyDescent="0.2">
      <c r="D89" s="55"/>
      <c r="E89" s="55"/>
    </row>
    <row r="90" spans="4:15" x14ac:dyDescent="0.2">
      <c r="D90" s="55"/>
    </row>
    <row r="91" spans="4:15" x14ac:dyDescent="0.2">
      <c r="D91" s="55"/>
      <c r="E91" s="55"/>
    </row>
    <row r="92" spans="4:15" x14ac:dyDescent="0.2">
      <c r="D92" s="55"/>
      <c r="E92" s="55"/>
      <c r="I92" s="55"/>
      <c r="K92" s="55"/>
      <c r="L92" s="55"/>
      <c r="M92" s="55"/>
      <c r="N92" s="55"/>
      <c r="O92" s="55"/>
    </row>
    <row r="93" spans="4:15" x14ac:dyDescent="0.2">
      <c r="D93" s="55"/>
      <c r="E93" s="55"/>
    </row>
    <row r="94" spans="4:15" x14ac:dyDescent="0.2">
      <c r="D94" s="55"/>
      <c r="E94" s="55"/>
    </row>
    <row r="95" spans="4:15" x14ac:dyDescent="0.2">
      <c r="D95" s="55"/>
      <c r="E95" s="55"/>
    </row>
    <row r="96" spans="4:15" x14ac:dyDescent="0.2">
      <c r="D96" s="55"/>
      <c r="E96" s="55"/>
    </row>
    <row r="97" spans="4:15" x14ac:dyDescent="0.2">
      <c r="D97" s="55"/>
      <c r="E97" s="55"/>
    </row>
    <row r="98" spans="4:15" x14ac:dyDescent="0.2">
      <c r="D98" s="55"/>
    </row>
    <row r="99" spans="4:15" x14ac:dyDescent="0.2">
      <c r="D99" s="55"/>
      <c r="E99" s="55"/>
    </row>
    <row r="100" spans="4:15" x14ac:dyDescent="0.2">
      <c r="D100" s="55"/>
      <c r="I100" s="55"/>
      <c r="K100" s="55"/>
      <c r="L100" s="55"/>
      <c r="M100" s="55"/>
      <c r="N100" s="55"/>
      <c r="O100" s="55"/>
    </row>
    <row r="101" spans="4:15" x14ac:dyDescent="0.2">
      <c r="D101" s="55"/>
    </row>
    <row r="102" spans="4:15" x14ac:dyDescent="0.2">
      <c r="D102" s="55"/>
      <c r="E102" s="55"/>
    </row>
    <row r="103" spans="4:15" x14ac:dyDescent="0.2">
      <c r="D103" s="55"/>
      <c r="E103" s="55"/>
    </row>
    <row r="104" spans="4:15" x14ac:dyDescent="0.2">
      <c r="D104" s="55"/>
      <c r="E104" s="55"/>
    </row>
    <row r="105" spans="4:15" x14ac:dyDescent="0.2">
      <c r="D105" s="55"/>
      <c r="E105" s="55"/>
    </row>
    <row r="106" spans="4:15" x14ac:dyDescent="0.2">
      <c r="D106" s="55"/>
    </row>
    <row r="107" spans="4:15" x14ac:dyDescent="0.2">
      <c r="D107" s="55"/>
      <c r="E107" s="55"/>
    </row>
    <row r="108" spans="4:15" x14ac:dyDescent="0.2">
      <c r="D108" s="55"/>
      <c r="I108" s="55"/>
      <c r="K108" s="55"/>
      <c r="L108" s="55"/>
      <c r="M108" s="55"/>
      <c r="N108" s="55"/>
      <c r="O108" s="55"/>
    </row>
    <row r="109" spans="4:15" x14ac:dyDescent="0.2">
      <c r="D109" s="55"/>
      <c r="E109" s="55"/>
    </row>
    <row r="110" spans="4:15" x14ac:dyDescent="0.2">
      <c r="D110" s="55"/>
      <c r="E110" s="55"/>
    </row>
    <row r="111" spans="4:15" x14ac:dyDescent="0.2">
      <c r="D111" s="55"/>
      <c r="E111" s="55"/>
    </row>
    <row r="112" spans="4:15" x14ac:dyDescent="0.2">
      <c r="D112" s="55"/>
      <c r="E112" s="55"/>
    </row>
    <row r="113" spans="4:15" x14ac:dyDescent="0.2">
      <c r="D113" s="55"/>
      <c r="E113" s="55"/>
    </row>
    <row r="114" spans="4:15" x14ac:dyDescent="0.2">
      <c r="D114" s="55"/>
    </row>
    <row r="115" spans="4:15" x14ac:dyDescent="0.2">
      <c r="D115" s="55"/>
      <c r="E115" s="55"/>
    </row>
    <row r="116" spans="4:15" x14ac:dyDescent="0.2">
      <c r="D116" s="55"/>
      <c r="I116" s="55"/>
      <c r="K116" s="55"/>
      <c r="L116" s="55"/>
      <c r="M116" s="55"/>
      <c r="N116" s="55"/>
      <c r="O116" s="55"/>
    </row>
    <row r="117" spans="4:15" x14ac:dyDescent="0.2">
      <c r="D117" s="55"/>
      <c r="E117" s="55"/>
    </row>
    <row r="118" spans="4:15" x14ac:dyDescent="0.2">
      <c r="D118" s="55"/>
      <c r="E118" s="55"/>
    </row>
    <row r="119" spans="4:15" x14ac:dyDescent="0.2">
      <c r="D119" s="55"/>
      <c r="E119" s="55"/>
    </row>
    <row r="120" spans="4:15" x14ac:dyDescent="0.2">
      <c r="D120" s="55"/>
      <c r="E120" s="55"/>
    </row>
    <row r="121" spans="4:15" x14ac:dyDescent="0.2">
      <c r="D121" s="55"/>
      <c r="E121" s="55"/>
    </row>
    <row r="122" spans="4:15" x14ac:dyDescent="0.2">
      <c r="D122" s="55"/>
    </row>
    <row r="123" spans="4:15" x14ac:dyDescent="0.2">
      <c r="D123" s="55"/>
      <c r="E123" s="55"/>
    </row>
    <row r="124" spans="4:15" x14ac:dyDescent="0.2">
      <c r="D124" s="55"/>
      <c r="E124" s="55"/>
      <c r="I124" s="55"/>
      <c r="K124" s="55"/>
      <c r="L124" s="55"/>
      <c r="M124" s="55"/>
      <c r="N124" s="55"/>
      <c r="O124" s="55"/>
    </row>
    <row r="125" spans="4:15" x14ac:dyDescent="0.2">
      <c r="D125" s="55"/>
      <c r="E125" s="55"/>
    </row>
    <row r="126" spans="4:15" x14ac:dyDescent="0.2">
      <c r="D126" s="55"/>
      <c r="E126" s="55"/>
    </row>
    <row r="127" spans="4:15" x14ac:dyDescent="0.2">
      <c r="D127" s="55"/>
      <c r="E127" s="55"/>
    </row>
    <row r="128" spans="4:15" x14ac:dyDescent="0.2">
      <c r="D128" s="55"/>
      <c r="E128" s="55"/>
    </row>
    <row r="129" spans="4:5" x14ac:dyDescent="0.2">
      <c r="D129" s="55"/>
      <c r="E129" s="55"/>
    </row>
    <row r="130" spans="4:5" x14ac:dyDescent="0.2">
      <c r="D130" s="55"/>
    </row>
    <row r="131" spans="4:5" x14ac:dyDescent="0.2">
      <c r="D131" s="55"/>
    </row>
    <row r="132" spans="4:5" x14ac:dyDescent="0.2">
      <c r="D132" s="55"/>
    </row>
    <row r="133" spans="4:5" x14ac:dyDescent="0.2">
      <c r="D133" s="55"/>
    </row>
    <row r="134" spans="4:5" x14ac:dyDescent="0.2">
      <c r="D134" s="55"/>
    </row>
    <row r="135" spans="4:5" x14ac:dyDescent="0.2">
      <c r="D135" s="55"/>
    </row>
    <row r="136" spans="4:5" x14ac:dyDescent="0.2">
      <c r="D136" s="55"/>
    </row>
    <row r="137" spans="4:5" x14ac:dyDescent="0.2">
      <c r="D137" s="55"/>
    </row>
    <row r="138" spans="4:5" x14ac:dyDescent="0.2">
      <c r="D138" s="55"/>
    </row>
    <row r="139" spans="4:5" x14ac:dyDescent="0.2">
      <c r="D139" s="55"/>
    </row>
    <row r="140" spans="4:5" x14ac:dyDescent="0.2">
      <c r="D140" s="55"/>
    </row>
    <row r="141" spans="4:5" x14ac:dyDescent="0.2">
      <c r="D141" s="55"/>
    </row>
    <row r="142" spans="4:5" x14ac:dyDescent="0.2">
      <c r="D142" s="55"/>
    </row>
    <row r="143" spans="4:5" x14ac:dyDescent="0.2">
      <c r="D143" s="55"/>
    </row>
    <row r="144" spans="4:5" x14ac:dyDescent="0.2">
      <c r="D144" s="55"/>
    </row>
    <row r="145" spans="4:4" x14ac:dyDescent="0.2">
      <c r="D145" s="55"/>
    </row>
    <row r="146" spans="4:4" x14ac:dyDescent="0.2">
      <c r="D146" s="55"/>
    </row>
    <row r="147" spans="4:4" x14ac:dyDescent="0.2">
      <c r="D147" s="55"/>
    </row>
    <row r="148" spans="4:4" x14ac:dyDescent="0.2">
      <c r="D148" s="55"/>
    </row>
    <row r="149" spans="4:4" x14ac:dyDescent="0.2">
      <c r="D149" s="55"/>
    </row>
    <row r="150" spans="4:4" x14ac:dyDescent="0.2">
      <c r="D150" s="55"/>
    </row>
    <row r="151" spans="4:4" x14ac:dyDescent="0.2">
      <c r="D151" s="55"/>
    </row>
    <row r="152" spans="4:4" x14ac:dyDescent="0.2">
      <c r="D152" s="55"/>
    </row>
    <row r="153" spans="4:4" x14ac:dyDescent="0.2">
      <c r="D153" s="55"/>
    </row>
    <row r="154" spans="4:4" x14ac:dyDescent="0.2">
      <c r="D154" s="55"/>
    </row>
    <row r="155" spans="4:4" x14ac:dyDescent="0.2">
      <c r="D155" s="55"/>
    </row>
    <row r="156" spans="4:4" x14ac:dyDescent="0.2">
      <c r="D156" s="55"/>
    </row>
    <row r="157" spans="4:4" x14ac:dyDescent="0.2">
      <c r="D157" s="55"/>
    </row>
    <row r="158" spans="4:4" x14ac:dyDescent="0.2">
      <c r="D158" s="55"/>
    </row>
    <row r="159" spans="4:4" x14ac:dyDescent="0.2">
      <c r="D159" s="55"/>
    </row>
    <row r="160" spans="4:4" x14ac:dyDescent="0.2">
      <c r="D160" s="55"/>
    </row>
    <row r="161" spans="4:4" x14ac:dyDescent="0.2">
      <c r="D161" s="55"/>
    </row>
    <row r="162" spans="4:4" x14ac:dyDescent="0.2">
      <c r="D162" s="55"/>
    </row>
    <row r="163" spans="4:4" x14ac:dyDescent="0.2">
      <c r="D163" s="55"/>
    </row>
    <row r="164" spans="4:4" x14ac:dyDescent="0.2">
      <c r="D164" s="55"/>
    </row>
    <row r="165" spans="4:4" x14ac:dyDescent="0.2">
      <c r="D165" s="55"/>
    </row>
    <row r="166" spans="4:4" x14ac:dyDescent="0.2">
      <c r="D166" s="55"/>
    </row>
    <row r="167" spans="4:4" x14ac:dyDescent="0.2">
      <c r="D167" s="55"/>
    </row>
    <row r="168" spans="4:4" x14ac:dyDescent="0.2">
      <c r="D168" s="55"/>
    </row>
    <row r="169" spans="4:4" x14ac:dyDescent="0.2">
      <c r="D169" s="55"/>
    </row>
    <row r="170" spans="4:4" x14ac:dyDescent="0.2">
      <c r="D170" s="55"/>
    </row>
    <row r="171" spans="4:4" x14ac:dyDescent="0.2">
      <c r="D171" s="55"/>
    </row>
    <row r="172" spans="4:4" x14ac:dyDescent="0.2">
      <c r="D172" s="55"/>
    </row>
    <row r="173" spans="4:4" x14ac:dyDescent="0.2">
      <c r="D173" s="55"/>
    </row>
    <row r="174" spans="4:4" x14ac:dyDescent="0.2">
      <c r="D174" s="55"/>
    </row>
    <row r="175" spans="4:4" x14ac:dyDescent="0.2">
      <c r="D175" s="55"/>
    </row>
    <row r="176" spans="4:4" x14ac:dyDescent="0.2">
      <c r="D176" s="55"/>
    </row>
    <row r="177" spans="4:4" x14ac:dyDescent="0.2">
      <c r="D177" s="55"/>
    </row>
    <row r="178" spans="4:4" x14ac:dyDescent="0.2">
      <c r="D178" s="55"/>
    </row>
    <row r="179" spans="4:4" x14ac:dyDescent="0.2">
      <c r="D179" s="55"/>
    </row>
    <row r="180" spans="4:4" x14ac:dyDescent="0.2">
      <c r="D180" s="55"/>
    </row>
    <row r="181" spans="4:4" x14ac:dyDescent="0.2">
      <c r="D181" s="55"/>
    </row>
    <row r="182" spans="4:4" x14ac:dyDescent="0.2">
      <c r="D182" s="55"/>
    </row>
    <row r="183" spans="4:4" x14ac:dyDescent="0.2">
      <c r="D183" s="55"/>
    </row>
    <row r="184" spans="4:4" x14ac:dyDescent="0.2">
      <c r="D184" s="55"/>
    </row>
    <row r="185" spans="4:4" x14ac:dyDescent="0.2">
      <c r="D185" s="55"/>
    </row>
    <row r="186" spans="4:4" x14ac:dyDescent="0.2">
      <c r="D186" s="55"/>
    </row>
    <row r="187" spans="4:4" x14ac:dyDescent="0.2">
      <c r="D187" s="55"/>
    </row>
    <row r="188" spans="4:4" x14ac:dyDescent="0.2">
      <c r="D188" s="55"/>
    </row>
    <row r="189" spans="4:4" x14ac:dyDescent="0.2">
      <c r="D189" s="55"/>
    </row>
    <row r="190" spans="4:4" x14ac:dyDescent="0.2">
      <c r="D190" s="55"/>
    </row>
    <row r="191" spans="4:4" x14ac:dyDescent="0.2">
      <c r="D191" s="55"/>
    </row>
    <row r="192" spans="4:4" x14ac:dyDescent="0.2">
      <c r="D192" s="55"/>
    </row>
    <row r="193" spans="4:4" x14ac:dyDescent="0.2">
      <c r="D193" s="55"/>
    </row>
    <row r="194" spans="4:4" x14ac:dyDescent="0.2">
      <c r="D194" s="55"/>
    </row>
    <row r="195" spans="4:4" x14ac:dyDescent="0.2">
      <c r="D195" s="55"/>
    </row>
    <row r="196" spans="4:4" x14ac:dyDescent="0.2">
      <c r="D196" s="55"/>
    </row>
    <row r="197" spans="4:4" x14ac:dyDescent="0.2">
      <c r="D197" s="55"/>
    </row>
    <row r="198" spans="4:4" x14ac:dyDescent="0.2">
      <c r="D198" s="55"/>
    </row>
    <row r="199" spans="4:4" x14ac:dyDescent="0.2">
      <c r="D199" s="55"/>
    </row>
    <row r="200" spans="4:4" x14ac:dyDescent="0.2">
      <c r="D200" s="55"/>
    </row>
    <row r="201" spans="4:4" x14ac:dyDescent="0.2">
      <c r="D201" s="55"/>
    </row>
    <row r="202" spans="4:4" x14ac:dyDescent="0.2">
      <c r="D202" s="55"/>
    </row>
    <row r="203" spans="4:4" x14ac:dyDescent="0.2">
      <c r="D203" s="55"/>
    </row>
    <row r="204" spans="4:4" x14ac:dyDescent="0.2">
      <c r="D204" s="55"/>
    </row>
    <row r="205" spans="4:4" x14ac:dyDescent="0.2">
      <c r="D205" s="55"/>
    </row>
    <row r="206" spans="4:4" x14ac:dyDescent="0.2">
      <c r="D206" s="55"/>
    </row>
    <row r="207" spans="4:4" x14ac:dyDescent="0.2">
      <c r="D207" s="55"/>
    </row>
    <row r="208" spans="4:4" x14ac:dyDescent="0.2">
      <c r="D208" s="55"/>
    </row>
    <row r="209" spans="4:4" x14ac:dyDescent="0.2">
      <c r="D209" s="55"/>
    </row>
    <row r="210" spans="4:4" x14ac:dyDescent="0.2">
      <c r="D210" s="55"/>
    </row>
    <row r="211" spans="4:4" x14ac:dyDescent="0.2">
      <c r="D211" s="55"/>
    </row>
    <row r="212" spans="4:4" x14ac:dyDescent="0.2">
      <c r="D212" s="55"/>
    </row>
    <row r="213" spans="4:4" x14ac:dyDescent="0.2">
      <c r="D213" s="55"/>
    </row>
    <row r="214" spans="4:4" x14ac:dyDescent="0.2">
      <c r="D214" s="55"/>
    </row>
    <row r="215" spans="4:4" x14ac:dyDescent="0.2">
      <c r="D215" s="55"/>
    </row>
    <row r="216" spans="4:4" x14ac:dyDescent="0.2">
      <c r="D216" s="55"/>
    </row>
    <row r="217" spans="4:4" x14ac:dyDescent="0.2">
      <c r="D217" s="55"/>
    </row>
    <row r="218" spans="4:4" x14ac:dyDescent="0.2">
      <c r="D218" s="55"/>
    </row>
    <row r="219" spans="4:4" x14ac:dyDescent="0.2">
      <c r="D219" s="55"/>
    </row>
    <row r="220" spans="4:4" x14ac:dyDescent="0.2">
      <c r="D220" s="55"/>
    </row>
    <row r="221" spans="4:4" x14ac:dyDescent="0.2">
      <c r="D221" s="55"/>
    </row>
    <row r="222" spans="4:4" x14ac:dyDescent="0.2">
      <c r="D222" s="55"/>
    </row>
    <row r="223" spans="4:4" x14ac:dyDescent="0.2">
      <c r="D223" s="55"/>
    </row>
    <row r="224" spans="4:4" x14ac:dyDescent="0.2">
      <c r="D224" s="55"/>
    </row>
    <row r="225" spans="4:4" x14ac:dyDescent="0.2">
      <c r="D225" s="55"/>
    </row>
    <row r="226" spans="4:4" x14ac:dyDescent="0.2">
      <c r="D226" s="55"/>
    </row>
    <row r="227" spans="4:4" x14ac:dyDescent="0.2">
      <c r="D227" s="55"/>
    </row>
    <row r="228" spans="4:4" x14ac:dyDescent="0.2">
      <c r="D228" s="55"/>
    </row>
    <row r="229" spans="4:4" x14ac:dyDescent="0.2">
      <c r="D229" s="55"/>
    </row>
    <row r="230" spans="4:4" x14ac:dyDescent="0.2">
      <c r="D230" s="55"/>
    </row>
    <row r="231" spans="4:4" x14ac:dyDescent="0.2">
      <c r="D231" s="55"/>
    </row>
    <row r="232" spans="4:4" x14ac:dyDescent="0.2">
      <c r="D232" s="55"/>
    </row>
    <row r="233" spans="4:4" x14ac:dyDescent="0.2">
      <c r="D233" s="55"/>
    </row>
    <row r="234" spans="4:4" x14ac:dyDescent="0.2">
      <c r="D234" s="55"/>
    </row>
    <row r="235" spans="4:4" x14ac:dyDescent="0.2">
      <c r="D235" s="55"/>
    </row>
    <row r="236" spans="4:4" x14ac:dyDescent="0.2">
      <c r="D236" s="55"/>
    </row>
    <row r="237" spans="4:4" x14ac:dyDescent="0.2">
      <c r="D237" s="55"/>
    </row>
    <row r="238" spans="4:4" x14ac:dyDescent="0.2">
      <c r="D238" s="55"/>
    </row>
    <row r="239" spans="4:4" x14ac:dyDescent="0.2">
      <c r="D239" s="55"/>
    </row>
    <row r="240" spans="4:4" x14ac:dyDescent="0.2">
      <c r="D240" s="55"/>
    </row>
    <row r="241" spans="4:4" x14ac:dyDescent="0.2">
      <c r="D241" s="55"/>
    </row>
    <row r="242" spans="4:4" x14ac:dyDescent="0.2">
      <c r="D242" s="55"/>
    </row>
    <row r="243" spans="4:4" x14ac:dyDescent="0.2">
      <c r="D243" s="55"/>
    </row>
    <row r="244" spans="4:4" x14ac:dyDescent="0.2">
      <c r="D244" s="55"/>
    </row>
    <row r="245" spans="4:4" x14ac:dyDescent="0.2">
      <c r="D245" s="55"/>
    </row>
    <row r="246" spans="4:4" x14ac:dyDescent="0.2">
      <c r="D246" s="55"/>
    </row>
    <row r="247" spans="4:4" x14ac:dyDescent="0.2">
      <c r="D247" s="55"/>
    </row>
    <row r="248" spans="4:4" x14ac:dyDescent="0.2">
      <c r="D248" s="55"/>
    </row>
    <row r="249" spans="4:4" x14ac:dyDescent="0.2">
      <c r="D249" s="55"/>
    </row>
    <row r="250" spans="4:4" x14ac:dyDescent="0.2">
      <c r="D250" s="55"/>
    </row>
    <row r="251" spans="4:4" x14ac:dyDescent="0.2">
      <c r="D251" s="55"/>
    </row>
    <row r="252" spans="4:4" x14ac:dyDescent="0.2">
      <c r="D252" s="55"/>
    </row>
    <row r="253" spans="4:4" x14ac:dyDescent="0.2">
      <c r="D253" s="55"/>
    </row>
    <row r="254" spans="4:4" x14ac:dyDescent="0.2">
      <c r="D254" s="55"/>
    </row>
    <row r="255" spans="4:4" x14ac:dyDescent="0.2">
      <c r="D255" s="55"/>
    </row>
    <row r="256" spans="4:4" x14ac:dyDescent="0.2">
      <c r="D256" s="55"/>
    </row>
    <row r="257" spans="4:4" x14ac:dyDescent="0.2">
      <c r="D257" s="55"/>
    </row>
    <row r="258" spans="4:4" x14ac:dyDescent="0.2">
      <c r="D258" s="55"/>
    </row>
    <row r="259" spans="4:4" x14ac:dyDescent="0.2">
      <c r="D259" s="55"/>
    </row>
    <row r="260" spans="4:4" x14ac:dyDescent="0.2">
      <c r="D260" s="55"/>
    </row>
    <row r="261" spans="4:4" x14ac:dyDescent="0.2">
      <c r="D261" s="55"/>
    </row>
    <row r="262" spans="4:4" x14ac:dyDescent="0.2">
      <c r="D262" s="55"/>
    </row>
    <row r="263" spans="4:4" x14ac:dyDescent="0.2">
      <c r="D263" s="55"/>
    </row>
    <row r="264" spans="4:4" x14ac:dyDescent="0.2">
      <c r="D264" s="55"/>
    </row>
    <row r="265" spans="4:4" x14ac:dyDescent="0.2">
      <c r="D265" s="55"/>
    </row>
    <row r="266" spans="4:4" x14ac:dyDescent="0.2">
      <c r="D266" s="55"/>
    </row>
    <row r="267" spans="4:4" x14ac:dyDescent="0.2">
      <c r="D267" s="55"/>
    </row>
    <row r="268" spans="4:4" x14ac:dyDescent="0.2">
      <c r="D268" s="55"/>
    </row>
    <row r="269" spans="4:4" x14ac:dyDescent="0.2">
      <c r="D269" s="55"/>
    </row>
    <row r="270" spans="4:4" x14ac:dyDescent="0.2">
      <c r="D270" s="55"/>
    </row>
    <row r="271" spans="4:4" x14ac:dyDescent="0.2">
      <c r="D271" s="55"/>
    </row>
    <row r="272" spans="4:4" x14ac:dyDescent="0.2">
      <c r="D272" s="55"/>
    </row>
    <row r="273" spans="4:4" x14ac:dyDescent="0.2">
      <c r="D273" s="55"/>
    </row>
    <row r="274" spans="4:4" x14ac:dyDescent="0.2">
      <c r="D274" s="55"/>
    </row>
    <row r="275" spans="4:4" x14ac:dyDescent="0.2">
      <c r="D275" s="55"/>
    </row>
    <row r="276" spans="4:4" x14ac:dyDescent="0.2">
      <c r="D276" s="55"/>
    </row>
    <row r="277" spans="4:4" x14ac:dyDescent="0.2">
      <c r="D277" s="55"/>
    </row>
    <row r="278" spans="4:4" x14ac:dyDescent="0.2">
      <c r="D278" s="55"/>
    </row>
    <row r="279" spans="4:4" x14ac:dyDescent="0.2">
      <c r="D279" s="55"/>
    </row>
    <row r="280" spans="4:4" x14ac:dyDescent="0.2">
      <c r="D280" s="55"/>
    </row>
    <row r="281" spans="4:4" x14ac:dyDescent="0.2">
      <c r="D281" s="55"/>
    </row>
    <row r="282" spans="4:4" x14ac:dyDescent="0.2">
      <c r="D282" s="55"/>
    </row>
    <row r="283" spans="4:4" x14ac:dyDescent="0.2">
      <c r="D283" s="55"/>
    </row>
    <row r="284" spans="4:4" x14ac:dyDescent="0.2">
      <c r="D284" s="55"/>
    </row>
    <row r="285" spans="4:4" x14ac:dyDescent="0.2">
      <c r="D285" s="55"/>
    </row>
    <row r="286" spans="4:4" x14ac:dyDescent="0.2">
      <c r="D286" s="55"/>
    </row>
    <row r="287" spans="4:4" x14ac:dyDescent="0.2">
      <c r="D287" s="55"/>
    </row>
    <row r="288" spans="4:4" x14ac:dyDescent="0.2">
      <c r="D288" s="55"/>
    </row>
    <row r="289" spans="4:4" x14ac:dyDescent="0.2">
      <c r="D289" s="55"/>
    </row>
    <row r="290" spans="4:4" x14ac:dyDescent="0.2">
      <c r="D290" s="55"/>
    </row>
    <row r="291" spans="4:4" x14ac:dyDescent="0.2">
      <c r="D291" s="55"/>
    </row>
    <row r="292" spans="4:4" x14ac:dyDescent="0.2">
      <c r="D292" s="55"/>
    </row>
    <row r="293" spans="4:4" x14ac:dyDescent="0.2">
      <c r="D293" s="55"/>
    </row>
    <row r="294" spans="4:4" x14ac:dyDescent="0.2">
      <c r="D294" s="55"/>
    </row>
    <row r="295" spans="4:4" x14ac:dyDescent="0.2">
      <c r="D295" s="55"/>
    </row>
    <row r="296" spans="4:4" x14ac:dyDescent="0.2">
      <c r="D296" s="55"/>
    </row>
    <row r="297" spans="4:4" x14ac:dyDescent="0.2">
      <c r="D297" s="55"/>
    </row>
    <row r="298" spans="4:4" x14ac:dyDescent="0.2">
      <c r="D298" s="55"/>
    </row>
    <row r="299" spans="4:4" x14ac:dyDescent="0.2">
      <c r="D299" s="55"/>
    </row>
    <row r="300" spans="4:4" x14ac:dyDescent="0.2">
      <c r="D300" s="55"/>
    </row>
    <row r="301" spans="4:4" x14ac:dyDescent="0.2">
      <c r="D301" s="55"/>
    </row>
    <row r="302" spans="4:4" x14ac:dyDescent="0.2">
      <c r="D302" s="55"/>
    </row>
    <row r="303" spans="4:4" x14ac:dyDescent="0.2">
      <c r="D303" s="55"/>
    </row>
    <row r="304" spans="4:4" x14ac:dyDescent="0.2">
      <c r="D304" s="55"/>
    </row>
    <row r="305" spans="4:4" x14ac:dyDescent="0.2">
      <c r="D305" s="55"/>
    </row>
    <row r="306" spans="4:4" x14ac:dyDescent="0.2">
      <c r="D306" s="55"/>
    </row>
    <row r="307" spans="4:4" x14ac:dyDescent="0.2">
      <c r="D307" s="55"/>
    </row>
    <row r="308" spans="4:4" x14ac:dyDescent="0.2">
      <c r="D308" s="55"/>
    </row>
    <row r="309" spans="4:4" x14ac:dyDescent="0.2">
      <c r="D309" s="55"/>
    </row>
    <row r="310" spans="4:4" x14ac:dyDescent="0.2">
      <c r="D310" s="55"/>
    </row>
    <row r="311" spans="4:4" x14ac:dyDescent="0.2">
      <c r="D311" s="55"/>
    </row>
    <row r="312" spans="4:4" x14ac:dyDescent="0.2">
      <c r="D312" s="55"/>
    </row>
    <row r="313" spans="4:4" x14ac:dyDescent="0.2">
      <c r="D313" s="55"/>
    </row>
    <row r="314" spans="4:4" x14ac:dyDescent="0.2">
      <c r="D314" s="55"/>
    </row>
    <row r="315" spans="4:4" x14ac:dyDescent="0.2">
      <c r="D315" s="55"/>
    </row>
    <row r="316" spans="4:4" x14ac:dyDescent="0.2">
      <c r="D316" s="55"/>
    </row>
    <row r="317" spans="4:4" x14ac:dyDescent="0.2">
      <c r="D317" s="55"/>
    </row>
    <row r="318" spans="4:4" x14ac:dyDescent="0.2">
      <c r="D318" s="55"/>
    </row>
    <row r="319" spans="4:4" x14ac:dyDescent="0.2">
      <c r="D319" s="55"/>
    </row>
    <row r="320" spans="4:4" x14ac:dyDescent="0.2">
      <c r="D320" s="55"/>
    </row>
    <row r="321" spans="4:4" x14ac:dyDescent="0.2">
      <c r="D321" s="55"/>
    </row>
    <row r="322" spans="4:4" x14ac:dyDescent="0.2">
      <c r="D322" s="55"/>
    </row>
    <row r="323" spans="4:4" x14ac:dyDescent="0.2">
      <c r="D323" s="55"/>
    </row>
    <row r="324" spans="4:4" x14ac:dyDescent="0.2">
      <c r="D324" s="55"/>
    </row>
    <row r="325" spans="4:4" x14ac:dyDescent="0.2">
      <c r="D325" s="55"/>
    </row>
    <row r="326" spans="4:4" x14ac:dyDescent="0.2">
      <c r="D326" s="55"/>
    </row>
    <row r="327" spans="4:4" x14ac:dyDescent="0.2">
      <c r="D327" s="55"/>
    </row>
    <row r="328" spans="4:4" x14ac:dyDescent="0.2">
      <c r="D328" s="55"/>
    </row>
    <row r="329" spans="4:4" x14ac:dyDescent="0.2">
      <c r="D329" s="55"/>
    </row>
    <row r="330" spans="4:4" x14ac:dyDescent="0.2">
      <c r="D330" s="55"/>
    </row>
    <row r="331" spans="4:4" x14ac:dyDescent="0.2">
      <c r="D331" s="55"/>
    </row>
    <row r="332" spans="4:4" x14ac:dyDescent="0.2">
      <c r="D332" s="55"/>
    </row>
    <row r="333" spans="4:4" x14ac:dyDescent="0.2">
      <c r="D333" s="55"/>
    </row>
    <row r="334" spans="4:4" x14ac:dyDescent="0.2">
      <c r="D334" s="55"/>
    </row>
    <row r="335" spans="4:4" x14ac:dyDescent="0.2">
      <c r="D335" s="55"/>
    </row>
    <row r="336" spans="4:4" x14ac:dyDescent="0.2">
      <c r="D336" s="55"/>
    </row>
    <row r="337" spans="4:4" x14ac:dyDescent="0.2">
      <c r="D337" s="55"/>
    </row>
    <row r="338" spans="4:4" x14ac:dyDescent="0.2">
      <c r="D338" s="55"/>
    </row>
    <row r="339" spans="4:4" x14ac:dyDescent="0.2">
      <c r="D339" s="55"/>
    </row>
    <row r="340" spans="4:4" x14ac:dyDescent="0.2">
      <c r="D340" s="55"/>
    </row>
    <row r="341" spans="4:4" x14ac:dyDescent="0.2">
      <c r="D341" s="55"/>
    </row>
    <row r="342" spans="4:4" x14ac:dyDescent="0.2">
      <c r="D342" s="55"/>
    </row>
    <row r="343" spans="4:4" x14ac:dyDescent="0.2">
      <c r="D343" s="55"/>
    </row>
    <row r="344" spans="4:4" x14ac:dyDescent="0.2">
      <c r="D344" s="55"/>
    </row>
    <row r="345" spans="4:4" x14ac:dyDescent="0.2">
      <c r="D345" s="55"/>
    </row>
    <row r="346" spans="4:4" x14ac:dyDescent="0.2">
      <c r="D346" s="55"/>
    </row>
    <row r="347" spans="4:4" x14ac:dyDescent="0.2">
      <c r="D347" s="55"/>
    </row>
    <row r="348" spans="4:4" x14ac:dyDescent="0.2">
      <c r="D348" s="55"/>
    </row>
    <row r="349" spans="4:4" x14ac:dyDescent="0.2">
      <c r="D349" s="55"/>
    </row>
    <row r="350" spans="4:4" x14ac:dyDescent="0.2">
      <c r="D350" s="55"/>
    </row>
    <row r="351" spans="4:4" x14ac:dyDescent="0.2">
      <c r="D351" s="55"/>
    </row>
    <row r="352" spans="4:4" x14ac:dyDescent="0.2">
      <c r="D352" s="55"/>
    </row>
    <row r="353" spans="4:4" x14ac:dyDescent="0.2">
      <c r="D353" s="55"/>
    </row>
    <row r="354" spans="4:4" x14ac:dyDescent="0.2">
      <c r="D354" s="55"/>
    </row>
    <row r="355" spans="4:4" x14ac:dyDescent="0.2">
      <c r="D355" s="55"/>
    </row>
    <row r="356" spans="4:4" x14ac:dyDescent="0.2">
      <c r="D356" s="55"/>
    </row>
    <row r="357" spans="4:4" x14ac:dyDescent="0.2">
      <c r="D357" s="55"/>
    </row>
    <row r="358" spans="4:4" x14ac:dyDescent="0.2">
      <c r="D358" s="55"/>
    </row>
    <row r="359" spans="4:4" x14ac:dyDescent="0.2">
      <c r="D359" s="55"/>
    </row>
    <row r="360" spans="4:4" x14ac:dyDescent="0.2">
      <c r="D360" s="55"/>
    </row>
    <row r="361" spans="4:4" x14ac:dyDescent="0.2">
      <c r="D361" s="55"/>
    </row>
    <row r="362" spans="4:4" x14ac:dyDescent="0.2">
      <c r="D362" s="55"/>
    </row>
    <row r="363" spans="4:4" x14ac:dyDescent="0.2">
      <c r="D363" s="55"/>
    </row>
    <row r="364" spans="4:4" x14ac:dyDescent="0.2">
      <c r="D364" s="55"/>
    </row>
    <row r="365" spans="4:4" x14ac:dyDescent="0.2">
      <c r="D365" s="55"/>
    </row>
    <row r="366" spans="4:4" x14ac:dyDescent="0.2">
      <c r="D366" s="55"/>
    </row>
    <row r="367" spans="4:4" x14ac:dyDescent="0.2">
      <c r="D367" s="55"/>
    </row>
    <row r="368" spans="4:4" x14ac:dyDescent="0.2">
      <c r="D368" s="55"/>
    </row>
    <row r="369" spans="4:4" x14ac:dyDescent="0.2">
      <c r="D369" s="55"/>
    </row>
    <row r="370" spans="4:4" x14ac:dyDescent="0.2">
      <c r="D370" s="55"/>
    </row>
    <row r="371" spans="4:4" x14ac:dyDescent="0.2">
      <c r="D371" s="55"/>
    </row>
    <row r="372" spans="4:4" x14ac:dyDescent="0.2">
      <c r="D372" s="55"/>
    </row>
    <row r="373" spans="4:4" x14ac:dyDescent="0.2">
      <c r="D373" s="55"/>
    </row>
    <row r="374" spans="4:4" x14ac:dyDescent="0.2">
      <c r="D374" s="55"/>
    </row>
    <row r="375" spans="4:4" x14ac:dyDescent="0.2">
      <c r="D375" s="55"/>
    </row>
    <row r="376" spans="4:4" x14ac:dyDescent="0.2">
      <c r="D376" s="55"/>
    </row>
    <row r="377" spans="4:4" x14ac:dyDescent="0.2">
      <c r="D377" s="55"/>
    </row>
    <row r="378" spans="4:4" x14ac:dyDescent="0.2">
      <c r="D378" s="55"/>
    </row>
    <row r="379" spans="4:4" x14ac:dyDescent="0.2">
      <c r="D379" s="55"/>
    </row>
    <row r="380" spans="4:4" x14ac:dyDescent="0.2">
      <c r="D380" s="55"/>
    </row>
    <row r="381" spans="4:4" x14ac:dyDescent="0.2">
      <c r="D381" s="55"/>
    </row>
    <row r="382" spans="4:4" x14ac:dyDescent="0.2">
      <c r="D382" s="55"/>
    </row>
    <row r="383" spans="4:4" x14ac:dyDescent="0.2">
      <c r="D383" s="55"/>
    </row>
    <row r="384" spans="4:4" x14ac:dyDescent="0.2">
      <c r="D384" s="55"/>
    </row>
    <row r="385" spans="4:4" x14ac:dyDescent="0.2">
      <c r="D385" s="55"/>
    </row>
    <row r="386" spans="4:4" x14ac:dyDescent="0.2">
      <c r="D386" s="55"/>
    </row>
    <row r="387" spans="4:4" x14ac:dyDescent="0.2">
      <c r="D387" s="55"/>
    </row>
    <row r="388" spans="4:4" x14ac:dyDescent="0.2">
      <c r="D388" s="55"/>
    </row>
    <row r="389" spans="4:4" x14ac:dyDescent="0.2">
      <c r="D389" s="55"/>
    </row>
    <row r="390" spans="4:4" x14ac:dyDescent="0.2">
      <c r="D390" s="55"/>
    </row>
    <row r="391" spans="4:4" x14ac:dyDescent="0.2">
      <c r="D391" s="55"/>
    </row>
    <row r="392" spans="4:4" x14ac:dyDescent="0.2">
      <c r="D392" s="55"/>
    </row>
    <row r="393" spans="4:4" x14ac:dyDescent="0.2">
      <c r="D393" s="55"/>
    </row>
    <row r="394" spans="4:4" x14ac:dyDescent="0.2">
      <c r="D394" s="55"/>
    </row>
    <row r="395" spans="4:4" x14ac:dyDescent="0.2">
      <c r="D395" s="55"/>
    </row>
    <row r="396" spans="4:4" x14ac:dyDescent="0.2">
      <c r="D396" s="55"/>
    </row>
    <row r="397" spans="4:4" x14ac:dyDescent="0.2">
      <c r="D397" s="55"/>
    </row>
    <row r="398" spans="4:4" x14ac:dyDescent="0.2">
      <c r="D398" s="55"/>
    </row>
    <row r="399" spans="4:4" x14ac:dyDescent="0.2">
      <c r="D399" s="55"/>
    </row>
    <row r="400" spans="4:4" x14ac:dyDescent="0.2">
      <c r="D400" s="55"/>
    </row>
    <row r="401" spans="4:4" x14ac:dyDescent="0.2">
      <c r="D401" s="55"/>
    </row>
    <row r="402" spans="4:4" x14ac:dyDescent="0.2">
      <c r="D402" s="55"/>
    </row>
    <row r="403" spans="4:4" x14ac:dyDescent="0.2">
      <c r="D403" s="55"/>
    </row>
    <row r="404" spans="4:4" x14ac:dyDescent="0.2">
      <c r="D404" s="55"/>
    </row>
    <row r="405" spans="4:4" x14ac:dyDescent="0.2">
      <c r="D405" s="55"/>
    </row>
    <row r="406" spans="4:4" x14ac:dyDescent="0.2">
      <c r="D406" s="55"/>
    </row>
    <row r="407" spans="4:4" x14ac:dyDescent="0.2">
      <c r="D407" s="55"/>
    </row>
    <row r="408" spans="4:4" x14ac:dyDescent="0.2">
      <c r="D408" s="55"/>
    </row>
    <row r="409" spans="4:4" x14ac:dyDescent="0.2">
      <c r="D409" s="55"/>
    </row>
    <row r="410" spans="4:4" x14ac:dyDescent="0.2">
      <c r="D410" s="55"/>
    </row>
    <row r="411" spans="4:4" x14ac:dyDescent="0.2">
      <c r="D411" s="55"/>
    </row>
    <row r="412" spans="4:4" x14ac:dyDescent="0.2">
      <c r="D412" s="55"/>
    </row>
    <row r="413" spans="4:4" x14ac:dyDescent="0.2">
      <c r="D413" s="55"/>
    </row>
    <row r="414" spans="4:4" x14ac:dyDescent="0.2">
      <c r="D414" s="55"/>
    </row>
    <row r="415" spans="4:4" x14ac:dyDescent="0.2">
      <c r="D415" s="55"/>
    </row>
    <row r="416" spans="4:4" x14ac:dyDescent="0.2">
      <c r="D416" s="55"/>
    </row>
    <row r="417" spans="4:4" x14ac:dyDescent="0.2">
      <c r="D417" s="55"/>
    </row>
    <row r="418" spans="4:4" x14ac:dyDescent="0.2">
      <c r="D418" s="55"/>
    </row>
    <row r="419" spans="4:4" x14ac:dyDescent="0.2">
      <c r="D419" s="55"/>
    </row>
    <row r="420" spans="4:4" x14ac:dyDescent="0.2">
      <c r="D420" s="55"/>
    </row>
    <row r="421" spans="4:4" x14ac:dyDescent="0.2">
      <c r="D421" s="55"/>
    </row>
    <row r="422" spans="4:4" x14ac:dyDescent="0.2">
      <c r="D422" s="55"/>
    </row>
    <row r="423" spans="4:4" x14ac:dyDescent="0.2">
      <c r="D423" s="55"/>
    </row>
    <row r="424" spans="4:4" x14ac:dyDescent="0.2">
      <c r="D424" s="55"/>
    </row>
    <row r="425" spans="4:4" x14ac:dyDescent="0.2">
      <c r="D425" s="55"/>
    </row>
    <row r="426" spans="4:4" x14ac:dyDescent="0.2">
      <c r="D426" s="55"/>
    </row>
    <row r="427" spans="4:4" x14ac:dyDescent="0.2">
      <c r="D427" s="55"/>
    </row>
    <row r="428" spans="4:4" x14ac:dyDescent="0.2">
      <c r="D428" s="55"/>
    </row>
    <row r="429" spans="4:4" x14ac:dyDescent="0.2">
      <c r="D429" s="55"/>
    </row>
    <row r="430" spans="4:4" x14ac:dyDescent="0.2">
      <c r="D430" s="55"/>
    </row>
    <row r="431" spans="4:4" x14ac:dyDescent="0.2">
      <c r="D431" s="55"/>
    </row>
    <row r="432" spans="4:4" x14ac:dyDescent="0.2">
      <c r="D432" s="55"/>
    </row>
    <row r="433" spans="4:4" x14ac:dyDescent="0.2">
      <c r="D433" s="55"/>
    </row>
    <row r="434" spans="4:4" x14ac:dyDescent="0.2">
      <c r="D434" s="55"/>
    </row>
    <row r="435" spans="4:4" x14ac:dyDescent="0.2">
      <c r="D435" s="55"/>
    </row>
    <row r="436" spans="4:4" x14ac:dyDescent="0.2">
      <c r="D436" s="55"/>
    </row>
    <row r="437" spans="4:4" x14ac:dyDescent="0.2">
      <c r="D437" s="55"/>
    </row>
    <row r="438" spans="4:4" x14ac:dyDescent="0.2">
      <c r="D438" s="55"/>
    </row>
    <row r="439" spans="4:4" x14ac:dyDescent="0.2">
      <c r="D439" s="55"/>
    </row>
    <row r="440" spans="4:4" x14ac:dyDescent="0.2">
      <c r="D440" s="55"/>
    </row>
    <row r="441" spans="4:4" x14ac:dyDescent="0.2">
      <c r="D441" s="55"/>
    </row>
    <row r="442" spans="4:4" x14ac:dyDescent="0.2">
      <c r="D442" s="55"/>
    </row>
    <row r="443" spans="4:4" x14ac:dyDescent="0.2">
      <c r="D443" s="55"/>
    </row>
    <row r="444" spans="4:4" x14ac:dyDescent="0.2">
      <c r="D444" s="55"/>
    </row>
    <row r="445" spans="4:4" x14ac:dyDescent="0.2">
      <c r="D445" s="55"/>
    </row>
    <row r="446" spans="4:4" x14ac:dyDescent="0.2">
      <c r="D446" s="55"/>
    </row>
    <row r="447" spans="4:4" x14ac:dyDescent="0.2">
      <c r="D447" s="55"/>
    </row>
    <row r="448" spans="4:4" x14ac:dyDescent="0.2">
      <c r="D448" s="55"/>
    </row>
    <row r="449" spans="4:4" x14ac:dyDescent="0.2">
      <c r="D449" s="55"/>
    </row>
    <row r="450" spans="4:4" x14ac:dyDescent="0.2">
      <c r="D450" s="55"/>
    </row>
    <row r="451" spans="4:4" x14ac:dyDescent="0.2">
      <c r="D451" s="55"/>
    </row>
    <row r="452" spans="4:4" x14ac:dyDescent="0.2">
      <c r="D452" s="55"/>
    </row>
    <row r="453" spans="4:4" x14ac:dyDescent="0.2">
      <c r="D453" s="55"/>
    </row>
    <row r="454" spans="4:4" x14ac:dyDescent="0.2">
      <c r="D454" s="55"/>
    </row>
    <row r="455" spans="4:4" x14ac:dyDescent="0.2">
      <c r="D455" s="55"/>
    </row>
    <row r="456" spans="4:4" x14ac:dyDescent="0.2">
      <c r="D456" s="55"/>
    </row>
    <row r="457" spans="4:4" x14ac:dyDescent="0.2">
      <c r="D457" s="55"/>
    </row>
    <row r="458" spans="4:4" x14ac:dyDescent="0.2">
      <c r="D458" s="55"/>
    </row>
    <row r="459" spans="4:4" x14ac:dyDescent="0.2">
      <c r="D459" s="55"/>
    </row>
    <row r="460" spans="4:4" x14ac:dyDescent="0.2">
      <c r="D460" s="55"/>
    </row>
    <row r="461" spans="4:4" x14ac:dyDescent="0.2">
      <c r="D461" s="55"/>
    </row>
    <row r="462" spans="4:4" x14ac:dyDescent="0.2">
      <c r="D462" s="55"/>
    </row>
    <row r="463" spans="4:4" x14ac:dyDescent="0.2">
      <c r="D463" s="55"/>
    </row>
    <row r="464" spans="4:4" x14ac:dyDescent="0.2">
      <c r="D464" s="55"/>
    </row>
    <row r="465" spans="4:4" x14ac:dyDescent="0.2">
      <c r="D465" s="55"/>
    </row>
    <row r="466" spans="4:4" x14ac:dyDescent="0.2">
      <c r="D466" s="55"/>
    </row>
    <row r="467" spans="4:4" x14ac:dyDescent="0.2">
      <c r="D467" s="55"/>
    </row>
    <row r="468" spans="4:4" x14ac:dyDescent="0.2">
      <c r="D468" s="55"/>
    </row>
    <row r="469" spans="4:4" x14ac:dyDescent="0.2">
      <c r="D469" s="55"/>
    </row>
    <row r="470" spans="4:4" x14ac:dyDescent="0.2">
      <c r="D470" s="55"/>
    </row>
    <row r="471" spans="4:4" x14ac:dyDescent="0.2">
      <c r="D471" s="55"/>
    </row>
    <row r="472" spans="4:4" x14ac:dyDescent="0.2">
      <c r="D472" s="55"/>
    </row>
    <row r="473" spans="4:4" x14ac:dyDescent="0.2">
      <c r="D473" s="55"/>
    </row>
    <row r="474" spans="4:4" x14ac:dyDescent="0.2">
      <c r="D474" s="55"/>
    </row>
    <row r="475" spans="4:4" x14ac:dyDescent="0.2">
      <c r="D475" s="55"/>
    </row>
    <row r="476" spans="4:4" x14ac:dyDescent="0.2">
      <c r="D476" s="55"/>
    </row>
    <row r="477" spans="4:4" x14ac:dyDescent="0.2">
      <c r="D477" s="55"/>
    </row>
    <row r="478" spans="4:4" x14ac:dyDescent="0.2">
      <c r="D478" s="55"/>
    </row>
    <row r="479" spans="4:4" x14ac:dyDescent="0.2">
      <c r="D479" s="55"/>
    </row>
    <row r="480" spans="4:4" x14ac:dyDescent="0.2">
      <c r="D480" s="55"/>
    </row>
    <row r="481" spans="4:4" x14ac:dyDescent="0.2">
      <c r="D481" s="55"/>
    </row>
    <row r="482" spans="4:4" x14ac:dyDescent="0.2">
      <c r="D482" s="55"/>
    </row>
    <row r="483" spans="4:4" x14ac:dyDescent="0.2">
      <c r="D483" s="55"/>
    </row>
    <row r="484" spans="4:4" x14ac:dyDescent="0.2">
      <c r="D484" s="55"/>
    </row>
    <row r="485" spans="4:4" x14ac:dyDescent="0.2">
      <c r="D485" s="55"/>
    </row>
    <row r="486" spans="4:4" x14ac:dyDescent="0.2">
      <c r="D486" s="55"/>
    </row>
    <row r="487" spans="4:4" x14ac:dyDescent="0.2">
      <c r="D487" s="55"/>
    </row>
    <row r="488" spans="4:4" x14ac:dyDescent="0.2">
      <c r="D488" s="55"/>
    </row>
    <row r="489" spans="4:4" x14ac:dyDescent="0.2">
      <c r="D489" s="55"/>
    </row>
    <row r="490" spans="4:4" x14ac:dyDescent="0.2">
      <c r="D490" s="55"/>
    </row>
    <row r="491" spans="4:4" x14ac:dyDescent="0.2">
      <c r="D491" s="55"/>
    </row>
    <row r="492" spans="4:4" x14ac:dyDescent="0.2">
      <c r="D492" s="55"/>
    </row>
    <row r="493" spans="4:4" x14ac:dyDescent="0.2">
      <c r="D493" s="55"/>
    </row>
    <row r="494" spans="4:4" x14ac:dyDescent="0.2">
      <c r="D494" s="55"/>
    </row>
    <row r="495" spans="4:4" x14ac:dyDescent="0.2">
      <c r="D495" s="55"/>
    </row>
    <row r="496" spans="4:4" x14ac:dyDescent="0.2">
      <c r="D496" s="55"/>
    </row>
    <row r="497" spans="4:4" x14ac:dyDescent="0.2">
      <c r="D497" s="55"/>
    </row>
    <row r="498" spans="4:4" x14ac:dyDescent="0.2">
      <c r="D498" s="55"/>
    </row>
    <row r="499" spans="4:4" x14ac:dyDescent="0.2">
      <c r="D499" s="55"/>
    </row>
    <row r="500" spans="4:4" x14ac:dyDescent="0.2">
      <c r="D500" s="55"/>
    </row>
    <row r="501" spans="4:4" x14ac:dyDescent="0.2">
      <c r="D501" s="55"/>
    </row>
    <row r="502" spans="4:4" x14ac:dyDescent="0.2">
      <c r="D502" s="55"/>
    </row>
    <row r="503" spans="4:4" x14ac:dyDescent="0.2">
      <c r="D503" s="55"/>
    </row>
    <row r="504" spans="4:4" x14ac:dyDescent="0.2">
      <c r="D504" s="55"/>
    </row>
    <row r="505" spans="4:4" x14ac:dyDescent="0.2">
      <c r="D505" s="55"/>
    </row>
    <row r="506" spans="4:4" x14ac:dyDescent="0.2">
      <c r="D506" s="55"/>
    </row>
    <row r="507" spans="4:4" x14ac:dyDescent="0.2">
      <c r="D507" s="55"/>
    </row>
    <row r="508" spans="4:4" x14ac:dyDescent="0.2">
      <c r="D508" s="55"/>
    </row>
    <row r="509" spans="4:4" x14ac:dyDescent="0.2">
      <c r="D509" s="55"/>
    </row>
    <row r="510" spans="4:4" x14ac:dyDescent="0.2">
      <c r="D510" s="55"/>
    </row>
    <row r="511" spans="4:4" x14ac:dyDescent="0.2">
      <c r="D511" s="55"/>
    </row>
    <row r="512" spans="4:4" x14ac:dyDescent="0.2">
      <c r="D512" s="55"/>
    </row>
    <row r="513" spans="4:4" x14ac:dyDescent="0.2">
      <c r="D513" s="55"/>
    </row>
    <row r="514" spans="4:4" x14ac:dyDescent="0.2">
      <c r="D514" s="55"/>
    </row>
    <row r="515" spans="4:4" x14ac:dyDescent="0.2">
      <c r="D515" s="55"/>
    </row>
    <row r="516" spans="4:4" x14ac:dyDescent="0.2">
      <c r="D516" s="55"/>
    </row>
    <row r="517" spans="4:4" x14ac:dyDescent="0.2">
      <c r="D517" s="55"/>
    </row>
    <row r="518" spans="4:4" x14ac:dyDescent="0.2">
      <c r="D518" s="55"/>
    </row>
    <row r="519" spans="4:4" x14ac:dyDescent="0.2">
      <c r="D519" s="55"/>
    </row>
    <row r="520" spans="4:4" x14ac:dyDescent="0.2">
      <c r="D520" s="55"/>
    </row>
    <row r="521" spans="4:4" x14ac:dyDescent="0.2">
      <c r="D521" s="55"/>
    </row>
    <row r="522" spans="4:4" x14ac:dyDescent="0.2">
      <c r="D522" s="55"/>
    </row>
    <row r="523" spans="4:4" x14ac:dyDescent="0.2">
      <c r="D523" s="55"/>
    </row>
    <row r="524" spans="4:4" x14ac:dyDescent="0.2">
      <c r="D524" s="55"/>
    </row>
    <row r="525" spans="4:4" x14ac:dyDescent="0.2">
      <c r="D525" s="55"/>
    </row>
    <row r="526" spans="4:4" x14ac:dyDescent="0.2">
      <c r="D526" s="55"/>
    </row>
    <row r="527" spans="4:4" x14ac:dyDescent="0.2">
      <c r="D527" s="55"/>
    </row>
    <row r="528" spans="4:4" x14ac:dyDescent="0.2">
      <c r="D528" s="55"/>
    </row>
    <row r="529" spans="4:4" x14ac:dyDescent="0.2">
      <c r="D529" s="55"/>
    </row>
    <row r="530" spans="4:4" x14ac:dyDescent="0.2">
      <c r="D530" s="55"/>
    </row>
    <row r="531" spans="4:4" x14ac:dyDescent="0.2">
      <c r="D531" s="55"/>
    </row>
    <row r="532" spans="4:4" x14ac:dyDescent="0.2">
      <c r="D532" s="55"/>
    </row>
    <row r="533" spans="4:4" x14ac:dyDescent="0.2">
      <c r="D533" s="55"/>
    </row>
    <row r="534" spans="4:4" x14ac:dyDescent="0.2">
      <c r="D534" s="55"/>
    </row>
    <row r="535" spans="4:4" x14ac:dyDescent="0.2">
      <c r="D535" s="55"/>
    </row>
    <row r="536" spans="4:4" x14ac:dyDescent="0.2">
      <c r="D536" s="55"/>
    </row>
    <row r="537" spans="4:4" x14ac:dyDescent="0.2">
      <c r="D537" s="55"/>
    </row>
    <row r="538" spans="4:4" x14ac:dyDescent="0.2">
      <c r="D538" s="55"/>
    </row>
    <row r="539" spans="4:4" x14ac:dyDescent="0.2">
      <c r="D539" s="55"/>
    </row>
    <row r="540" spans="4:4" x14ac:dyDescent="0.2">
      <c r="D540" s="55"/>
    </row>
    <row r="541" spans="4:4" x14ac:dyDescent="0.2">
      <c r="D541" s="55"/>
    </row>
    <row r="542" spans="4:4" x14ac:dyDescent="0.2">
      <c r="D542" s="55"/>
    </row>
    <row r="543" spans="4:4" x14ac:dyDescent="0.2">
      <c r="D543" s="55"/>
    </row>
    <row r="544" spans="4:4" x14ac:dyDescent="0.2">
      <c r="D544" s="55"/>
    </row>
    <row r="545" spans="4:4" x14ac:dyDescent="0.2">
      <c r="D545" s="55"/>
    </row>
    <row r="546" spans="4:4" x14ac:dyDescent="0.2">
      <c r="D546" s="55"/>
    </row>
    <row r="547" spans="4:4" x14ac:dyDescent="0.2">
      <c r="D547" s="55"/>
    </row>
    <row r="548" spans="4:4" x14ac:dyDescent="0.2">
      <c r="D548" s="55"/>
    </row>
    <row r="549" spans="4:4" x14ac:dyDescent="0.2">
      <c r="D549" s="55"/>
    </row>
    <row r="550" spans="4:4" x14ac:dyDescent="0.2">
      <c r="D550" s="55"/>
    </row>
    <row r="551" spans="4:4" x14ac:dyDescent="0.2">
      <c r="D551" s="55"/>
    </row>
    <row r="552" spans="4:4" x14ac:dyDescent="0.2">
      <c r="D552" s="55"/>
    </row>
    <row r="553" spans="4:4" x14ac:dyDescent="0.2">
      <c r="D553" s="55"/>
    </row>
    <row r="554" spans="4:4" x14ac:dyDescent="0.2">
      <c r="D554" s="55"/>
    </row>
    <row r="555" spans="4:4" x14ac:dyDescent="0.2">
      <c r="D555" s="55"/>
    </row>
    <row r="556" spans="4:4" x14ac:dyDescent="0.2">
      <c r="D556" s="55"/>
    </row>
    <row r="557" spans="4:4" x14ac:dyDescent="0.2">
      <c r="D557" s="55"/>
    </row>
    <row r="558" spans="4:4" x14ac:dyDescent="0.2">
      <c r="D558" s="55"/>
    </row>
    <row r="559" spans="4:4" x14ac:dyDescent="0.2">
      <c r="D559" s="55"/>
    </row>
    <row r="560" spans="4:4" x14ac:dyDescent="0.2">
      <c r="D560" s="55"/>
    </row>
    <row r="561" spans="4:4" x14ac:dyDescent="0.2">
      <c r="D561" s="55"/>
    </row>
    <row r="562" spans="4:4" x14ac:dyDescent="0.2">
      <c r="D562" s="55"/>
    </row>
    <row r="563" spans="4:4" x14ac:dyDescent="0.2">
      <c r="D563" s="55"/>
    </row>
    <row r="564" spans="4:4" x14ac:dyDescent="0.2">
      <c r="D564" s="55"/>
    </row>
    <row r="565" spans="4:4" x14ac:dyDescent="0.2">
      <c r="D565" s="55"/>
    </row>
    <row r="566" spans="4:4" x14ac:dyDescent="0.2">
      <c r="D566" s="55"/>
    </row>
    <row r="567" spans="4:4" x14ac:dyDescent="0.2">
      <c r="D567" s="55"/>
    </row>
    <row r="568" spans="4:4" x14ac:dyDescent="0.2">
      <c r="D568" s="55"/>
    </row>
    <row r="569" spans="4:4" x14ac:dyDescent="0.2">
      <c r="D569" s="55"/>
    </row>
    <row r="570" spans="4:4" x14ac:dyDescent="0.2">
      <c r="D570" s="55"/>
    </row>
    <row r="571" spans="4:4" x14ac:dyDescent="0.2">
      <c r="D571" s="55"/>
    </row>
    <row r="572" spans="4:4" x14ac:dyDescent="0.2">
      <c r="D572" s="55"/>
    </row>
    <row r="573" spans="4:4" x14ac:dyDescent="0.2">
      <c r="D573" s="55"/>
    </row>
    <row r="574" spans="4:4" x14ac:dyDescent="0.2">
      <c r="D574" s="55"/>
    </row>
    <row r="575" spans="4:4" x14ac:dyDescent="0.2">
      <c r="D575" s="55"/>
    </row>
    <row r="576" spans="4:4" x14ac:dyDescent="0.2">
      <c r="D576" s="55"/>
    </row>
    <row r="577" spans="4:4" x14ac:dyDescent="0.2">
      <c r="D577" s="55"/>
    </row>
    <row r="578" spans="4:4" x14ac:dyDescent="0.2">
      <c r="D578" s="55"/>
    </row>
    <row r="579" spans="4:4" x14ac:dyDescent="0.2">
      <c r="D579" s="55"/>
    </row>
    <row r="580" spans="4:4" x14ac:dyDescent="0.2">
      <c r="D580" s="55"/>
    </row>
    <row r="581" spans="4:4" x14ac:dyDescent="0.2">
      <c r="D581" s="55"/>
    </row>
    <row r="582" spans="4:4" x14ac:dyDescent="0.2">
      <c r="D582" s="55"/>
    </row>
    <row r="583" spans="4:4" x14ac:dyDescent="0.2">
      <c r="D583" s="55"/>
    </row>
    <row r="584" spans="4:4" x14ac:dyDescent="0.2">
      <c r="D584" s="55"/>
    </row>
    <row r="585" spans="4:4" x14ac:dyDescent="0.2">
      <c r="D585" s="55"/>
    </row>
    <row r="586" spans="4:4" x14ac:dyDescent="0.2">
      <c r="D586" s="55"/>
    </row>
    <row r="587" spans="4:4" x14ac:dyDescent="0.2">
      <c r="D587" s="55"/>
    </row>
    <row r="588" spans="4:4" x14ac:dyDescent="0.2">
      <c r="D588" s="55"/>
    </row>
    <row r="589" spans="4:4" x14ac:dyDescent="0.2">
      <c r="D589" s="55"/>
    </row>
    <row r="590" spans="4:4" x14ac:dyDescent="0.2">
      <c r="D590" s="55"/>
    </row>
    <row r="591" spans="4:4" x14ac:dyDescent="0.2">
      <c r="D591" s="55"/>
    </row>
    <row r="592" spans="4:4" x14ac:dyDescent="0.2">
      <c r="D592" s="55"/>
    </row>
    <row r="593" spans="4:4" x14ac:dyDescent="0.2">
      <c r="D593" s="55"/>
    </row>
    <row r="594" spans="4:4" x14ac:dyDescent="0.2">
      <c r="D594" s="55"/>
    </row>
    <row r="595" spans="4:4" x14ac:dyDescent="0.2">
      <c r="D595" s="55"/>
    </row>
    <row r="596" spans="4:4" x14ac:dyDescent="0.2">
      <c r="D596" s="55"/>
    </row>
    <row r="597" spans="4:4" x14ac:dyDescent="0.2">
      <c r="D597" s="55"/>
    </row>
    <row r="598" spans="4:4" x14ac:dyDescent="0.2">
      <c r="D598" s="55"/>
    </row>
    <row r="599" spans="4:4" x14ac:dyDescent="0.2">
      <c r="D599" s="55"/>
    </row>
    <row r="600" spans="4:4" x14ac:dyDescent="0.2">
      <c r="D600" s="55"/>
    </row>
    <row r="601" spans="4:4" x14ac:dyDescent="0.2">
      <c r="D601" s="55"/>
    </row>
    <row r="602" spans="4:4" x14ac:dyDescent="0.2">
      <c r="D602" s="55"/>
    </row>
    <row r="603" spans="4:4" x14ac:dyDescent="0.2">
      <c r="D603" s="55"/>
    </row>
    <row r="604" spans="4:4" x14ac:dyDescent="0.2">
      <c r="D604" s="55"/>
    </row>
    <row r="605" spans="4:4" x14ac:dyDescent="0.2">
      <c r="D605" s="55"/>
    </row>
    <row r="606" spans="4:4" x14ac:dyDescent="0.2">
      <c r="D606" s="55"/>
    </row>
    <row r="607" spans="4:4" x14ac:dyDescent="0.2">
      <c r="D607" s="55"/>
    </row>
    <row r="608" spans="4:4" x14ac:dyDescent="0.2">
      <c r="D608" s="55"/>
    </row>
    <row r="609" spans="4:4" x14ac:dyDescent="0.2">
      <c r="D609" s="55"/>
    </row>
    <row r="610" spans="4:4" x14ac:dyDescent="0.2">
      <c r="D610" s="55"/>
    </row>
    <row r="611" spans="4:4" x14ac:dyDescent="0.2">
      <c r="D611" s="55"/>
    </row>
    <row r="612" spans="4:4" x14ac:dyDescent="0.2">
      <c r="D612" s="55"/>
    </row>
    <row r="613" spans="4:4" x14ac:dyDescent="0.2">
      <c r="D613" s="55"/>
    </row>
    <row r="614" spans="4:4" x14ac:dyDescent="0.2">
      <c r="D614" s="55"/>
    </row>
    <row r="615" spans="4:4" x14ac:dyDescent="0.2">
      <c r="D615" s="55"/>
    </row>
    <row r="616" spans="4:4" x14ac:dyDescent="0.2">
      <c r="D616" s="55"/>
    </row>
    <row r="617" spans="4:4" x14ac:dyDescent="0.2">
      <c r="D617" s="55"/>
    </row>
    <row r="618" spans="4:4" x14ac:dyDescent="0.2">
      <c r="D618" s="55"/>
    </row>
    <row r="619" spans="4:4" x14ac:dyDescent="0.2">
      <c r="D619" s="55"/>
    </row>
    <row r="620" spans="4:4" x14ac:dyDescent="0.2">
      <c r="D620" s="55"/>
    </row>
    <row r="621" spans="4:4" x14ac:dyDescent="0.2">
      <c r="D621" s="55"/>
    </row>
    <row r="622" spans="4:4" x14ac:dyDescent="0.2">
      <c r="D622" s="55"/>
    </row>
    <row r="623" spans="4:4" x14ac:dyDescent="0.2">
      <c r="D623" s="55"/>
    </row>
    <row r="624" spans="4:4" x14ac:dyDescent="0.2">
      <c r="D624" s="55"/>
    </row>
    <row r="625" spans="4:4" x14ac:dyDescent="0.2">
      <c r="D625" s="55"/>
    </row>
    <row r="626" spans="4:4" x14ac:dyDescent="0.2">
      <c r="D626" s="55"/>
    </row>
    <row r="627" spans="4:4" x14ac:dyDescent="0.2">
      <c r="D627" s="55"/>
    </row>
    <row r="628" spans="4:4" x14ac:dyDescent="0.2">
      <c r="D628" s="55"/>
    </row>
    <row r="629" spans="4:4" x14ac:dyDescent="0.2">
      <c r="D629" s="55"/>
    </row>
    <row r="630" spans="4:4" x14ac:dyDescent="0.2">
      <c r="D630" s="55"/>
    </row>
    <row r="631" spans="4:4" x14ac:dyDescent="0.2">
      <c r="D631" s="55"/>
    </row>
    <row r="632" spans="4:4" x14ac:dyDescent="0.2">
      <c r="D632" s="55"/>
    </row>
    <row r="633" spans="4:4" x14ac:dyDescent="0.2">
      <c r="D633" s="55"/>
    </row>
    <row r="634" spans="4:4" x14ac:dyDescent="0.2">
      <c r="D634" s="55"/>
    </row>
    <row r="635" spans="4:4" x14ac:dyDescent="0.2">
      <c r="D635" s="55"/>
    </row>
    <row r="636" spans="4:4" x14ac:dyDescent="0.2">
      <c r="D636" s="55"/>
    </row>
    <row r="637" spans="4:4" x14ac:dyDescent="0.2">
      <c r="D637" s="55"/>
    </row>
    <row r="638" spans="4:4" x14ac:dyDescent="0.2">
      <c r="D638" s="55"/>
    </row>
    <row r="639" spans="4:4" x14ac:dyDescent="0.2">
      <c r="D639" s="55"/>
    </row>
    <row r="640" spans="4:4" x14ac:dyDescent="0.2">
      <c r="D640" s="55"/>
    </row>
    <row r="641" spans="4:4" x14ac:dyDescent="0.2">
      <c r="D641" s="55"/>
    </row>
    <row r="642" spans="4:4" x14ac:dyDescent="0.2">
      <c r="D642" s="55"/>
    </row>
    <row r="643" spans="4:4" x14ac:dyDescent="0.2">
      <c r="D643" s="55"/>
    </row>
    <row r="644" spans="4:4" x14ac:dyDescent="0.2">
      <c r="D644" s="55"/>
    </row>
    <row r="645" spans="4:4" x14ac:dyDescent="0.2">
      <c r="D645" s="55"/>
    </row>
    <row r="646" spans="4:4" x14ac:dyDescent="0.2">
      <c r="D646" s="55"/>
    </row>
    <row r="647" spans="4:4" x14ac:dyDescent="0.2">
      <c r="D647" s="55"/>
    </row>
    <row r="648" spans="4:4" x14ac:dyDescent="0.2">
      <c r="D648" s="55"/>
    </row>
    <row r="649" spans="4:4" x14ac:dyDescent="0.2">
      <c r="D649" s="55"/>
    </row>
    <row r="650" spans="4:4" x14ac:dyDescent="0.2">
      <c r="D650" s="55"/>
    </row>
    <row r="651" spans="4:4" x14ac:dyDescent="0.2">
      <c r="D651" s="55"/>
    </row>
    <row r="652" spans="4:4" x14ac:dyDescent="0.2">
      <c r="D652" s="55"/>
    </row>
    <row r="653" spans="4:4" x14ac:dyDescent="0.2">
      <c r="D653" s="55"/>
    </row>
    <row r="654" spans="4:4" x14ac:dyDescent="0.2">
      <c r="D654" s="55"/>
    </row>
    <row r="655" spans="4:4" x14ac:dyDescent="0.2">
      <c r="D655" s="55"/>
    </row>
    <row r="656" spans="4:4" x14ac:dyDescent="0.2">
      <c r="D656" s="55"/>
    </row>
    <row r="657" spans="4:4" x14ac:dyDescent="0.2">
      <c r="D657" s="55"/>
    </row>
    <row r="658" spans="4:4" x14ac:dyDescent="0.2">
      <c r="D658" s="55"/>
    </row>
    <row r="659" spans="4:4" x14ac:dyDescent="0.2">
      <c r="D659" s="55"/>
    </row>
    <row r="660" spans="4:4" x14ac:dyDescent="0.2">
      <c r="D660" s="55"/>
    </row>
    <row r="661" spans="4:4" x14ac:dyDescent="0.2">
      <c r="D661" s="55"/>
    </row>
    <row r="662" spans="4:4" x14ac:dyDescent="0.2">
      <c r="D662" s="55"/>
    </row>
    <row r="663" spans="4:4" x14ac:dyDescent="0.2">
      <c r="D663" s="55"/>
    </row>
    <row r="664" spans="4:4" x14ac:dyDescent="0.2">
      <c r="D664" s="55"/>
    </row>
    <row r="665" spans="4:4" x14ac:dyDescent="0.2">
      <c r="D665" s="55"/>
    </row>
    <row r="666" spans="4:4" x14ac:dyDescent="0.2">
      <c r="D666" s="55"/>
    </row>
    <row r="667" spans="4:4" x14ac:dyDescent="0.2">
      <c r="D667" s="55"/>
    </row>
    <row r="668" spans="4:4" x14ac:dyDescent="0.2">
      <c r="D668" s="55"/>
    </row>
    <row r="669" spans="4:4" x14ac:dyDescent="0.2">
      <c r="D669" s="55"/>
    </row>
    <row r="670" spans="4:4" x14ac:dyDescent="0.2">
      <c r="D670" s="55"/>
    </row>
    <row r="671" spans="4:4" x14ac:dyDescent="0.2">
      <c r="D671" s="55"/>
    </row>
    <row r="672" spans="4:4" x14ac:dyDescent="0.2">
      <c r="D672" s="55"/>
    </row>
    <row r="673" spans="4:4" x14ac:dyDescent="0.2">
      <c r="D673" s="55"/>
    </row>
    <row r="674" spans="4:4" x14ac:dyDescent="0.2">
      <c r="D674" s="55"/>
    </row>
    <row r="675" spans="4:4" x14ac:dyDescent="0.2">
      <c r="D675" s="55"/>
    </row>
    <row r="676" spans="4:4" x14ac:dyDescent="0.2">
      <c r="D676" s="55"/>
    </row>
    <row r="677" spans="4:4" x14ac:dyDescent="0.2">
      <c r="D677" s="55"/>
    </row>
    <row r="678" spans="4:4" x14ac:dyDescent="0.2">
      <c r="D678" s="55"/>
    </row>
    <row r="679" spans="4:4" x14ac:dyDescent="0.2">
      <c r="D679" s="55"/>
    </row>
    <row r="680" spans="4:4" x14ac:dyDescent="0.2">
      <c r="D680" s="55"/>
    </row>
    <row r="681" spans="4:4" x14ac:dyDescent="0.2">
      <c r="D681" s="55"/>
    </row>
    <row r="682" spans="4:4" x14ac:dyDescent="0.2">
      <c r="D682" s="55"/>
    </row>
    <row r="683" spans="4:4" x14ac:dyDescent="0.2">
      <c r="D683" s="55"/>
    </row>
    <row r="684" spans="4:4" x14ac:dyDescent="0.2">
      <c r="D684" s="55"/>
    </row>
    <row r="685" spans="4:4" x14ac:dyDescent="0.2">
      <c r="D685" s="55"/>
    </row>
    <row r="686" spans="4:4" x14ac:dyDescent="0.2">
      <c r="D686" s="55"/>
    </row>
    <row r="687" spans="4:4" x14ac:dyDescent="0.2">
      <c r="D687" s="55"/>
    </row>
    <row r="688" spans="4:4" x14ac:dyDescent="0.2">
      <c r="D688" s="55"/>
    </row>
    <row r="689" spans="4:4" x14ac:dyDescent="0.2">
      <c r="D689" s="55"/>
    </row>
    <row r="690" spans="4:4" x14ac:dyDescent="0.2">
      <c r="D690" s="55"/>
    </row>
    <row r="691" spans="4:4" x14ac:dyDescent="0.2">
      <c r="D691" s="55"/>
    </row>
    <row r="692" spans="4:4" x14ac:dyDescent="0.2">
      <c r="D692" s="55"/>
    </row>
    <row r="693" spans="4:4" x14ac:dyDescent="0.2">
      <c r="D693" s="55"/>
    </row>
    <row r="694" spans="4:4" x14ac:dyDescent="0.2">
      <c r="D694" s="55"/>
    </row>
    <row r="695" spans="4:4" x14ac:dyDescent="0.2">
      <c r="D695" s="55"/>
    </row>
    <row r="696" spans="4:4" x14ac:dyDescent="0.2">
      <c r="D696" s="55"/>
    </row>
    <row r="697" spans="4:4" x14ac:dyDescent="0.2">
      <c r="D697" s="55"/>
    </row>
    <row r="698" spans="4:4" x14ac:dyDescent="0.2">
      <c r="D698" s="55"/>
    </row>
    <row r="699" spans="4:4" x14ac:dyDescent="0.2">
      <c r="D699" s="55"/>
    </row>
    <row r="700" spans="4:4" x14ac:dyDescent="0.2">
      <c r="D700" s="55"/>
    </row>
    <row r="701" spans="4:4" x14ac:dyDescent="0.2">
      <c r="D701" s="55"/>
    </row>
    <row r="702" spans="4:4" x14ac:dyDescent="0.2">
      <c r="D702" s="55"/>
    </row>
    <row r="703" spans="4:4" x14ac:dyDescent="0.2">
      <c r="D703" s="55"/>
    </row>
    <row r="704" spans="4:4" x14ac:dyDescent="0.2">
      <c r="D704" s="55"/>
    </row>
    <row r="705" spans="4:4" x14ac:dyDescent="0.2">
      <c r="D705" s="55"/>
    </row>
    <row r="706" spans="4:4" x14ac:dyDescent="0.2">
      <c r="D706" s="55"/>
    </row>
    <row r="707" spans="4:4" x14ac:dyDescent="0.2">
      <c r="D707" s="55"/>
    </row>
    <row r="708" spans="4:4" x14ac:dyDescent="0.2">
      <c r="D708" s="55"/>
    </row>
    <row r="709" spans="4:4" x14ac:dyDescent="0.2">
      <c r="D709" s="55"/>
    </row>
    <row r="710" spans="4:4" x14ac:dyDescent="0.2">
      <c r="D710" s="55"/>
    </row>
    <row r="711" spans="4:4" x14ac:dyDescent="0.2">
      <c r="D711" s="55"/>
    </row>
    <row r="712" spans="4:4" x14ac:dyDescent="0.2">
      <c r="D712" s="55"/>
    </row>
    <row r="713" spans="4:4" x14ac:dyDescent="0.2">
      <c r="D713" s="55"/>
    </row>
    <row r="714" spans="4:4" x14ac:dyDescent="0.2">
      <c r="D714" s="55"/>
    </row>
    <row r="715" spans="4:4" x14ac:dyDescent="0.2">
      <c r="D715" s="55"/>
    </row>
    <row r="716" spans="4:4" x14ac:dyDescent="0.2">
      <c r="D716" s="55"/>
    </row>
    <row r="717" spans="4:4" x14ac:dyDescent="0.2">
      <c r="D717" s="55"/>
    </row>
    <row r="718" spans="4:4" x14ac:dyDescent="0.2">
      <c r="D718" s="55"/>
    </row>
    <row r="719" spans="4:4" x14ac:dyDescent="0.2">
      <c r="D719" s="55"/>
    </row>
    <row r="720" spans="4:4" x14ac:dyDescent="0.2">
      <c r="D720" s="55"/>
    </row>
    <row r="721" spans="4:4" x14ac:dyDescent="0.2">
      <c r="D721" s="55"/>
    </row>
    <row r="722" spans="4:4" x14ac:dyDescent="0.2">
      <c r="D722" s="55"/>
    </row>
    <row r="723" spans="4:4" x14ac:dyDescent="0.2">
      <c r="D723" s="55"/>
    </row>
    <row r="724" spans="4:4" x14ac:dyDescent="0.2">
      <c r="D724" s="55"/>
    </row>
    <row r="725" spans="4:4" x14ac:dyDescent="0.2">
      <c r="D725" s="55"/>
    </row>
    <row r="726" spans="4:4" x14ac:dyDescent="0.2">
      <c r="D726" s="55"/>
    </row>
    <row r="727" spans="4:4" x14ac:dyDescent="0.2">
      <c r="D727" s="55"/>
    </row>
    <row r="728" spans="4:4" x14ac:dyDescent="0.2">
      <c r="D728" s="55"/>
    </row>
    <row r="729" spans="4:4" x14ac:dyDescent="0.2">
      <c r="D729" s="55"/>
    </row>
    <row r="730" spans="4:4" x14ac:dyDescent="0.2">
      <c r="D730" s="55"/>
    </row>
    <row r="731" spans="4:4" x14ac:dyDescent="0.2">
      <c r="D731" s="55"/>
    </row>
    <row r="732" spans="4:4" x14ac:dyDescent="0.2">
      <c r="D732" s="55"/>
    </row>
    <row r="733" spans="4:4" x14ac:dyDescent="0.2">
      <c r="D733" s="55"/>
    </row>
    <row r="734" spans="4:4" x14ac:dyDescent="0.2">
      <c r="D734" s="55"/>
    </row>
    <row r="735" spans="4:4" x14ac:dyDescent="0.2">
      <c r="D735" s="55"/>
    </row>
    <row r="736" spans="4:4" x14ac:dyDescent="0.2">
      <c r="D736" s="55"/>
    </row>
    <row r="737" spans="4:4" x14ac:dyDescent="0.2">
      <c r="D737" s="55"/>
    </row>
    <row r="738" spans="4:4" x14ac:dyDescent="0.2">
      <c r="D738" s="55"/>
    </row>
    <row r="739" spans="4:4" x14ac:dyDescent="0.2">
      <c r="D739" s="55"/>
    </row>
    <row r="740" spans="4:4" x14ac:dyDescent="0.2">
      <c r="D740" s="55"/>
    </row>
    <row r="741" spans="4:4" x14ac:dyDescent="0.2">
      <c r="D741" s="55"/>
    </row>
    <row r="742" spans="4:4" x14ac:dyDescent="0.2">
      <c r="D742" s="55"/>
    </row>
    <row r="743" spans="4:4" x14ac:dyDescent="0.2">
      <c r="D743" s="55"/>
    </row>
    <row r="744" spans="4:4" x14ac:dyDescent="0.2">
      <c r="D744" s="55"/>
    </row>
    <row r="745" spans="4:4" x14ac:dyDescent="0.2">
      <c r="D745" s="55"/>
    </row>
    <row r="746" spans="4:4" x14ac:dyDescent="0.2">
      <c r="D746" s="55"/>
    </row>
    <row r="747" spans="4:4" x14ac:dyDescent="0.2">
      <c r="D747" s="55"/>
    </row>
    <row r="748" spans="4:4" x14ac:dyDescent="0.2">
      <c r="D748" s="55"/>
    </row>
    <row r="749" spans="4:4" x14ac:dyDescent="0.2">
      <c r="D749" s="55"/>
    </row>
    <row r="750" spans="4:4" x14ac:dyDescent="0.2">
      <c r="D750" s="55"/>
    </row>
    <row r="751" spans="4:4" x14ac:dyDescent="0.2">
      <c r="D751" s="55"/>
    </row>
    <row r="752" spans="4:4" x14ac:dyDescent="0.2">
      <c r="D752" s="55"/>
    </row>
    <row r="753" spans="4:4" x14ac:dyDescent="0.2">
      <c r="D753" s="55"/>
    </row>
    <row r="754" spans="4:4" x14ac:dyDescent="0.2">
      <c r="D754" s="55"/>
    </row>
    <row r="755" spans="4:4" x14ac:dyDescent="0.2">
      <c r="D755" s="55"/>
    </row>
    <row r="756" spans="4:4" x14ac:dyDescent="0.2">
      <c r="D756" s="55"/>
    </row>
    <row r="757" spans="4:4" x14ac:dyDescent="0.2">
      <c r="D757" s="55"/>
    </row>
    <row r="758" spans="4:4" x14ac:dyDescent="0.2">
      <c r="D758" s="55"/>
    </row>
    <row r="759" spans="4:4" x14ac:dyDescent="0.2">
      <c r="D759" s="55"/>
    </row>
    <row r="760" spans="4:4" x14ac:dyDescent="0.2">
      <c r="D760" s="55"/>
    </row>
    <row r="761" spans="4:4" x14ac:dyDescent="0.2">
      <c r="D761" s="55"/>
    </row>
    <row r="762" spans="4:4" x14ac:dyDescent="0.2">
      <c r="D762" s="55"/>
    </row>
    <row r="763" spans="4:4" x14ac:dyDescent="0.2">
      <c r="D763" s="55"/>
    </row>
    <row r="764" spans="4:4" x14ac:dyDescent="0.2">
      <c r="D764" s="55"/>
    </row>
    <row r="765" spans="4:4" x14ac:dyDescent="0.2">
      <c r="D765" s="55"/>
    </row>
    <row r="766" spans="4:4" x14ac:dyDescent="0.2">
      <c r="D766" s="55"/>
    </row>
    <row r="767" spans="4:4" x14ac:dyDescent="0.2">
      <c r="D767" s="55"/>
    </row>
    <row r="768" spans="4:4" x14ac:dyDescent="0.2">
      <c r="D768" s="55"/>
    </row>
    <row r="769" spans="4:4" x14ac:dyDescent="0.2">
      <c r="D769" s="55"/>
    </row>
    <row r="770" spans="4:4" x14ac:dyDescent="0.2">
      <c r="D770" s="55"/>
    </row>
    <row r="771" spans="4:4" x14ac:dyDescent="0.2">
      <c r="D771" s="55"/>
    </row>
    <row r="772" spans="4:4" x14ac:dyDescent="0.2">
      <c r="D772" s="55"/>
    </row>
    <row r="773" spans="4:4" x14ac:dyDescent="0.2">
      <c r="D773" s="55"/>
    </row>
    <row r="774" spans="4:4" x14ac:dyDescent="0.2">
      <c r="D774" s="55"/>
    </row>
    <row r="775" spans="4:4" x14ac:dyDescent="0.2">
      <c r="D775" s="55"/>
    </row>
    <row r="776" spans="4:4" x14ac:dyDescent="0.2">
      <c r="D776" s="55"/>
    </row>
    <row r="777" spans="4:4" x14ac:dyDescent="0.2">
      <c r="D777" s="55"/>
    </row>
    <row r="778" spans="4:4" x14ac:dyDescent="0.2">
      <c r="D778" s="55"/>
    </row>
    <row r="779" spans="4:4" x14ac:dyDescent="0.2">
      <c r="D779" s="55"/>
    </row>
    <row r="780" spans="4:4" x14ac:dyDescent="0.2">
      <c r="D780" s="55"/>
    </row>
    <row r="781" spans="4:4" x14ac:dyDescent="0.2">
      <c r="D781" s="55"/>
    </row>
    <row r="782" spans="4:4" x14ac:dyDescent="0.2">
      <c r="D782" s="55"/>
    </row>
    <row r="783" spans="4:4" x14ac:dyDescent="0.2">
      <c r="D783" s="55"/>
    </row>
    <row r="784" spans="4:4" x14ac:dyDescent="0.2">
      <c r="D784" s="55"/>
    </row>
    <row r="785" spans="4:4" x14ac:dyDescent="0.2">
      <c r="D785" s="55"/>
    </row>
    <row r="786" spans="4:4" x14ac:dyDescent="0.2">
      <c r="D786" s="55"/>
    </row>
    <row r="787" spans="4:4" x14ac:dyDescent="0.2">
      <c r="D787" s="55"/>
    </row>
    <row r="788" spans="4:4" x14ac:dyDescent="0.2">
      <c r="D788" s="55"/>
    </row>
    <row r="789" spans="4:4" x14ac:dyDescent="0.2">
      <c r="D789" s="55"/>
    </row>
    <row r="790" spans="4:4" x14ac:dyDescent="0.2">
      <c r="D790" s="55"/>
    </row>
    <row r="791" spans="4:4" x14ac:dyDescent="0.2">
      <c r="D791" s="55"/>
    </row>
    <row r="792" spans="4:4" x14ac:dyDescent="0.2">
      <c r="D792" s="55"/>
    </row>
    <row r="793" spans="4:4" x14ac:dyDescent="0.2">
      <c r="D793" s="55"/>
    </row>
    <row r="794" spans="4:4" x14ac:dyDescent="0.2">
      <c r="D794" s="55"/>
    </row>
    <row r="795" spans="4:4" x14ac:dyDescent="0.2">
      <c r="D795" s="55"/>
    </row>
    <row r="796" spans="4:4" x14ac:dyDescent="0.2">
      <c r="D796" s="55"/>
    </row>
    <row r="797" spans="4:4" x14ac:dyDescent="0.2">
      <c r="D797" s="55"/>
    </row>
    <row r="798" spans="4:4" x14ac:dyDescent="0.2">
      <c r="D798" s="55"/>
    </row>
    <row r="799" spans="4:4" x14ac:dyDescent="0.2">
      <c r="D799" s="55"/>
    </row>
    <row r="800" spans="4:4" x14ac:dyDescent="0.2">
      <c r="D800" s="55"/>
    </row>
    <row r="801" spans="4:4" x14ac:dyDescent="0.2">
      <c r="D801" s="55"/>
    </row>
    <row r="802" spans="4:4" x14ac:dyDescent="0.2">
      <c r="D802" s="55"/>
    </row>
    <row r="803" spans="4:4" x14ac:dyDescent="0.2">
      <c r="D803" s="55"/>
    </row>
    <row r="804" spans="4:4" x14ac:dyDescent="0.2">
      <c r="D804" s="55"/>
    </row>
    <row r="805" spans="4:4" x14ac:dyDescent="0.2">
      <c r="D805" s="55"/>
    </row>
    <row r="806" spans="4:4" x14ac:dyDescent="0.2">
      <c r="D806" s="55"/>
    </row>
    <row r="807" spans="4:4" x14ac:dyDescent="0.2">
      <c r="D807" s="55"/>
    </row>
    <row r="808" spans="4:4" x14ac:dyDescent="0.2">
      <c r="D808" s="55"/>
    </row>
    <row r="809" spans="4:4" x14ac:dyDescent="0.2">
      <c r="D809" s="55"/>
    </row>
    <row r="810" spans="4:4" x14ac:dyDescent="0.2">
      <c r="D810" s="55"/>
    </row>
    <row r="811" spans="4:4" x14ac:dyDescent="0.2">
      <c r="D811" s="55"/>
    </row>
    <row r="812" spans="4:4" x14ac:dyDescent="0.2">
      <c r="D812" s="55"/>
    </row>
    <row r="813" spans="4:4" x14ac:dyDescent="0.2">
      <c r="D813" s="55"/>
    </row>
    <row r="814" spans="4:4" x14ac:dyDescent="0.2">
      <c r="D814" s="55"/>
    </row>
    <row r="815" spans="4:4" x14ac:dyDescent="0.2">
      <c r="D815" s="55"/>
    </row>
    <row r="816" spans="4:4" x14ac:dyDescent="0.2">
      <c r="D816" s="55"/>
    </row>
    <row r="817" spans="4:4" x14ac:dyDescent="0.2">
      <c r="D817" s="55"/>
    </row>
    <row r="818" spans="4:4" x14ac:dyDescent="0.2">
      <c r="D818" s="55"/>
    </row>
    <row r="819" spans="4:4" x14ac:dyDescent="0.2">
      <c r="D819" s="55"/>
    </row>
    <row r="820" spans="4:4" x14ac:dyDescent="0.2">
      <c r="D820" s="55"/>
    </row>
    <row r="821" spans="4:4" x14ac:dyDescent="0.2">
      <c r="D821" s="55"/>
    </row>
    <row r="822" spans="4:4" x14ac:dyDescent="0.2">
      <c r="D822" s="55"/>
    </row>
    <row r="823" spans="4:4" x14ac:dyDescent="0.2">
      <c r="D823" s="55"/>
    </row>
    <row r="824" spans="4:4" x14ac:dyDescent="0.2">
      <c r="D824" s="55"/>
    </row>
    <row r="825" spans="4:4" x14ac:dyDescent="0.2">
      <c r="D825" s="55"/>
    </row>
    <row r="826" spans="4:4" x14ac:dyDescent="0.2">
      <c r="D826" s="55"/>
    </row>
    <row r="827" spans="4:4" x14ac:dyDescent="0.2">
      <c r="D827" s="55"/>
    </row>
    <row r="828" spans="4:4" x14ac:dyDescent="0.2">
      <c r="D828" s="55"/>
    </row>
    <row r="829" spans="4:4" x14ac:dyDescent="0.2">
      <c r="D829" s="55"/>
    </row>
    <row r="830" spans="4:4" x14ac:dyDescent="0.2">
      <c r="D830" s="55"/>
    </row>
    <row r="831" spans="4:4" x14ac:dyDescent="0.2">
      <c r="D831" s="55"/>
    </row>
    <row r="832" spans="4:4" x14ac:dyDescent="0.2">
      <c r="D832" s="55"/>
    </row>
    <row r="833" spans="4:4" x14ac:dyDescent="0.2">
      <c r="D833" s="55"/>
    </row>
    <row r="834" spans="4:4" x14ac:dyDescent="0.2">
      <c r="D834" s="55"/>
    </row>
    <row r="835" spans="4:4" x14ac:dyDescent="0.2">
      <c r="D835" s="55"/>
    </row>
    <row r="836" spans="4:4" x14ac:dyDescent="0.2">
      <c r="D836" s="55"/>
    </row>
    <row r="837" spans="4:4" x14ac:dyDescent="0.2">
      <c r="D837" s="55"/>
    </row>
    <row r="838" spans="4:4" x14ac:dyDescent="0.2">
      <c r="D838" s="55"/>
    </row>
    <row r="839" spans="4:4" x14ac:dyDescent="0.2">
      <c r="D839" s="55"/>
    </row>
    <row r="840" spans="4:4" x14ac:dyDescent="0.2">
      <c r="D840" s="55"/>
    </row>
    <row r="841" spans="4:4" x14ac:dyDescent="0.2">
      <c r="D841" s="55"/>
    </row>
    <row r="842" spans="4:4" x14ac:dyDescent="0.2">
      <c r="D842" s="55"/>
    </row>
    <row r="843" spans="4:4" x14ac:dyDescent="0.2">
      <c r="D843" s="55"/>
    </row>
    <row r="844" spans="4:4" x14ac:dyDescent="0.2">
      <c r="D844" s="55"/>
    </row>
    <row r="845" spans="4:4" x14ac:dyDescent="0.2">
      <c r="D845" s="55"/>
    </row>
    <row r="846" spans="4:4" x14ac:dyDescent="0.2">
      <c r="D846" s="55"/>
    </row>
    <row r="847" spans="4:4" x14ac:dyDescent="0.2">
      <c r="D847" s="55"/>
    </row>
    <row r="848" spans="4:4" x14ac:dyDescent="0.2">
      <c r="D848" s="55"/>
    </row>
    <row r="849" spans="4:4" x14ac:dyDescent="0.2">
      <c r="D849" s="55"/>
    </row>
    <row r="850" spans="4:4" x14ac:dyDescent="0.2">
      <c r="D850" s="55"/>
    </row>
    <row r="851" spans="4:4" x14ac:dyDescent="0.2">
      <c r="D851" s="55"/>
    </row>
    <row r="852" spans="4:4" x14ac:dyDescent="0.2">
      <c r="D852" s="55"/>
    </row>
    <row r="853" spans="4:4" x14ac:dyDescent="0.2">
      <c r="D853" s="55"/>
    </row>
    <row r="854" spans="4:4" x14ac:dyDescent="0.2">
      <c r="D854" s="55"/>
    </row>
    <row r="855" spans="4:4" x14ac:dyDescent="0.2">
      <c r="D855" s="55"/>
    </row>
    <row r="856" spans="4:4" x14ac:dyDescent="0.2">
      <c r="D856" s="55"/>
    </row>
    <row r="857" spans="4:4" x14ac:dyDescent="0.2">
      <c r="D857" s="55"/>
    </row>
    <row r="858" spans="4:4" x14ac:dyDescent="0.2">
      <c r="D858" s="55"/>
    </row>
    <row r="859" spans="4:4" x14ac:dyDescent="0.2">
      <c r="D859" s="55"/>
    </row>
    <row r="860" spans="4:4" x14ac:dyDescent="0.2">
      <c r="D860" s="55"/>
    </row>
    <row r="861" spans="4:4" x14ac:dyDescent="0.2">
      <c r="D861" s="55"/>
    </row>
    <row r="862" spans="4:4" x14ac:dyDescent="0.2">
      <c r="D862" s="55"/>
    </row>
    <row r="863" spans="4:4" x14ac:dyDescent="0.2">
      <c r="D863" s="55"/>
    </row>
    <row r="864" spans="4:4" x14ac:dyDescent="0.2">
      <c r="D864" s="55"/>
    </row>
    <row r="865" spans="4:4" x14ac:dyDescent="0.2">
      <c r="D865" s="55"/>
    </row>
    <row r="866" spans="4:4" x14ac:dyDescent="0.2">
      <c r="D866" s="55"/>
    </row>
    <row r="867" spans="4:4" x14ac:dyDescent="0.2">
      <c r="D867" s="55"/>
    </row>
    <row r="868" spans="4:4" x14ac:dyDescent="0.2">
      <c r="D868" s="55"/>
    </row>
    <row r="869" spans="4:4" x14ac:dyDescent="0.2">
      <c r="D869" s="55"/>
    </row>
    <row r="870" spans="4:4" x14ac:dyDescent="0.2">
      <c r="D870" s="55"/>
    </row>
    <row r="871" spans="4:4" x14ac:dyDescent="0.2">
      <c r="D871" s="55"/>
    </row>
    <row r="872" spans="4:4" x14ac:dyDescent="0.2">
      <c r="D872" s="55"/>
    </row>
    <row r="873" spans="4:4" x14ac:dyDescent="0.2">
      <c r="D873" s="55"/>
    </row>
    <row r="874" spans="4:4" x14ac:dyDescent="0.2">
      <c r="D874" s="55"/>
    </row>
    <row r="875" spans="4:4" x14ac:dyDescent="0.2">
      <c r="D875" s="55"/>
    </row>
    <row r="876" spans="4:4" x14ac:dyDescent="0.2">
      <c r="D876" s="55"/>
    </row>
    <row r="877" spans="4:4" x14ac:dyDescent="0.2">
      <c r="D877" s="55"/>
    </row>
    <row r="878" spans="4:4" x14ac:dyDescent="0.2">
      <c r="D878" s="55"/>
    </row>
    <row r="879" spans="4:4" x14ac:dyDescent="0.2">
      <c r="D879" s="55"/>
    </row>
    <row r="880" spans="4:4" x14ac:dyDescent="0.2">
      <c r="D880" s="55"/>
    </row>
    <row r="881" spans="4:4" x14ac:dyDescent="0.2">
      <c r="D881" s="55"/>
    </row>
    <row r="882" spans="4:4" x14ac:dyDescent="0.2">
      <c r="D882" s="55"/>
    </row>
    <row r="883" spans="4:4" x14ac:dyDescent="0.2">
      <c r="D883" s="55"/>
    </row>
    <row r="884" spans="4:4" x14ac:dyDescent="0.2">
      <c r="D884" s="55"/>
    </row>
    <row r="885" spans="4:4" x14ac:dyDescent="0.2">
      <c r="D885" s="55"/>
    </row>
    <row r="886" spans="4:4" x14ac:dyDescent="0.2">
      <c r="D886" s="55"/>
    </row>
    <row r="887" spans="4:4" x14ac:dyDescent="0.2">
      <c r="D887" s="55"/>
    </row>
    <row r="888" spans="4:4" x14ac:dyDescent="0.2">
      <c r="D888" s="55"/>
    </row>
    <row r="889" spans="4:4" x14ac:dyDescent="0.2">
      <c r="D889" s="55"/>
    </row>
    <row r="890" spans="4:4" x14ac:dyDescent="0.2">
      <c r="D890" s="55"/>
    </row>
    <row r="891" spans="4:4" x14ac:dyDescent="0.2">
      <c r="D891" s="55"/>
    </row>
    <row r="892" spans="4:4" x14ac:dyDescent="0.2">
      <c r="D892" s="55"/>
    </row>
    <row r="893" spans="4:4" x14ac:dyDescent="0.2">
      <c r="D893" s="55"/>
    </row>
    <row r="894" spans="4:4" x14ac:dyDescent="0.2">
      <c r="D894" s="55"/>
    </row>
    <row r="895" spans="4:4" x14ac:dyDescent="0.2">
      <c r="D895" s="55"/>
    </row>
    <row r="896" spans="4:4" x14ac:dyDescent="0.2">
      <c r="D896" s="55"/>
    </row>
    <row r="897" spans="4:4" x14ac:dyDescent="0.2">
      <c r="D897" s="55"/>
    </row>
    <row r="898" spans="4:4" x14ac:dyDescent="0.2">
      <c r="D898" s="55"/>
    </row>
    <row r="899" spans="4:4" x14ac:dyDescent="0.2">
      <c r="D899" s="55"/>
    </row>
    <row r="900" spans="4:4" x14ac:dyDescent="0.2">
      <c r="D900" s="55"/>
    </row>
    <row r="901" spans="4:4" x14ac:dyDescent="0.2">
      <c r="D901" s="55"/>
    </row>
    <row r="902" spans="4:4" x14ac:dyDescent="0.2">
      <c r="D902" s="55"/>
    </row>
    <row r="903" spans="4:4" x14ac:dyDescent="0.2">
      <c r="D903" s="55"/>
    </row>
    <row r="904" spans="4:4" x14ac:dyDescent="0.2">
      <c r="D904" s="55"/>
    </row>
    <row r="905" spans="4:4" x14ac:dyDescent="0.2">
      <c r="D905" s="55"/>
    </row>
    <row r="906" spans="4:4" x14ac:dyDescent="0.2">
      <c r="D906" s="55"/>
    </row>
    <row r="907" spans="4:4" x14ac:dyDescent="0.2">
      <c r="D907" s="55"/>
    </row>
    <row r="908" spans="4:4" x14ac:dyDescent="0.2">
      <c r="D908" s="55"/>
    </row>
    <row r="909" spans="4:4" x14ac:dyDescent="0.2">
      <c r="D909" s="55"/>
    </row>
    <row r="910" spans="4:4" x14ac:dyDescent="0.2">
      <c r="D910" s="55"/>
    </row>
    <row r="911" spans="4:4" x14ac:dyDescent="0.2">
      <c r="D911" s="55"/>
    </row>
    <row r="912" spans="4:4" x14ac:dyDescent="0.2">
      <c r="D912" s="55"/>
    </row>
    <row r="913" spans="4:4" x14ac:dyDescent="0.2">
      <c r="D913" s="55"/>
    </row>
    <row r="914" spans="4:4" x14ac:dyDescent="0.2">
      <c r="D914" s="55"/>
    </row>
    <row r="915" spans="4:4" x14ac:dyDescent="0.2">
      <c r="D915" s="55"/>
    </row>
    <row r="916" spans="4:4" x14ac:dyDescent="0.2">
      <c r="D916" s="55"/>
    </row>
    <row r="917" spans="4:4" x14ac:dyDescent="0.2">
      <c r="D917" s="55"/>
    </row>
    <row r="918" spans="4:4" x14ac:dyDescent="0.2">
      <c r="D918" s="55"/>
    </row>
    <row r="919" spans="4:4" x14ac:dyDescent="0.2">
      <c r="D919" s="55"/>
    </row>
    <row r="920" spans="4:4" x14ac:dyDescent="0.2">
      <c r="D920" s="55"/>
    </row>
    <row r="921" spans="4:4" x14ac:dyDescent="0.2">
      <c r="D921" s="55"/>
    </row>
    <row r="922" spans="4:4" x14ac:dyDescent="0.2">
      <c r="D922" s="55"/>
    </row>
    <row r="923" spans="4:4" x14ac:dyDescent="0.2">
      <c r="D923" s="55"/>
    </row>
    <row r="924" spans="4:4" x14ac:dyDescent="0.2">
      <c r="D924" s="55"/>
    </row>
    <row r="925" spans="4:4" x14ac:dyDescent="0.2">
      <c r="D925" s="55"/>
    </row>
    <row r="926" spans="4:4" x14ac:dyDescent="0.2">
      <c r="D926" s="55"/>
    </row>
    <row r="927" spans="4:4" x14ac:dyDescent="0.2">
      <c r="D927" s="55"/>
    </row>
    <row r="928" spans="4:4" x14ac:dyDescent="0.2">
      <c r="D928" s="55"/>
    </row>
    <row r="929" spans="4:4" x14ac:dyDescent="0.2">
      <c r="D929" s="55"/>
    </row>
    <row r="930" spans="4:4" x14ac:dyDescent="0.2">
      <c r="D930" s="55"/>
    </row>
    <row r="931" spans="4:4" x14ac:dyDescent="0.2">
      <c r="D931" s="55"/>
    </row>
    <row r="932" spans="4:4" x14ac:dyDescent="0.2">
      <c r="D932" s="55"/>
    </row>
    <row r="933" spans="4:4" x14ac:dyDescent="0.2">
      <c r="D933" s="55"/>
    </row>
    <row r="934" spans="4:4" x14ac:dyDescent="0.2">
      <c r="D934" s="55"/>
    </row>
    <row r="935" spans="4:4" x14ac:dyDescent="0.2">
      <c r="D935" s="55"/>
    </row>
    <row r="936" spans="4:4" x14ac:dyDescent="0.2">
      <c r="D936" s="55"/>
    </row>
    <row r="937" spans="4:4" x14ac:dyDescent="0.2">
      <c r="D937" s="55"/>
    </row>
    <row r="938" spans="4:4" x14ac:dyDescent="0.2">
      <c r="D938" s="55"/>
    </row>
    <row r="939" spans="4:4" x14ac:dyDescent="0.2">
      <c r="D939" s="55"/>
    </row>
    <row r="940" spans="4:4" x14ac:dyDescent="0.2">
      <c r="D940" s="55"/>
    </row>
    <row r="941" spans="4:4" x14ac:dyDescent="0.2">
      <c r="D941" s="55"/>
    </row>
    <row r="942" spans="4:4" x14ac:dyDescent="0.2">
      <c r="D942" s="55"/>
    </row>
    <row r="943" spans="4:4" x14ac:dyDescent="0.2">
      <c r="D943" s="55"/>
    </row>
    <row r="944" spans="4:4" x14ac:dyDescent="0.2">
      <c r="D944" s="55"/>
    </row>
    <row r="945" spans="4:4" x14ac:dyDescent="0.2">
      <c r="D945" s="55"/>
    </row>
    <row r="946" spans="4:4" x14ac:dyDescent="0.2">
      <c r="D946" s="55"/>
    </row>
    <row r="947" spans="4:4" x14ac:dyDescent="0.2">
      <c r="D947" s="55"/>
    </row>
    <row r="948" spans="4:4" x14ac:dyDescent="0.2">
      <c r="D948" s="55"/>
    </row>
    <row r="949" spans="4:4" x14ac:dyDescent="0.2">
      <c r="D949" s="55"/>
    </row>
    <row r="950" spans="4:4" x14ac:dyDescent="0.2">
      <c r="D950" s="55"/>
    </row>
    <row r="951" spans="4:4" x14ac:dyDescent="0.2">
      <c r="D951" s="55"/>
    </row>
    <row r="952" spans="4:4" x14ac:dyDescent="0.2">
      <c r="D952" s="55"/>
    </row>
    <row r="953" spans="4:4" x14ac:dyDescent="0.2">
      <c r="D953" s="55"/>
    </row>
    <row r="954" spans="4:4" x14ac:dyDescent="0.2">
      <c r="D954" s="55"/>
    </row>
    <row r="955" spans="4:4" x14ac:dyDescent="0.2">
      <c r="D955" s="55"/>
    </row>
    <row r="956" spans="4:4" x14ac:dyDescent="0.2">
      <c r="D956" s="55"/>
    </row>
    <row r="957" spans="4:4" x14ac:dyDescent="0.2">
      <c r="D957" s="55"/>
    </row>
    <row r="958" spans="4:4" x14ac:dyDescent="0.2">
      <c r="D958" s="55"/>
    </row>
    <row r="959" spans="4:4" x14ac:dyDescent="0.2">
      <c r="D959" s="55"/>
    </row>
    <row r="960" spans="4:4" x14ac:dyDescent="0.2">
      <c r="D960" s="55"/>
    </row>
    <row r="961" spans="4:4" x14ac:dyDescent="0.2">
      <c r="D961" s="55"/>
    </row>
    <row r="962" spans="4:4" x14ac:dyDescent="0.2">
      <c r="D962" s="55"/>
    </row>
    <row r="963" spans="4:4" x14ac:dyDescent="0.2">
      <c r="D963" s="55"/>
    </row>
    <row r="964" spans="4:4" x14ac:dyDescent="0.2">
      <c r="D964" s="55"/>
    </row>
    <row r="965" spans="4:4" x14ac:dyDescent="0.2">
      <c r="D965" s="55"/>
    </row>
    <row r="966" spans="4:4" x14ac:dyDescent="0.2">
      <c r="D966" s="55"/>
    </row>
    <row r="967" spans="4:4" x14ac:dyDescent="0.2">
      <c r="D967" s="55"/>
    </row>
    <row r="968" spans="4:4" x14ac:dyDescent="0.2">
      <c r="D968" s="55"/>
    </row>
    <row r="969" spans="4:4" x14ac:dyDescent="0.2">
      <c r="D969" s="55"/>
    </row>
    <row r="970" spans="4:4" x14ac:dyDescent="0.2">
      <c r="D970" s="55"/>
    </row>
    <row r="971" spans="4:4" x14ac:dyDescent="0.2">
      <c r="D971" s="55"/>
    </row>
    <row r="972" spans="4:4" x14ac:dyDescent="0.2">
      <c r="D972" s="55"/>
    </row>
    <row r="973" spans="4:4" x14ac:dyDescent="0.2">
      <c r="D973" s="55"/>
    </row>
    <row r="974" spans="4:4" x14ac:dyDescent="0.2">
      <c r="D974" s="55"/>
    </row>
    <row r="975" spans="4:4" x14ac:dyDescent="0.2">
      <c r="D975" s="55"/>
    </row>
    <row r="976" spans="4:4" x14ac:dyDescent="0.2">
      <c r="D976" s="55"/>
    </row>
    <row r="977" spans="4:4" x14ac:dyDescent="0.2">
      <c r="D977" s="55"/>
    </row>
    <row r="978" spans="4:4" x14ac:dyDescent="0.2">
      <c r="D978" s="55"/>
    </row>
    <row r="979" spans="4:4" x14ac:dyDescent="0.2">
      <c r="D979" s="55"/>
    </row>
    <row r="980" spans="4:4" x14ac:dyDescent="0.2">
      <c r="D980" s="55"/>
    </row>
    <row r="981" spans="4:4" x14ac:dyDescent="0.2">
      <c r="D981" s="55"/>
    </row>
    <row r="982" spans="4:4" x14ac:dyDescent="0.2">
      <c r="D982" s="55"/>
    </row>
    <row r="983" spans="4:4" x14ac:dyDescent="0.2">
      <c r="D983" s="55"/>
    </row>
    <row r="984" spans="4:4" x14ac:dyDescent="0.2">
      <c r="D984" s="55"/>
    </row>
    <row r="985" spans="4:4" x14ac:dyDescent="0.2">
      <c r="D985" s="55"/>
    </row>
    <row r="986" spans="4:4" x14ac:dyDescent="0.2">
      <c r="D986" s="55"/>
    </row>
    <row r="987" spans="4:4" x14ac:dyDescent="0.2">
      <c r="D987" s="55"/>
    </row>
    <row r="988" spans="4:4" x14ac:dyDescent="0.2">
      <c r="D988" s="55"/>
    </row>
    <row r="989" spans="4:4" x14ac:dyDescent="0.2">
      <c r="D989" s="55"/>
    </row>
    <row r="990" spans="4:4" x14ac:dyDescent="0.2">
      <c r="D990" s="55"/>
    </row>
    <row r="991" spans="4:4" x14ac:dyDescent="0.2">
      <c r="D991" s="55"/>
    </row>
    <row r="992" spans="4:4" x14ac:dyDescent="0.2">
      <c r="D992" s="55"/>
    </row>
    <row r="993" spans="4:4" x14ac:dyDescent="0.2">
      <c r="D993" s="55"/>
    </row>
    <row r="994" spans="4:4" x14ac:dyDescent="0.2">
      <c r="D994" s="55"/>
    </row>
    <row r="995" spans="4:4" x14ac:dyDescent="0.2">
      <c r="D995" s="55"/>
    </row>
    <row r="996" spans="4:4" x14ac:dyDescent="0.2">
      <c r="D996" s="55"/>
    </row>
    <row r="997" spans="4:4" x14ac:dyDescent="0.2">
      <c r="D997" s="55"/>
    </row>
    <row r="998" spans="4:4" x14ac:dyDescent="0.2">
      <c r="D998" s="55"/>
    </row>
    <row r="999" spans="4:4" x14ac:dyDescent="0.2">
      <c r="D999" s="55"/>
    </row>
    <row r="1000" spans="4:4" x14ac:dyDescent="0.2">
      <c r="D1000" s="55"/>
    </row>
    <row r="1001" spans="4:4" x14ac:dyDescent="0.2">
      <c r="D1001" s="55"/>
    </row>
    <row r="1002" spans="4:4" x14ac:dyDescent="0.2">
      <c r="D1002" s="55"/>
    </row>
    <row r="1003" spans="4:4" x14ac:dyDescent="0.2">
      <c r="D1003" s="55"/>
    </row>
    <row r="1004" spans="4:4" x14ac:dyDescent="0.2">
      <c r="D1004" s="55"/>
    </row>
    <row r="1005" spans="4:4" x14ac:dyDescent="0.2">
      <c r="D1005" s="55"/>
    </row>
    <row r="1007" spans="4:4" x14ac:dyDescent="0.2">
      <c r="D1007" s="55"/>
    </row>
    <row r="1008" spans="4:4" x14ac:dyDescent="0.2">
      <c r="D1008" s="55"/>
    </row>
    <row r="1009" spans="4:4" x14ac:dyDescent="0.2">
      <c r="D1009" s="55"/>
    </row>
    <row r="1010" spans="4:4" x14ac:dyDescent="0.2">
      <c r="D1010" s="55"/>
    </row>
    <row r="1011" spans="4:4" x14ac:dyDescent="0.2">
      <c r="D1011" s="55"/>
    </row>
    <row r="1012" spans="4:4" x14ac:dyDescent="0.2">
      <c r="D1012" s="55"/>
    </row>
    <row r="1013" spans="4:4" x14ac:dyDescent="0.2">
      <c r="D1013" s="55"/>
    </row>
    <row r="1014" spans="4:4" x14ac:dyDescent="0.2">
      <c r="D1014" s="55"/>
    </row>
    <row r="1015" spans="4:4" x14ac:dyDescent="0.2">
      <c r="D1015" s="55"/>
    </row>
    <row r="1016" spans="4:4" x14ac:dyDescent="0.2">
      <c r="D1016" s="55"/>
    </row>
    <row r="1017" spans="4:4" x14ac:dyDescent="0.2">
      <c r="D1017" s="55"/>
    </row>
    <row r="1018" spans="4:4" x14ac:dyDescent="0.2">
      <c r="D1018" s="55"/>
    </row>
    <row r="1019" spans="4:4" x14ac:dyDescent="0.2">
      <c r="D1019" s="55"/>
    </row>
    <row r="1020" spans="4:4" x14ac:dyDescent="0.2">
      <c r="D1020" s="55"/>
    </row>
    <row r="1021" spans="4:4" x14ac:dyDescent="0.2">
      <c r="D1021" s="55"/>
    </row>
    <row r="1022" spans="4:4" x14ac:dyDescent="0.2">
      <c r="D1022" s="55"/>
    </row>
    <row r="1023" spans="4:4" x14ac:dyDescent="0.2">
      <c r="D1023" s="55"/>
    </row>
    <row r="1024" spans="4:4" x14ac:dyDescent="0.2">
      <c r="D1024" s="55"/>
    </row>
    <row r="1025" spans="4:4" x14ac:dyDescent="0.2">
      <c r="D1025" s="55"/>
    </row>
    <row r="1026" spans="4:4" x14ac:dyDescent="0.2">
      <c r="D1026" s="55"/>
    </row>
    <row r="1027" spans="4:4" x14ac:dyDescent="0.2">
      <c r="D1027" s="55"/>
    </row>
    <row r="1028" spans="4:4" x14ac:dyDescent="0.2">
      <c r="D1028" s="55"/>
    </row>
    <row r="1029" spans="4:4" x14ac:dyDescent="0.2">
      <c r="D1029" s="55"/>
    </row>
    <row r="1030" spans="4:4" x14ac:dyDescent="0.2">
      <c r="D1030" s="55"/>
    </row>
    <row r="1031" spans="4:4" x14ac:dyDescent="0.2">
      <c r="D1031" s="55"/>
    </row>
    <row r="1032" spans="4:4" x14ac:dyDescent="0.2">
      <c r="D1032" s="55"/>
    </row>
    <row r="1033" spans="4:4" x14ac:dyDescent="0.2">
      <c r="D1033" s="55"/>
    </row>
    <row r="1034" spans="4:4" x14ac:dyDescent="0.2">
      <c r="D1034" s="55"/>
    </row>
    <row r="1035" spans="4:4" x14ac:dyDescent="0.2">
      <c r="D1035" s="55"/>
    </row>
    <row r="1036" spans="4:4" x14ac:dyDescent="0.2">
      <c r="D1036" s="55"/>
    </row>
    <row r="1037" spans="4:4" x14ac:dyDescent="0.2">
      <c r="D1037" s="55"/>
    </row>
    <row r="1038" spans="4:4" x14ac:dyDescent="0.2">
      <c r="D1038" s="55"/>
    </row>
    <row r="1039" spans="4:4" x14ac:dyDescent="0.2">
      <c r="D1039" s="55"/>
    </row>
    <row r="1040" spans="4:4" x14ac:dyDescent="0.2">
      <c r="D1040" s="55"/>
    </row>
    <row r="1041" spans="4:4" x14ac:dyDescent="0.2">
      <c r="D1041" s="55"/>
    </row>
    <row r="1042" spans="4:4" x14ac:dyDescent="0.2">
      <c r="D1042" s="55"/>
    </row>
    <row r="1043" spans="4:4" x14ac:dyDescent="0.2">
      <c r="D1043" s="55"/>
    </row>
    <row r="1044" spans="4:4" x14ac:dyDescent="0.2">
      <c r="D1044" s="55"/>
    </row>
    <row r="1045" spans="4:4" x14ac:dyDescent="0.2">
      <c r="D1045" s="55"/>
    </row>
    <row r="1046" spans="4:4" x14ac:dyDescent="0.2">
      <c r="D1046" s="55"/>
    </row>
    <row r="1047" spans="4:4" x14ac:dyDescent="0.2">
      <c r="D1047" s="55"/>
    </row>
    <row r="1048" spans="4:4" x14ac:dyDescent="0.2">
      <c r="D1048" s="55"/>
    </row>
    <row r="1049" spans="4:4" x14ac:dyDescent="0.2">
      <c r="D1049" s="55"/>
    </row>
    <row r="1050" spans="4:4" x14ac:dyDescent="0.2">
      <c r="D1050" s="55"/>
    </row>
    <row r="1051" spans="4:4" x14ac:dyDescent="0.2">
      <c r="D1051" s="55"/>
    </row>
    <row r="1052" spans="4:4" x14ac:dyDescent="0.2">
      <c r="D1052" s="55"/>
    </row>
    <row r="1053" spans="4:4" x14ac:dyDescent="0.2">
      <c r="D1053" s="55"/>
    </row>
    <row r="1054" spans="4:4" x14ac:dyDescent="0.2">
      <c r="D1054" s="55"/>
    </row>
    <row r="1055" spans="4:4" x14ac:dyDescent="0.2">
      <c r="D1055" s="55"/>
    </row>
    <row r="1056" spans="4:4" x14ac:dyDescent="0.2">
      <c r="D1056" s="55"/>
    </row>
    <row r="1057" spans="4:4" x14ac:dyDescent="0.2">
      <c r="D1057" s="55"/>
    </row>
    <row r="1058" spans="4:4" x14ac:dyDescent="0.2">
      <c r="D1058" s="55"/>
    </row>
    <row r="1059" spans="4:4" x14ac:dyDescent="0.2">
      <c r="D1059" s="55"/>
    </row>
    <row r="1060" spans="4:4" x14ac:dyDescent="0.2">
      <c r="D1060" s="55"/>
    </row>
    <row r="1061" spans="4:4" x14ac:dyDescent="0.2">
      <c r="D1061" s="55"/>
    </row>
    <row r="1062" spans="4:4" x14ac:dyDescent="0.2">
      <c r="D1062" s="55"/>
    </row>
    <row r="1063" spans="4:4" x14ac:dyDescent="0.2">
      <c r="D1063" s="55"/>
    </row>
    <row r="1064" spans="4:4" x14ac:dyDescent="0.2">
      <c r="D1064" s="55"/>
    </row>
    <row r="1065" spans="4:4" x14ac:dyDescent="0.2">
      <c r="D1065" s="55"/>
    </row>
    <row r="1066" spans="4:4" x14ac:dyDescent="0.2">
      <c r="D1066" s="55"/>
    </row>
    <row r="1067" spans="4:4" x14ac:dyDescent="0.2">
      <c r="D1067" s="55"/>
    </row>
    <row r="1068" spans="4:4" x14ac:dyDescent="0.2">
      <c r="D1068" s="55"/>
    </row>
    <row r="1069" spans="4:4" x14ac:dyDescent="0.2">
      <c r="D1069" s="55"/>
    </row>
    <row r="1070" spans="4:4" x14ac:dyDescent="0.2">
      <c r="D1070" s="55"/>
    </row>
    <row r="1071" spans="4:4" x14ac:dyDescent="0.2">
      <c r="D1071" s="55"/>
    </row>
    <row r="1072" spans="4:4" x14ac:dyDescent="0.2">
      <c r="D1072" s="55"/>
    </row>
    <row r="1073" spans="4:4" x14ac:dyDescent="0.2">
      <c r="D1073" s="55"/>
    </row>
    <row r="1074" spans="4:4" x14ac:dyDescent="0.2">
      <c r="D1074" s="55"/>
    </row>
    <row r="1075" spans="4:4" x14ac:dyDescent="0.2">
      <c r="D1075" s="55"/>
    </row>
    <row r="1076" spans="4:4" x14ac:dyDescent="0.2">
      <c r="D1076" s="55"/>
    </row>
    <row r="1077" spans="4:4" x14ac:dyDescent="0.2">
      <c r="D1077" s="55"/>
    </row>
    <row r="1078" spans="4:4" x14ac:dyDescent="0.2">
      <c r="D1078" s="55"/>
    </row>
    <row r="1079" spans="4:4" x14ac:dyDescent="0.2">
      <c r="D1079" s="55"/>
    </row>
    <row r="1080" spans="4:4" x14ac:dyDescent="0.2">
      <c r="D1080" s="55"/>
    </row>
    <row r="1081" spans="4:4" x14ac:dyDescent="0.2">
      <c r="D1081" s="55"/>
    </row>
    <row r="1082" spans="4:4" x14ac:dyDescent="0.2">
      <c r="D1082" s="55"/>
    </row>
    <row r="1083" spans="4:4" x14ac:dyDescent="0.2">
      <c r="D1083" s="55"/>
    </row>
    <row r="1084" spans="4:4" x14ac:dyDescent="0.2">
      <c r="D1084" s="55"/>
    </row>
    <row r="1085" spans="4:4" x14ac:dyDescent="0.2">
      <c r="D1085" s="55"/>
    </row>
    <row r="1087" spans="4:4" x14ac:dyDescent="0.2">
      <c r="D1087" s="55"/>
    </row>
    <row r="1088" spans="4:4" x14ac:dyDescent="0.2">
      <c r="D1088" s="55"/>
    </row>
    <row r="1089" spans="4:4" x14ac:dyDescent="0.2">
      <c r="D1089" s="55"/>
    </row>
    <row r="1090" spans="4:4" x14ac:dyDescent="0.2">
      <c r="D1090" s="55"/>
    </row>
    <row r="1091" spans="4:4" x14ac:dyDescent="0.2">
      <c r="D1091" s="55"/>
    </row>
    <row r="1092" spans="4:4" x14ac:dyDescent="0.2">
      <c r="D1092" s="55"/>
    </row>
    <row r="1093" spans="4:4" x14ac:dyDescent="0.2">
      <c r="D1093" s="55"/>
    </row>
    <row r="1094" spans="4:4" x14ac:dyDescent="0.2">
      <c r="D1094" s="55"/>
    </row>
    <row r="1095" spans="4:4" x14ac:dyDescent="0.2">
      <c r="D1095" s="55"/>
    </row>
    <row r="1096" spans="4:4" x14ac:dyDescent="0.2">
      <c r="D1096" s="55"/>
    </row>
    <row r="1097" spans="4:4" x14ac:dyDescent="0.2">
      <c r="D1097" s="55"/>
    </row>
    <row r="1098" spans="4:4" x14ac:dyDescent="0.2">
      <c r="D1098" s="55"/>
    </row>
    <row r="1099" spans="4:4" x14ac:dyDescent="0.2">
      <c r="D1099" s="55"/>
    </row>
    <row r="1100" spans="4:4" x14ac:dyDescent="0.2">
      <c r="D1100" s="55"/>
    </row>
    <row r="1101" spans="4:4" x14ac:dyDescent="0.2">
      <c r="D1101" s="55"/>
    </row>
    <row r="1102" spans="4:4" x14ac:dyDescent="0.2">
      <c r="D1102" s="55"/>
    </row>
    <row r="1103" spans="4:4" x14ac:dyDescent="0.2">
      <c r="D1103" s="55"/>
    </row>
    <row r="1104" spans="4:4" x14ac:dyDescent="0.2">
      <c r="D1104" s="55"/>
    </row>
    <row r="1105" spans="4:4" x14ac:dyDescent="0.2">
      <c r="D1105" s="55"/>
    </row>
    <row r="1106" spans="4:4" x14ac:dyDescent="0.2">
      <c r="D1106" s="55"/>
    </row>
    <row r="1107" spans="4:4" x14ac:dyDescent="0.2">
      <c r="D1107" s="55"/>
    </row>
    <row r="1108" spans="4:4" x14ac:dyDescent="0.2">
      <c r="D1108" s="55"/>
    </row>
    <row r="1109" spans="4:4" x14ac:dyDescent="0.2">
      <c r="D1109" s="55"/>
    </row>
    <row r="1110" spans="4:4" x14ac:dyDescent="0.2">
      <c r="D1110" s="55"/>
    </row>
    <row r="1111" spans="4:4" x14ac:dyDescent="0.2">
      <c r="D1111" s="55"/>
    </row>
    <row r="1112" spans="4:4" x14ac:dyDescent="0.2">
      <c r="D1112" s="55"/>
    </row>
    <row r="1113" spans="4:4" x14ac:dyDescent="0.2">
      <c r="D1113" s="55"/>
    </row>
    <row r="1114" spans="4:4" x14ac:dyDescent="0.2">
      <c r="D1114" s="55"/>
    </row>
    <row r="1115" spans="4:4" x14ac:dyDescent="0.2">
      <c r="D1115" s="55"/>
    </row>
    <row r="1116" spans="4:4" x14ac:dyDescent="0.2">
      <c r="D1116" s="55"/>
    </row>
    <row r="1117" spans="4:4" x14ac:dyDescent="0.2">
      <c r="D1117" s="55"/>
    </row>
    <row r="1118" spans="4:4" x14ac:dyDescent="0.2">
      <c r="D1118" s="55"/>
    </row>
    <row r="1119" spans="4:4" x14ac:dyDescent="0.2">
      <c r="D1119" s="55"/>
    </row>
    <row r="1120" spans="4:4" x14ac:dyDescent="0.2">
      <c r="D1120" s="55"/>
    </row>
    <row r="1121" spans="4:4" x14ac:dyDescent="0.2">
      <c r="D1121" s="55"/>
    </row>
    <row r="1122" spans="4:4" x14ac:dyDescent="0.2">
      <c r="D1122" s="55"/>
    </row>
    <row r="1123" spans="4:4" x14ac:dyDescent="0.2">
      <c r="D1123" s="55"/>
    </row>
    <row r="1124" spans="4:4" x14ac:dyDescent="0.2">
      <c r="D1124" s="55"/>
    </row>
    <row r="1125" spans="4:4" x14ac:dyDescent="0.2">
      <c r="D1125" s="55"/>
    </row>
    <row r="1126" spans="4:4" x14ac:dyDescent="0.2">
      <c r="D1126" s="55"/>
    </row>
    <row r="1127" spans="4:4" x14ac:dyDescent="0.2">
      <c r="D1127" s="55"/>
    </row>
    <row r="1128" spans="4:4" x14ac:dyDescent="0.2">
      <c r="D1128" s="55"/>
    </row>
    <row r="1129" spans="4:4" x14ac:dyDescent="0.2">
      <c r="D1129" s="55"/>
    </row>
    <row r="1130" spans="4:4" x14ac:dyDescent="0.2">
      <c r="D1130" s="55"/>
    </row>
    <row r="1131" spans="4:4" x14ac:dyDescent="0.2">
      <c r="D1131" s="55"/>
    </row>
    <row r="1132" spans="4:4" x14ac:dyDescent="0.2">
      <c r="D1132" s="55"/>
    </row>
    <row r="1133" spans="4:4" x14ac:dyDescent="0.2">
      <c r="D1133" s="55"/>
    </row>
    <row r="1134" spans="4:4" x14ac:dyDescent="0.2">
      <c r="D1134" s="55"/>
    </row>
    <row r="1135" spans="4:4" x14ac:dyDescent="0.2">
      <c r="D1135" s="55"/>
    </row>
    <row r="1136" spans="4:4" x14ac:dyDescent="0.2">
      <c r="D1136" s="55"/>
    </row>
    <row r="1137" spans="4:4" x14ac:dyDescent="0.2">
      <c r="D1137" s="55"/>
    </row>
    <row r="1138" spans="4:4" x14ac:dyDescent="0.2">
      <c r="D1138" s="55"/>
    </row>
    <row r="1139" spans="4:4" x14ac:dyDescent="0.2">
      <c r="D1139" s="55"/>
    </row>
    <row r="1140" spans="4:4" x14ac:dyDescent="0.2">
      <c r="D1140" s="55"/>
    </row>
    <row r="1141" spans="4:4" x14ac:dyDescent="0.2">
      <c r="D1141" s="55"/>
    </row>
    <row r="1142" spans="4:4" x14ac:dyDescent="0.2">
      <c r="D1142" s="55"/>
    </row>
    <row r="1143" spans="4:4" x14ac:dyDescent="0.2">
      <c r="D1143" s="55"/>
    </row>
    <row r="1144" spans="4:4" x14ac:dyDescent="0.2">
      <c r="D1144" s="55"/>
    </row>
    <row r="1145" spans="4:4" x14ac:dyDescent="0.2">
      <c r="D1145" s="55"/>
    </row>
    <row r="1146" spans="4:4" x14ac:dyDescent="0.2">
      <c r="D1146" s="55"/>
    </row>
    <row r="1147" spans="4:4" x14ac:dyDescent="0.2">
      <c r="D1147" s="55"/>
    </row>
    <row r="1148" spans="4:4" x14ac:dyDescent="0.2">
      <c r="D1148" s="55"/>
    </row>
    <row r="1149" spans="4:4" x14ac:dyDescent="0.2">
      <c r="D1149" s="55"/>
    </row>
    <row r="1150" spans="4:4" x14ac:dyDescent="0.2">
      <c r="D1150" s="55"/>
    </row>
    <row r="1151" spans="4:4" x14ac:dyDescent="0.2">
      <c r="D1151" s="55"/>
    </row>
    <row r="1152" spans="4:4" x14ac:dyDescent="0.2">
      <c r="D1152" s="55"/>
    </row>
    <row r="1153" spans="4:4" x14ac:dyDescent="0.2">
      <c r="D1153" s="55"/>
    </row>
    <row r="1154" spans="4:4" x14ac:dyDescent="0.2">
      <c r="D1154" s="55"/>
    </row>
    <row r="1155" spans="4:4" x14ac:dyDescent="0.2">
      <c r="D1155" s="55"/>
    </row>
    <row r="1156" spans="4:4" x14ac:dyDescent="0.2">
      <c r="D1156" s="55"/>
    </row>
    <row r="1157" spans="4:4" x14ac:dyDescent="0.2">
      <c r="D1157" s="55"/>
    </row>
    <row r="1158" spans="4:4" x14ac:dyDescent="0.2">
      <c r="D1158" s="55"/>
    </row>
    <row r="1159" spans="4:4" x14ac:dyDescent="0.2">
      <c r="D1159" s="55"/>
    </row>
    <row r="1160" spans="4:4" x14ac:dyDescent="0.2">
      <c r="D1160" s="55"/>
    </row>
    <row r="1161" spans="4:4" x14ac:dyDescent="0.2">
      <c r="D1161" s="55"/>
    </row>
    <row r="1162" spans="4:4" x14ac:dyDescent="0.2">
      <c r="D1162" s="55"/>
    </row>
    <row r="1163" spans="4:4" x14ac:dyDescent="0.2">
      <c r="D1163" s="55"/>
    </row>
    <row r="1164" spans="4:4" x14ac:dyDescent="0.2">
      <c r="D1164" s="55"/>
    </row>
    <row r="1165" spans="4:4" x14ac:dyDescent="0.2">
      <c r="D1165" s="55"/>
    </row>
    <row r="1167" spans="4:4" x14ac:dyDescent="0.2">
      <c r="D1167" s="55"/>
    </row>
    <row r="1168" spans="4:4" x14ac:dyDescent="0.2">
      <c r="D1168" s="55"/>
    </row>
    <row r="1169" spans="4:4" x14ac:dyDescent="0.2">
      <c r="D1169" s="55"/>
    </row>
    <row r="1170" spans="4:4" x14ac:dyDescent="0.2">
      <c r="D1170" s="55"/>
    </row>
    <row r="1171" spans="4:4" x14ac:dyDescent="0.2">
      <c r="D1171" s="55"/>
    </row>
    <row r="1172" spans="4:4" x14ac:dyDescent="0.2">
      <c r="D1172" s="55"/>
    </row>
    <row r="1173" spans="4:4" x14ac:dyDescent="0.2">
      <c r="D1173" s="55"/>
    </row>
    <row r="1175" spans="4:4" x14ac:dyDescent="0.2">
      <c r="D1175" s="55"/>
    </row>
    <row r="1176" spans="4:4" x14ac:dyDescent="0.2">
      <c r="D1176" s="55"/>
    </row>
    <row r="1177" spans="4:4" x14ac:dyDescent="0.2">
      <c r="D1177" s="55"/>
    </row>
    <row r="1178" spans="4:4" x14ac:dyDescent="0.2">
      <c r="D1178" s="55"/>
    </row>
    <row r="1179" spans="4:4" x14ac:dyDescent="0.2">
      <c r="D1179" s="55"/>
    </row>
    <row r="1180" spans="4:4" x14ac:dyDescent="0.2">
      <c r="D1180" s="55"/>
    </row>
    <row r="1181" spans="4:4" x14ac:dyDescent="0.2">
      <c r="D1181" s="55"/>
    </row>
    <row r="1182" spans="4:4" x14ac:dyDescent="0.2">
      <c r="D1182" s="55"/>
    </row>
    <row r="1183" spans="4:4" x14ac:dyDescent="0.2">
      <c r="D1183" s="55"/>
    </row>
    <row r="1184" spans="4:4" x14ac:dyDescent="0.2">
      <c r="D1184" s="55"/>
    </row>
    <row r="1185" spans="4:4" x14ac:dyDescent="0.2">
      <c r="D1185" s="55"/>
    </row>
    <row r="1186" spans="4:4" x14ac:dyDescent="0.2">
      <c r="D1186" s="55"/>
    </row>
    <row r="1187" spans="4:4" x14ac:dyDescent="0.2">
      <c r="D1187" s="55"/>
    </row>
    <row r="1188" spans="4:4" x14ac:dyDescent="0.2">
      <c r="D1188" s="55"/>
    </row>
    <row r="1189" spans="4:4" x14ac:dyDescent="0.2">
      <c r="D1189" s="55"/>
    </row>
    <row r="1190" spans="4:4" x14ac:dyDescent="0.2">
      <c r="D1190" s="55"/>
    </row>
    <row r="1191" spans="4:4" x14ac:dyDescent="0.2">
      <c r="D1191" s="55"/>
    </row>
    <row r="1192" spans="4:4" x14ac:dyDescent="0.2">
      <c r="D1192" s="55"/>
    </row>
    <row r="1193" spans="4:4" x14ac:dyDescent="0.2">
      <c r="D1193" s="55"/>
    </row>
    <row r="1194" spans="4:4" x14ac:dyDescent="0.2">
      <c r="D1194" s="55"/>
    </row>
    <row r="1195" spans="4:4" x14ac:dyDescent="0.2">
      <c r="D1195" s="55"/>
    </row>
    <row r="1196" spans="4:4" x14ac:dyDescent="0.2">
      <c r="D1196" s="55"/>
    </row>
    <row r="1197" spans="4:4" x14ac:dyDescent="0.2">
      <c r="D1197" s="55"/>
    </row>
    <row r="1198" spans="4:4" x14ac:dyDescent="0.2">
      <c r="D1198" s="55"/>
    </row>
    <row r="1199" spans="4:4" x14ac:dyDescent="0.2">
      <c r="D1199" s="55"/>
    </row>
    <row r="1200" spans="4:4" x14ac:dyDescent="0.2">
      <c r="D1200" s="55"/>
    </row>
    <row r="1201" spans="4:4" x14ac:dyDescent="0.2">
      <c r="D1201" s="55"/>
    </row>
    <row r="1202" spans="4:4" x14ac:dyDescent="0.2">
      <c r="D1202" s="55"/>
    </row>
    <row r="1203" spans="4:4" x14ac:dyDescent="0.2">
      <c r="D1203" s="55"/>
    </row>
    <row r="1204" spans="4:4" x14ac:dyDescent="0.2">
      <c r="D1204" s="55"/>
    </row>
    <row r="1205" spans="4:4" x14ac:dyDescent="0.2">
      <c r="D1205" s="55"/>
    </row>
    <row r="1206" spans="4:4" x14ac:dyDescent="0.2">
      <c r="D1206" s="55"/>
    </row>
    <row r="1207" spans="4:4" x14ac:dyDescent="0.2">
      <c r="D1207" s="55"/>
    </row>
    <row r="1208" spans="4:4" x14ac:dyDescent="0.2">
      <c r="D1208" s="55"/>
    </row>
    <row r="1209" spans="4:4" x14ac:dyDescent="0.2">
      <c r="D1209" s="55"/>
    </row>
    <row r="1210" spans="4:4" x14ac:dyDescent="0.2">
      <c r="D1210" s="55"/>
    </row>
    <row r="1211" spans="4:4" x14ac:dyDescent="0.2">
      <c r="D1211" s="55"/>
    </row>
    <row r="1212" spans="4:4" x14ac:dyDescent="0.2">
      <c r="D1212" s="55"/>
    </row>
    <row r="1213" spans="4:4" x14ac:dyDescent="0.2">
      <c r="D1213" s="55"/>
    </row>
    <row r="1214" spans="4:4" x14ac:dyDescent="0.2">
      <c r="D1214" s="55"/>
    </row>
    <row r="1215" spans="4:4" x14ac:dyDescent="0.2">
      <c r="D1215" s="55"/>
    </row>
    <row r="1216" spans="4:4" x14ac:dyDescent="0.2">
      <c r="D1216" s="55"/>
    </row>
    <row r="1217" spans="4:4" x14ac:dyDescent="0.2">
      <c r="D1217" s="55"/>
    </row>
    <row r="1218" spans="4:4" x14ac:dyDescent="0.2">
      <c r="D1218" s="55"/>
    </row>
    <row r="1219" spans="4:4" x14ac:dyDescent="0.2">
      <c r="D1219" s="55"/>
    </row>
    <row r="1220" spans="4:4" x14ac:dyDescent="0.2">
      <c r="D1220" s="55"/>
    </row>
    <row r="1221" spans="4:4" x14ac:dyDescent="0.2">
      <c r="D1221" s="55"/>
    </row>
    <row r="1222" spans="4:4" x14ac:dyDescent="0.2">
      <c r="D1222" s="55"/>
    </row>
    <row r="1223" spans="4:4" x14ac:dyDescent="0.2">
      <c r="D1223" s="55"/>
    </row>
    <row r="1224" spans="4:4" x14ac:dyDescent="0.2">
      <c r="D1224" s="55"/>
    </row>
    <row r="1225" spans="4:4" x14ac:dyDescent="0.2">
      <c r="D1225" s="55"/>
    </row>
    <row r="1226" spans="4:4" x14ac:dyDescent="0.2">
      <c r="D1226" s="55"/>
    </row>
    <row r="1227" spans="4:4" x14ac:dyDescent="0.2">
      <c r="D1227" s="55"/>
    </row>
    <row r="1228" spans="4:4" x14ac:dyDescent="0.2">
      <c r="D1228" s="55"/>
    </row>
    <row r="1229" spans="4:4" x14ac:dyDescent="0.2">
      <c r="D1229" s="55"/>
    </row>
    <row r="1230" spans="4:4" x14ac:dyDescent="0.2">
      <c r="D1230" s="55"/>
    </row>
    <row r="1231" spans="4:4" x14ac:dyDescent="0.2">
      <c r="D1231" s="55"/>
    </row>
    <row r="1232" spans="4:4" x14ac:dyDescent="0.2">
      <c r="D1232" s="55"/>
    </row>
    <row r="1233" spans="4:4" x14ac:dyDescent="0.2">
      <c r="D1233" s="55"/>
    </row>
    <row r="1234" spans="4:4" x14ac:dyDescent="0.2">
      <c r="D1234" s="55"/>
    </row>
    <row r="1235" spans="4:4" x14ac:dyDescent="0.2">
      <c r="D1235" s="55"/>
    </row>
    <row r="1236" spans="4:4" x14ac:dyDescent="0.2">
      <c r="D1236" s="55"/>
    </row>
    <row r="1237" spans="4:4" x14ac:dyDescent="0.2">
      <c r="D1237" s="55"/>
    </row>
    <row r="1238" spans="4:4" x14ac:dyDescent="0.2">
      <c r="D1238" s="55"/>
    </row>
    <row r="1239" spans="4:4" x14ac:dyDescent="0.2">
      <c r="D1239" s="55"/>
    </row>
    <row r="1240" spans="4:4" x14ac:dyDescent="0.2">
      <c r="D1240" s="55"/>
    </row>
    <row r="1241" spans="4:4" x14ac:dyDescent="0.2">
      <c r="D1241" s="55"/>
    </row>
    <row r="1242" spans="4:4" x14ac:dyDescent="0.2">
      <c r="D1242" s="55"/>
    </row>
    <row r="1243" spans="4:4" x14ac:dyDescent="0.2">
      <c r="D1243" s="55"/>
    </row>
    <row r="1244" spans="4:4" x14ac:dyDescent="0.2">
      <c r="D1244" s="55"/>
    </row>
    <row r="1245" spans="4:4" x14ac:dyDescent="0.2">
      <c r="D1245" s="55"/>
    </row>
    <row r="1246" spans="4:4" x14ac:dyDescent="0.2">
      <c r="D1246" s="55"/>
    </row>
    <row r="1247" spans="4:4" x14ac:dyDescent="0.2">
      <c r="D1247" s="55"/>
    </row>
    <row r="1248" spans="4:4" x14ac:dyDescent="0.2">
      <c r="D1248" s="55"/>
    </row>
    <row r="1249" spans="4:4" x14ac:dyDescent="0.2">
      <c r="D1249" s="55"/>
    </row>
    <row r="1250" spans="4:4" x14ac:dyDescent="0.2">
      <c r="D1250" s="55"/>
    </row>
    <row r="1251" spans="4:4" x14ac:dyDescent="0.2">
      <c r="D1251" s="55"/>
    </row>
    <row r="1252" spans="4:4" x14ac:dyDescent="0.2">
      <c r="D1252" s="55"/>
    </row>
    <row r="1253" spans="4:4" x14ac:dyDescent="0.2">
      <c r="D1253" s="55"/>
    </row>
    <row r="1254" spans="4:4" x14ac:dyDescent="0.2">
      <c r="D1254" s="55"/>
    </row>
    <row r="1255" spans="4:4" x14ac:dyDescent="0.2">
      <c r="D1255" s="55"/>
    </row>
    <row r="1256" spans="4:4" x14ac:dyDescent="0.2">
      <c r="D1256" s="55"/>
    </row>
    <row r="1257" spans="4:4" x14ac:dyDescent="0.2">
      <c r="D1257" s="55"/>
    </row>
    <row r="1258" spans="4:4" x14ac:dyDescent="0.2">
      <c r="D1258" s="55"/>
    </row>
    <row r="1259" spans="4:4" x14ac:dyDescent="0.2">
      <c r="D1259" s="55"/>
    </row>
    <row r="1260" spans="4:4" x14ac:dyDescent="0.2">
      <c r="D1260" s="55"/>
    </row>
    <row r="1261" spans="4:4" x14ac:dyDescent="0.2">
      <c r="D1261" s="55"/>
    </row>
    <row r="1262" spans="4:4" x14ac:dyDescent="0.2">
      <c r="D1262" s="55"/>
    </row>
    <row r="1263" spans="4:4" x14ac:dyDescent="0.2">
      <c r="D1263" s="55"/>
    </row>
    <row r="1264" spans="4:4" x14ac:dyDescent="0.2">
      <c r="D1264" s="55"/>
    </row>
    <row r="1265" spans="4:4" x14ac:dyDescent="0.2">
      <c r="D1265" s="55"/>
    </row>
    <row r="1266" spans="4:4" x14ac:dyDescent="0.2">
      <c r="D1266" s="55"/>
    </row>
    <row r="1267" spans="4:4" x14ac:dyDescent="0.2">
      <c r="D1267" s="55"/>
    </row>
    <row r="1268" spans="4:4" x14ac:dyDescent="0.2">
      <c r="D1268" s="55"/>
    </row>
    <row r="1269" spans="4:4" x14ac:dyDescent="0.2">
      <c r="D1269" s="55"/>
    </row>
    <row r="1270" spans="4:4" x14ac:dyDescent="0.2">
      <c r="D1270" s="55"/>
    </row>
    <row r="1271" spans="4:4" x14ac:dyDescent="0.2">
      <c r="D1271" s="55"/>
    </row>
    <row r="1272" spans="4:4" x14ac:dyDescent="0.2">
      <c r="D1272" s="55"/>
    </row>
    <row r="1273" spans="4:4" x14ac:dyDescent="0.2">
      <c r="D1273" s="55"/>
    </row>
    <row r="1274" spans="4:4" x14ac:dyDescent="0.2">
      <c r="D1274" s="55"/>
    </row>
    <row r="1275" spans="4:4" x14ac:dyDescent="0.2">
      <c r="D1275" s="55"/>
    </row>
    <row r="1276" spans="4:4" x14ac:dyDescent="0.2">
      <c r="D1276" s="55"/>
    </row>
    <row r="1277" spans="4:4" x14ac:dyDescent="0.2">
      <c r="D1277" s="55"/>
    </row>
    <row r="1278" spans="4:4" x14ac:dyDescent="0.2">
      <c r="D1278" s="55"/>
    </row>
    <row r="1279" spans="4:4" x14ac:dyDescent="0.2">
      <c r="D1279" s="55"/>
    </row>
    <row r="1280" spans="4:4" x14ac:dyDescent="0.2">
      <c r="D1280" s="55"/>
    </row>
    <row r="1281" spans="4:4" x14ac:dyDescent="0.2">
      <c r="D1281" s="55"/>
    </row>
    <row r="1282" spans="4:4" x14ac:dyDescent="0.2">
      <c r="D1282" s="55"/>
    </row>
    <row r="1283" spans="4:4" x14ac:dyDescent="0.2">
      <c r="D1283" s="55"/>
    </row>
    <row r="1284" spans="4:4" x14ac:dyDescent="0.2">
      <c r="D1284" s="55"/>
    </row>
    <row r="1285" spans="4:4" x14ac:dyDescent="0.2">
      <c r="D1285" s="55"/>
    </row>
    <row r="1286" spans="4:4" x14ac:dyDescent="0.2">
      <c r="D1286" s="55"/>
    </row>
    <row r="1287" spans="4:4" x14ac:dyDescent="0.2">
      <c r="D1287" s="55"/>
    </row>
    <row r="1288" spans="4:4" x14ac:dyDescent="0.2">
      <c r="D1288" s="55"/>
    </row>
    <row r="1289" spans="4:4" x14ac:dyDescent="0.2">
      <c r="D1289" s="55"/>
    </row>
    <row r="1290" spans="4:4" x14ac:dyDescent="0.2">
      <c r="D1290" s="55"/>
    </row>
    <row r="1291" spans="4:4" x14ac:dyDescent="0.2">
      <c r="D1291" s="55"/>
    </row>
    <row r="1292" spans="4:4" x14ac:dyDescent="0.2">
      <c r="D1292" s="55"/>
    </row>
    <row r="1293" spans="4:4" x14ac:dyDescent="0.2">
      <c r="D1293" s="55"/>
    </row>
    <row r="1294" spans="4:4" x14ac:dyDescent="0.2">
      <c r="D1294" s="55"/>
    </row>
    <row r="1295" spans="4:4" x14ac:dyDescent="0.2">
      <c r="D1295" s="55"/>
    </row>
    <row r="1296" spans="4:4" x14ac:dyDescent="0.2">
      <c r="D1296" s="55"/>
    </row>
    <row r="1297" spans="4:4" x14ac:dyDescent="0.2">
      <c r="D1297" s="55"/>
    </row>
    <row r="1298" spans="4:4" x14ac:dyDescent="0.2">
      <c r="D1298" s="55"/>
    </row>
    <row r="1299" spans="4:4" x14ac:dyDescent="0.2">
      <c r="D1299" s="55"/>
    </row>
    <row r="1300" spans="4:4" x14ac:dyDescent="0.2">
      <c r="D1300" s="55"/>
    </row>
    <row r="1301" spans="4:4" x14ac:dyDescent="0.2">
      <c r="D1301" s="55"/>
    </row>
    <row r="1302" spans="4:4" x14ac:dyDescent="0.2">
      <c r="D1302" s="55"/>
    </row>
    <row r="1303" spans="4:4" x14ac:dyDescent="0.2">
      <c r="D1303" s="55"/>
    </row>
    <row r="1304" spans="4:4" x14ac:dyDescent="0.2">
      <c r="D1304" s="55"/>
    </row>
    <row r="1305" spans="4:4" x14ac:dyDescent="0.2">
      <c r="D1305" s="55"/>
    </row>
    <row r="1306" spans="4:4" x14ac:dyDescent="0.2">
      <c r="D1306" s="55"/>
    </row>
    <row r="1307" spans="4:4" x14ac:dyDescent="0.2">
      <c r="D1307" s="55"/>
    </row>
    <row r="1308" spans="4:4" x14ac:dyDescent="0.2">
      <c r="D1308" s="55"/>
    </row>
    <row r="1309" spans="4:4" x14ac:dyDescent="0.2">
      <c r="D1309" s="55"/>
    </row>
    <row r="1310" spans="4:4" x14ac:dyDescent="0.2">
      <c r="D1310" s="55"/>
    </row>
    <row r="1311" spans="4:4" x14ac:dyDescent="0.2">
      <c r="D1311" s="55"/>
    </row>
    <row r="1312" spans="4:4" x14ac:dyDescent="0.2">
      <c r="D1312" s="55"/>
    </row>
    <row r="1313" spans="4:4" x14ac:dyDescent="0.2">
      <c r="D1313" s="55"/>
    </row>
    <row r="1314" spans="4:4" x14ac:dyDescent="0.2">
      <c r="D1314" s="55"/>
    </row>
    <row r="1315" spans="4:4" x14ac:dyDescent="0.2">
      <c r="D1315" s="55"/>
    </row>
    <row r="1316" spans="4:4" x14ac:dyDescent="0.2">
      <c r="D1316" s="55"/>
    </row>
    <row r="1317" spans="4:4" x14ac:dyDescent="0.2">
      <c r="D1317" s="55"/>
    </row>
    <row r="1318" spans="4:4" x14ac:dyDescent="0.2">
      <c r="D1318" s="55"/>
    </row>
    <row r="1319" spans="4:4" x14ac:dyDescent="0.2">
      <c r="D1319" s="55"/>
    </row>
    <row r="1320" spans="4:4" x14ac:dyDescent="0.2">
      <c r="D1320" s="55"/>
    </row>
    <row r="1321" spans="4:4" x14ac:dyDescent="0.2">
      <c r="D1321" s="55"/>
    </row>
    <row r="1322" spans="4:4" x14ac:dyDescent="0.2">
      <c r="D1322" s="55"/>
    </row>
    <row r="1323" spans="4:4" x14ac:dyDescent="0.2">
      <c r="D1323" s="55"/>
    </row>
    <row r="1324" spans="4:4" x14ac:dyDescent="0.2">
      <c r="D1324" s="55"/>
    </row>
    <row r="1325" spans="4:4" x14ac:dyDescent="0.2">
      <c r="D1325" s="55"/>
    </row>
    <row r="1326" spans="4:4" x14ac:dyDescent="0.2">
      <c r="D1326" s="55"/>
    </row>
    <row r="1327" spans="4:4" x14ac:dyDescent="0.2">
      <c r="D1327" s="55"/>
    </row>
    <row r="1328" spans="4:4" x14ac:dyDescent="0.2">
      <c r="D1328" s="55"/>
    </row>
    <row r="1329" spans="4:4" x14ac:dyDescent="0.2">
      <c r="D1329" s="55"/>
    </row>
    <row r="1330" spans="4:4" x14ac:dyDescent="0.2">
      <c r="D1330" s="55"/>
    </row>
    <row r="1331" spans="4:4" x14ac:dyDescent="0.2">
      <c r="D1331" s="55"/>
    </row>
    <row r="1332" spans="4:4" x14ac:dyDescent="0.2">
      <c r="D1332" s="55"/>
    </row>
    <row r="1333" spans="4:4" x14ac:dyDescent="0.2">
      <c r="D1333" s="55"/>
    </row>
    <row r="1334" spans="4:4" x14ac:dyDescent="0.2">
      <c r="D1334" s="55"/>
    </row>
    <row r="1335" spans="4:4" x14ac:dyDescent="0.2">
      <c r="D1335" s="55"/>
    </row>
    <row r="1336" spans="4:4" x14ac:dyDescent="0.2">
      <c r="D1336" s="55"/>
    </row>
    <row r="1337" spans="4:4" x14ac:dyDescent="0.2">
      <c r="D1337" s="55"/>
    </row>
    <row r="1338" spans="4:4" x14ac:dyDescent="0.2">
      <c r="D1338" s="55"/>
    </row>
    <row r="1339" spans="4:4" x14ac:dyDescent="0.2">
      <c r="D1339" s="55"/>
    </row>
    <row r="1340" spans="4:4" x14ac:dyDescent="0.2">
      <c r="D1340" s="55"/>
    </row>
    <row r="1341" spans="4:4" x14ac:dyDescent="0.2">
      <c r="D1341" s="55"/>
    </row>
    <row r="1342" spans="4:4" x14ac:dyDescent="0.2">
      <c r="D1342" s="55"/>
    </row>
    <row r="1343" spans="4:4" x14ac:dyDescent="0.2">
      <c r="D1343" s="55"/>
    </row>
    <row r="1344" spans="4:4" x14ac:dyDescent="0.2">
      <c r="D1344" s="55"/>
    </row>
    <row r="1345" spans="4:4" x14ac:dyDescent="0.2">
      <c r="D1345" s="55"/>
    </row>
    <row r="1346" spans="4:4" x14ac:dyDescent="0.2">
      <c r="D1346" s="55"/>
    </row>
    <row r="1347" spans="4:4" x14ac:dyDescent="0.2">
      <c r="D1347" s="55"/>
    </row>
    <row r="1348" spans="4:4" x14ac:dyDescent="0.2">
      <c r="D1348" s="55"/>
    </row>
    <row r="1349" spans="4:4" x14ac:dyDescent="0.2">
      <c r="D1349" s="55"/>
    </row>
    <row r="1350" spans="4:4" x14ac:dyDescent="0.2">
      <c r="D1350" s="55"/>
    </row>
    <row r="1351" spans="4:4" x14ac:dyDescent="0.2">
      <c r="D1351" s="55"/>
    </row>
    <row r="1352" spans="4:4" x14ac:dyDescent="0.2">
      <c r="D1352" s="55"/>
    </row>
    <row r="1353" spans="4:4" x14ac:dyDescent="0.2">
      <c r="D1353" s="55"/>
    </row>
    <row r="1354" spans="4:4" x14ac:dyDescent="0.2">
      <c r="D1354" s="55"/>
    </row>
    <row r="1355" spans="4:4" x14ac:dyDescent="0.2">
      <c r="D1355" s="55"/>
    </row>
    <row r="1356" spans="4:4" x14ac:dyDescent="0.2">
      <c r="D1356" s="55"/>
    </row>
    <row r="1357" spans="4:4" x14ac:dyDescent="0.2">
      <c r="D1357" s="55"/>
    </row>
    <row r="1358" spans="4:4" x14ac:dyDescent="0.2">
      <c r="D1358" s="55"/>
    </row>
    <row r="1359" spans="4:4" x14ac:dyDescent="0.2">
      <c r="D1359" s="55"/>
    </row>
    <row r="1360" spans="4:4" x14ac:dyDescent="0.2">
      <c r="D1360" s="55"/>
    </row>
    <row r="1361" spans="4:4" x14ac:dyDescent="0.2">
      <c r="D1361" s="55"/>
    </row>
    <row r="1362" spans="4:4" x14ac:dyDescent="0.2">
      <c r="D1362" s="55"/>
    </row>
    <row r="1363" spans="4:4" x14ac:dyDescent="0.2">
      <c r="D1363" s="55"/>
    </row>
    <row r="1364" spans="4:4" x14ac:dyDescent="0.2">
      <c r="D1364" s="55"/>
    </row>
    <row r="1365" spans="4:4" x14ac:dyDescent="0.2">
      <c r="D1365" s="55"/>
    </row>
    <row r="1366" spans="4:4" x14ac:dyDescent="0.2">
      <c r="D1366" s="55"/>
    </row>
    <row r="1367" spans="4:4" x14ac:dyDescent="0.2">
      <c r="D1367" s="55"/>
    </row>
    <row r="1368" spans="4:4" x14ac:dyDescent="0.2">
      <c r="D1368" s="55"/>
    </row>
    <row r="1369" spans="4:4" x14ac:dyDescent="0.2">
      <c r="D1369" s="55"/>
    </row>
    <row r="1370" spans="4:4" x14ac:dyDescent="0.2">
      <c r="D1370" s="55"/>
    </row>
    <row r="1371" spans="4:4" x14ac:dyDescent="0.2">
      <c r="D1371" s="55"/>
    </row>
    <row r="1372" spans="4:4" x14ac:dyDescent="0.2">
      <c r="D1372" s="55"/>
    </row>
    <row r="1373" spans="4:4" x14ac:dyDescent="0.2">
      <c r="D1373" s="55"/>
    </row>
    <row r="1374" spans="4:4" x14ac:dyDescent="0.2">
      <c r="D1374" s="55"/>
    </row>
    <row r="1375" spans="4:4" x14ac:dyDescent="0.2">
      <c r="D1375" s="55"/>
    </row>
    <row r="1376" spans="4:4" x14ac:dyDescent="0.2">
      <c r="D1376" s="55"/>
    </row>
    <row r="1377" spans="4:4" x14ac:dyDescent="0.2">
      <c r="D1377" s="55"/>
    </row>
    <row r="1378" spans="4:4" x14ac:dyDescent="0.2">
      <c r="D1378" s="55"/>
    </row>
    <row r="1379" spans="4:4" x14ac:dyDescent="0.2">
      <c r="D1379" s="55"/>
    </row>
    <row r="1380" spans="4:4" x14ac:dyDescent="0.2">
      <c r="D1380" s="55"/>
    </row>
    <row r="1381" spans="4:4" x14ac:dyDescent="0.2">
      <c r="D1381" s="55"/>
    </row>
    <row r="1382" spans="4:4" x14ac:dyDescent="0.2">
      <c r="D1382" s="55"/>
    </row>
    <row r="1383" spans="4:4" x14ac:dyDescent="0.2">
      <c r="D1383" s="55"/>
    </row>
    <row r="1384" spans="4:4" x14ac:dyDescent="0.2">
      <c r="D1384" s="55"/>
    </row>
    <row r="1385" spans="4:4" x14ac:dyDescent="0.2">
      <c r="D1385" s="55"/>
    </row>
    <row r="1386" spans="4:4" x14ac:dyDescent="0.2">
      <c r="D1386" s="55"/>
    </row>
    <row r="1387" spans="4:4" x14ac:dyDescent="0.2">
      <c r="D1387" s="55"/>
    </row>
    <row r="1388" spans="4:4" x14ac:dyDescent="0.2">
      <c r="D1388" s="55"/>
    </row>
    <row r="1389" spans="4:4" x14ac:dyDescent="0.2">
      <c r="D1389" s="55"/>
    </row>
    <row r="1390" spans="4:4" x14ac:dyDescent="0.2">
      <c r="D1390" s="55"/>
    </row>
    <row r="1391" spans="4:4" x14ac:dyDescent="0.2">
      <c r="D1391" s="55"/>
    </row>
    <row r="1392" spans="4:4" x14ac:dyDescent="0.2">
      <c r="D1392" s="55"/>
    </row>
    <row r="1393" spans="4:4" x14ac:dyDescent="0.2">
      <c r="D1393" s="55"/>
    </row>
    <row r="1394" spans="4:4" x14ac:dyDescent="0.2">
      <c r="D1394" s="55"/>
    </row>
    <row r="1395" spans="4:4" x14ac:dyDescent="0.2">
      <c r="D1395" s="55"/>
    </row>
    <row r="1396" spans="4:4" x14ac:dyDescent="0.2">
      <c r="D1396" s="55"/>
    </row>
    <row r="1397" spans="4:4" x14ac:dyDescent="0.2">
      <c r="D1397" s="55"/>
    </row>
    <row r="1398" spans="4:4" x14ac:dyDescent="0.2">
      <c r="D1398" s="55"/>
    </row>
    <row r="1399" spans="4:4" x14ac:dyDescent="0.2">
      <c r="D1399" s="55"/>
    </row>
    <row r="1400" spans="4:4" x14ac:dyDescent="0.2">
      <c r="D1400" s="55"/>
    </row>
    <row r="1401" spans="4:4" x14ac:dyDescent="0.2">
      <c r="D1401" s="55"/>
    </row>
    <row r="1402" spans="4:4" x14ac:dyDescent="0.2">
      <c r="D1402" s="55"/>
    </row>
    <row r="1403" spans="4:4" x14ac:dyDescent="0.2">
      <c r="D1403" s="55"/>
    </row>
    <row r="1404" spans="4:4" x14ac:dyDescent="0.2">
      <c r="D1404" s="55"/>
    </row>
    <row r="1405" spans="4:4" x14ac:dyDescent="0.2">
      <c r="D1405" s="55"/>
    </row>
    <row r="1406" spans="4:4" x14ac:dyDescent="0.2">
      <c r="D1406" s="55"/>
    </row>
    <row r="1407" spans="4:4" x14ac:dyDescent="0.2">
      <c r="D1407" s="55"/>
    </row>
    <row r="1408" spans="4:4" x14ac:dyDescent="0.2">
      <c r="D1408" s="55"/>
    </row>
    <row r="1409" spans="4:4" x14ac:dyDescent="0.2">
      <c r="D1409" s="55"/>
    </row>
    <row r="1410" spans="4:4" x14ac:dyDescent="0.2">
      <c r="D1410" s="55"/>
    </row>
    <row r="1411" spans="4:4" x14ac:dyDescent="0.2">
      <c r="D1411" s="55"/>
    </row>
    <row r="1412" spans="4:4" x14ac:dyDescent="0.2">
      <c r="D1412" s="55"/>
    </row>
    <row r="1413" spans="4:4" x14ac:dyDescent="0.2">
      <c r="D1413" s="55"/>
    </row>
    <row r="1414" spans="4:4" x14ac:dyDescent="0.2">
      <c r="D1414" s="55"/>
    </row>
    <row r="1415" spans="4:4" x14ac:dyDescent="0.2">
      <c r="D1415" s="55"/>
    </row>
    <row r="1416" spans="4:4" x14ac:dyDescent="0.2">
      <c r="D1416" s="55"/>
    </row>
    <row r="1417" spans="4:4" x14ac:dyDescent="0.2">
      <c r="D1417" s="55"/>
    </row>
    <row r="1418" spans="4:4" x14ac:dyDescent="0.2">
      <c r="D1418" s="55"/>
    </row>
    <row r="1419" spans="4:4" x14ac:dyDescent="0.2">
      <c r="D1419" s="55"/>
    </row>
    <row r="1420" spans="4:4" x14ac:dyDescent="0.2">
      <c r="D1420" s="55"/>
    </row>
    <row r="1421" spans="4:4" x14ac:dyDescent="0.2">
      <c r="D1421" s="55"/>
    </row>
    <row r="1422" spans="4:4" x14ac:dyDescent="0.2">
      <c r="D1422" s="55"/>
    </row>
    <row r="1423" spans="4:4" x14ac:dyDescent="0.2">
      <c r="D1423" s="55"/>
    </row>
    <row r="1424" spans="4:4" x14ac:dyDescent="0.2">
      <c r="D1424" s="55"/>
    </row>
    <row r="1425" spans="4:4" x14ac:dyDescent="0.2">
      <c r="D1425" s="55"/>
    </row>
    <row r="1426" spans="4:4" x14ac:dyDescent="0.2">
      <c r="D1426" s="55"/>
    </row>
    <row r="1427" spans="4:4" x14ac:dyDescent="0.2">
      <c r="D1427" s="55"/>
    </row>
    <row r="1428" spans="4:4" x14ac:dyDescent="0.2">
      <c r="D1428" s="55"/>
    </row>
    <row r="1429" spans="4:4" x14ac:dyDescent="0.2">
      <c r="D1429" s="55"/>
    </row>
    <row r="1430" spans="4:4" x14ac:dyDescent="0.2">
      <c r="D1430" s="55"/>
    </row>
    <row r="1431" spans="4:4" x14ac:dyDescent="0.2">
      <c r="D1431" s="55"/>
    </row>
    <row r="1432" spans="4:4" x14ac:dyDescent="0.2">
      <c r="D1432" s="55"/>
    </row>
    <row r="1433" spans="4:4" x14ac:dyDescent="0.2">
      <c r="D1433" s="55"/>
    </row>
    <row r="1434" spans="4:4" x14ac:dyDescent="0.2">
      <c r="D1434" s="55"/>
    </row>
    <row r="1435" spans="4:4" x14ac:dyDescent="0.2">
      <c r="D1435" s="55"/>
    </row>
    <row r="1436" spans="4:4" x14ac:dyDescent="0.2">
      <c r="D1436" s="55"/>
    </row>
    <row r="1437" spans="4:4" x14ac:dyDescent="0.2">
      <c r="D1437" s="55"/>
    </row>
    <row r="1438" spans="4:4" x14ac:dyDescent="0.2">
      <c r="D1438" s="55"/>
    </row>
    <row r="1439" spans="4:4" x14ac:dyDescent="0.2">
      <c r="D1439" s="55"/>
    </row>
    <row r="1440" spans="4:4" x14ac:dyDescent="0.2">
      <c r="D1440" s="55"/>
    </row>
    <row r="1441" spans="4:4" x14ac:dyDescent="0.2">
      <c r="D1441" s="55"/>
    </row>
    <row r="1442" spans="4:4" x14ac:dyDescent="0.2">
      <c r="D1442" s="55"/>
    </row>
    <row r="1443" spans="4:4" x14ac:dyDescent="0.2">
      <c r="D1443" s="55"/>
    </row>
    <row r="1444" spans="4:4" x14ac:dyDescent="0.2">
      <c r="D1444" s="55"/>
    </row>
    <row r="1445" spans="4:4" x14ac:dyDescent="0.2">
      <c r="D1445" s="55"/>
    </row>
    <row r="1446" spans="4:4" x14ac:dyDescent="0.2">
      <c r="D1446" s="55"/>
    </row>
    <row r="1447" spans="4:4" x14ac:dyDescent="0.2">
      <c r="D1447" s="55"/>
    </row>
    <row r="1448" spans="4:4" x14ac:dyDescent="0.2">
      <c r="D1448" s="55"/>
    </row>
    <row r="1449" spans="4:4" x14ac:dyDescent="0.2">
      <c r="D1449" s="55"/>
    </row>
    <row r="1450" spans="4:4" x14ac:dyDescent="0.2">
      <c r="D1450" s="55"/>
    </row>
    <row r="1451" spans="4:4" x14ac:dyDescent="0.2">
      <c r="D1451" s="55"/>
    </row>
    <row r="1452" spans="4:4" x14ac:dyDescent="0.2">
      <c r="D1452" s="55"/>
    </row>
    <row r="1453" spans="4:4" x14ac:dyDescent="0.2">
      <c r="D1453" s="55"/>
    </row>
    <row r="1454" spans="4:4" x14ac:dyDescent="0.2">
      <c r="D1454" s="55"/>
    </row>
    <row r="1455" spans="4:4" x14ac:dyDescent="0.2">
      <c r="D1455" s="55"/>
    </row>
    <row r="1456" spans="4:4" x14ac:dyDescent="0.2">
      <c r="D1456" s="55"/>
    </row>
    <row r="1457" spans="4:4" x14ac:dyDescent="0.2">
      <c r="D1457" s="55"/>
    </row>
    <row r="1458" spans="4:4" x14ac:dyDescent="0.2">
      <c r="D1458" s="55"/>
    </row>
    <row r="1459" spans="4:4" x14ac:dyDescent="0.2">
      <c r="D1459" s="55"/>
    </row>
    <row r="1460" spans="4:4" x14ac:dyDescent="0.2">
      <c r="D1460" s="55"/>
    </row>
    <row r="1461" spans="4:4" x14ac:dyDescent="0.2">
      <c r="D1461" s="55"/>
    </row>
    <row r="1462" spans="4:4" x14ac:dyDescent="0.2">
      <c r="D1462" s="55"/>
    </row>
    <row r="1463" spans="4:4" x14ac:dyDescent="0.2">
      <c r="D1463" s="55"/>
    </row>
    <row r="1464" spans="4:4" x14ac:dyDescent="0.2">
      <c r="D1464" s="55"/>
    </row>
    <row r="1465" spans="4:4" x14ac:dyDescent="0.2">
      <c r="D1465" s="55"/>
    </row>
    <row r="1466" spans="4:4" x14ac:dyDescent="0.2">
      <c r="D1466" s="55"/>
    </row>
    <row r="1467" spans="4:4" x14ac:dyDescent="0.2">
      <c r="D1467" s="55"/>
    </row>
    <row r="1468" spans="4:4" x14ac:dyDescent="0.2">
      <c r="D1468" s="55"/>
    </row>
    <row r="1469" spans="4:4" x14ac:dyDescent="0.2">
      <c r="D1469" s="55"/>
    </row>
    <row r="1470" spans="4:4" x14ac:dyDescent="0.2">
      <c r="D1470" s="55"/>
    </row>
    <row r="1471" spans="4:4" x14ac:dyDescent="0.2">
      <c r="D1471" s="55"/>
    </row>
    <row r="1472" spans="4:4" x14ac:dyDescent="0.2">
      <c r="D1472" s="55"/>
    </row>
    <row r="1473" spans="4:4" x14ac:dyDescent="0.2">
      <c r="D1473" s="55"/>
    </row>
    <row r="1474" spans="4:4" x14ac:dyDescent="0.2">
      <c r="D1474" s="55"/>
    </row>
    <row r="1475" spans="4:4" x14ac:dyDescent="0.2">
      <c r="D1475" s="55"/>
    </row>
    <row r="1476" spans="4:4" x14ac:dyDescent="0.2">
      <c r="D1476" s="55"/>
    </row>
    <row r="1477" spans="4:4" x14ac:dyDescent="0.2">
      <c r="D1477" s="55"/>
    </row>
    <row r="1478" spans="4:4" x14ac:dyDescent="0.2">
      <c r="D1478" s="55"/>
    </row>
    <row r="1479" spans="4:4" x14ac:dyDescent="0.2">
      <c r="D1479" s="55"/>
    </row>
    <row r="1480" spans="4:4" x14ac:dyDescent="0.2">
      <c r="D1480" s="55"/>
    </row>
    <row r="1481" spans="4:4" x14ac:dyDescent="0.2">
      <c r="D1481" s="55"/>
    </row>
    <row r="1482" spans="4:4" x14ac:dyDescent="0.2">
      <c r="D1482" s="55"/>
    </row>
    <row r="1483" spans="4:4" x14ac:dyDescent="0.2">
      <c r="D1483" s="55"/>
    </row>
    <row r="1484" spans="4:4" x14ac:dyDescent="0.2">
      <c r="D1484" s="55"/>
    </row>
    <row r="1485" spans="4:4" x14ac:dyDescent="0.2">
      <c r="D1485" s="55"/>
    </row>
    <row r="1486" spans="4:4" x14ac:dyDescent="0.2">
      <c r="D1486" s="55"/>
    </row>
    <row r="1487" spans="4:4" x14ac:dyDescent="0.2">
      <c r="D1487" s="55"/>
    </row>
    <row r="1488" spans="4:4" x14ac:dyDescent="0.2">
      <c r="D1488" s="55"/>
    </row>
    <row r="1489" spans="4:4" x14ac:dyDescent="0.2">
      <c r="D1489" s="55"/>
    </row>
    <row r="1490" spans="4:4" x14ac:dyDescent="0.2">
      <c r="D1490" s="55"/>
    </row>
    <row r="1491" spans="4:4" x14ac:dyDescent="0.2">
      <c r="D1491" s="55"/>
    </row>
    <row r="1492" spans="4:4" x14ac:dyDescent="0.2">
      <c r="D1492" s="55"/>
    </row>
    <row r="1493" spans="4:4" x14ac:dyDescent="0.2">
      <c r="D1493" s="55"/>
    </row>
    <row r="1494" spans="4:4" x14ac:dyDescent="0.2">
      <c r="D1494" s="55"/>
    </row>
    <row r="1495" spans="4:4" x14ac:dyDescent="0.2">
      <c r="D1495" s="55"/>
    </row>
    <row r="1496" spans="4:4" x14ac:dyDescent="0.2">
      <c r="D1496" s="55"/>
    </row>
    <row r="1497" spans="4:4" x14ac:dyDescent="0.2">
      <c r="D1497" s="55"/>
    </row>
    <row r="1498" spans="4:4" x14ac:dyDescent="0.2">
      <c r="D1498" s="55"/>
    </row>
    <row r="1499" spans="4:4" x14ac:dyDescent="0.2">
      <c r="D1499" s="55"/>
    </row>
    <row r="1500" spans="4:4" x14ac:dyDescent="0.2">
      <c r="D1500" s="55"/>
    </row>
    <row r="1501" spans="4:4" x14ac:dyDescent="0.2">
      <c r="D1501" s="55"/>
    </row>
    <row r="1502" spans="4:4" x14ac:dyDescent="0.2">
      <c r="D1502" s="55"/>
    </row>
    <row r="1503" spans="4:4" x14ac:dyDescent="0.2">
      <c r="D1503" s="55"/>
    </row>
    <row r="1504" spans="4:4" x14ac:dyDescent="0.2">
      <c r="D1504" s="55"/>
    </row>
    <row r="1505" spans="4:4" x14ac:dyDescent="0.2">
      <c r="D1505" s="55"/>
    </row>
    <row r="1506" spans="4:4" x14ac:dyDescent="0.2">
      <c r="D1506" s="55"/>
    </row>
    <row r="1507" spans="4:4" x14ac:dyDescent="0.2">
      <c r="D1507" s="55"/>
    </row>
    <row r="1508" spans="4:4" x14ac:dyDescent="0.2">
      <c r="D1508" s="55"/>
    </row>
    <row r="1509" spans="4:4" x14ac:dyDescent="0.2">
      <c r="D1509" s="55"/>
    </row>
    <row r="1510" spans="4:4" x14ac:dyDescent="0.2">
      <c r="D1510" s="55"/>
    </row>
    <row r="1511" spans="4:4" x14ac:dyDescent="0.2">
      <c r="D1511" s="55"/>
    </row>
    <row r="1512" spans="4:4" x14ac:dyDescent="0.2">
      <c r="D1512" s="55"/>
    </row>
    <row r="1513" spans="4:4" x14ac:dyDescent="0.2">
      <c r="D1513" s="55"/>
    </row>
    <row r="1514" spans="4:4" x14ac:dyDescent="0.2">
      <c r="D1514" s="55"/>
    </row>
    <row r="1515" spans="4:4" x14ac:dyDescent="0.2">
      <c r="D1515" s="55"/>
    </row>
    <row r="1516" spans="4:4" x14ac:dyDescent="0.2">
      <c r="D1516" s="55"/>
    </row>
    <row r="1517" spans="4:4" x14ac:dyDescent="0.2">
      <c r="D1517" s="55"/>
    </row>
    <row r="1518" spans="4:4" x14ac:dyDescent="0.2">
      <c r="D1518" s="55"/>
    </row>
    <row r="1519" spans="4:4" x14ac:dyDescent="0.2">
      <c r="D1519" s="55"/>
    </row>
    <row r="1520" spans="4:4" x14ac:dyDescent="0.2">
      <c r="D1520" s="55"/>
    </row>
    <row r="1521" spans="4:4" x14ac:dyDescent="0.2">
      <c r="D1521" s="55"/>
    </row>
    <row r="1522" spans="4:4" x14ac:dyDescent="0.2">
      <c r="D1522" s="55"/>
    </row>
    <row r="1523" spans="4:4" x14ac:dyDescent="0.2">
      <c r="D1523" s="55"/>
    </row>
    <row r="1524" spans="4:4" x14ac:dyDescent="0.2">
      <c r="D1524" s="55"/>
    </row>
    <row r="1525" spans="4:4" x14ac:dyDescent="0.2">
      <c r="D1525" s="55"/>
    </row>
    <row r="1526" spans="4:4" x14ac:dyDescent="0.2">
      <c r="D1526" s="55"/>
    </row>
    <row r="1527" spans="4:4" x14ac:dyDescent="0.2">
      <c r="D1527" s="55"/>
    </row>
    <row r="1528" spans="4:4" x14ac:dyDescent="0.2">
      <c r="D1528" s="55"/>
    </row>
    <row r="1529" spans="4:4" x14ac:dyDescent="0.2">
      <c r="D1529" s="55"/>
    </row>
    <row r="1530" spans="4:4" x14ac:dyDescent="0.2">
      <c r="D1530" s="55"/>
    </row>
    <row r="1531" spans="4:4" x14ac:dyDescent="0.2">
      <c r="D1531" s="55"/>
    </row>
    <row r="1532" spans="4:4" x14ac:dyDescent="0.2">
      <c r="D1532" s="55"/>
    </row>
    <row r="1533" spans="4:4" x14ac:dyDescent="0.2">
      <c r="D1533" s="55"/>
    </row>
    <row r="1534" spans="4:4" x14ac:dyDescent="0.2">
      <c r="D1534" s="55"/>
    </row>
    <row r="1535" spans="4:4" x14ac:dyDescent="0.2">
      <c r="D1535" s="55"/>
    </row>
    <row r="1536" spans="4:4" x14ac:dyDescent="0.2">
      <c r="D1536" s="55"/>
    </row>
    <row r="1537" spans="4:4" x14ac:dyDescent="0.2">
      <c r="D1537" s="55"/>
    </row>
    <row r="1538" spans="4:4" x14ac:dyDescent="0.2">
      <c r="D1538" s="55"/>
    </row>
    <row r="1539" spans="4:4" x14ac:dyDescent="0.2">
      <c r="D1539" s="55"/>
    </row>
    <row r="1540" spans="4:4" x14ac:dyDescent="0.2">
      <c r="D1540" s="55"/>
    </row>
    <row r="1541" spans="4:4" x14ac:dyDescent="0.2">
      <c r="D1541" s="55"/>
    </row>
    <row r="1542" spans="4:4" x14ac:dyDescent="0.2">
      <c r="D1542" s="55"/>
    </row>
    <row r="1543" spans="4:4" x14ac:dyDescent="0.2">
      <c r="D1543" s="55"/>
    </row>
    <row r="1544" spans="4:4" x14ac:dyDescent="0.2">
      <c r="D1544" s="55"/>
    </row>
    <row r="1545" spans="4:4" x14ac:dyDescent="0.2">
      <c r="D1545" s="55"/>
    </row>
    <row r="1546" spans="4:4" x14ac:dyDescent="0.2">
      <c r="D1546" s="55"/>
    </row>
    <row r="1547" spans="4:4" x14ac:dyDescent="0.2">
      <c r="D1547" s="55"/>
    </row>
    <row r="1548" spans="4:4" x14ac:dyDescent="0.2">
      <c r="D1548" s="55"/>
    </row>
    <row r="1549" spans="4:4" x14ac:dyDescent="0.2">
      <c r="D1549" s="55"/>
    </row>
    <row r="1550" spans="4:4" x14ac:dyDescent="0.2">
      <c r="D1550" s="55"/>
    </row>
    <row r="1551" spans="4:4" x14ac:dyDescent="0.2">
      <c r="D1551" s="55"/>
    </row>
    <row r="1552" spans="4:4" x14ac:dyDescent="0.2">
      <c r="D1552" s="55"/>
    </row>
    <row r="1553" spans="4:4" x14ac:dyDescent="0.2">
      <c r="D1553" s="55"/>
    </row>
    <row r="1554" spans="4:4" x14ac:dyDescent="0.2">
      <c r="D1554" s="55"/>
    </row>
    <row r="1555" spans="4:4" x14ac:dyDescent="0.2">
      <c r="D1555" s="55"/>
    </row>
    <row r="1556" spans="4:4" x14ac:dyDescent="0.2">
      <c r="D1556" s="55"/>
    </row>
    <row r="1557" spans="4:4" x14ac:dyDescent="0.2">
      <c r="D1557" s="55"/>
    </row>
    <row r="1558" spans="4:4" x14ac:dyDescent="0.2">
      <c r="D1558" s="55"/>
    </row>
    <row r="1559" spans="4:4" x14ac:dyDescent="0.2">
      <c r="D1559" s="55"/>
    </row>
    <row r="1560" spans="4:4" x14ac:dyDescent="0.2">
      <c r="D1560" s="55"/>
    </row>
    <row r="1561" spans="4:4" x14ac:dyDescent="0.2">
      <c r="D1561" s="55"/>
    </row>
    <row r="1562" spans="4:4" x14ac:dyDescent="0.2">
      <c r="D1562" s="55"/>
    </row>
    <row r="1563" spans="4:4" x14ac:dyDescent="0.2">
      <c r="D1563" s="55"/>
    </row>
    <row r="1564" spans="4:4" x14ac:dyDescent="0.2">
      <c r="D1564" s="55"/>
    </row>
    <row r="1565" spans="4:4" x14ac:dyDescent="0.2">
      <c r="D1565" s="55"/>
    </row>
    <row r="1566" spans="4:4" x14ac:dyDescent="0.2">
      <c r="D1566" s="55"/>
    </row>
    <row r="1567" spans="4:4" x14ac:dyDescent="0.2">
      <c r="D1567" s="55"/>
    </row>
    <row r="1568" spans="4:4" x14ac:dyDescent="0.2">
      <c r="D1568" s="55"/>
    </row>
    <row r="1569" spans="4:4" x14ac:dyDescent="0.2">
      <c r="D1569" s="55"/>
    </row>
    <row r="1570" spans="4:4" x14ac:dyDescent="0.2">
      <c r="D1570" s="55"/>
    </row>
    <row r="1571" spans="4:4" x14ac:dyDescent="0.2">
      <c r="D1571" s="55"/>
    </row>
    <row r="1572" spans="4:4" x14ac:dyDescent="0.2">
      <c r="D1572" s="55"/>
    </row>
    <row r="1573" spans="4:4" x14ac:dyDescent="0.2">
      <c r="D1573" s="55"/>
    </row>
    <row r="1574" spans="4:4" x14ac:dyDescent="0.2">
      <c r="D1574" s="55"/>
    </row>
    <row r="1575" spans="4:4" x14ac:dyDescent="0.2">
      <c r="D1575" s="55"/>
    </row>
    <row r="1576" spans="4:4" x14ac:dyDescent="0.2">
      <c r="D1576" s="55"/>
    </row>
    <row r="1577" spans="4:4" x14ac:dyDescent="0.2">
      <c r="D1577" s="55"/>
    </row>
    <row r="1578" spans="4:4" x14ac:dyDescent="0.2">
      <c r="D1578" s="55"/>
    </row>
    <row r="1579" spans="4:4" x14ac:dyDescent="0.2">
      <c r="D1579" s="55"/>
    </row>
    <row r="1580" spans="4:4" x14ac:dyDescent="0.2">
      <c r="D1580" s="55"/>
    </row>
    <row r="1581" spans="4:4" x14ac:dyDescent="0.2">
      <c r="D1581" s="55"/>
    </row>
    <row r="1582" spans="4:4" x14ac:dyDescent="0.2">
      <c r="D1582" s="55"/>
    </row>
    <row r="1583" spans="4:4" x14ac:dyDescent="0.2">
      <c r="D1583" s="55"/>
    </row>
    <row r="1584" spans="4:4" x14ac:dyDescent="0.2">
      <c r="D1584" s="55"/>
    </row>
    <row r="1585" spans="4:4" x14ac:dyDescent="0.2">
      <c r="D1585" s="55"/>
    </row>
    <row r="1586" spans="4:4" x14ac:dyDescent="0.2">
      <c r="D1586" s="55"/>
    </row>
    <row r="1587" spans="4:4" x14ac:dyDescent="0.2">
      <c r="D1587" s="55"/>
    </row>
    <row r="1588" spans="4:4" x14ac:dyDescent="0.2">
      <c r="D1588" s="55"/>
    </row>
    <row r="1589" spans="4:4" x14ac:dyDescent="0.2">
      <c r="D1589" s="55"/>
    </row>
    <row r="1590" spans="4:4" x14ac:dyDescent="0.2">
      <c r="D1590" s="55"/>
    </row>
    <row r="1591" spans="4:4" x14ac:dyDescent="0.2">
      <c r="D1591" s="55"/>
    </row>
    <row r="1592" spans="4:4" x14ac:dyDescent="0.2">
      <c r="D1592" s="55"/>
    </row>
    <row r="1593" spans="4:4" x14ac:dyDescent="0.2">
      <c r="D1593" s="55"/>
    </row>
    <row r="1594" spans="4:4" x14ac:dyDescent="0.2">
      <c r="D1594" s="55"/>
    </row>
    <row r="1595" spans="4:4" x14ac:dyDescent="0.2">
      <c r="D1595" s="55"/>
    </row>
    <row r="1596" spans="4:4" x14ac:dyDescent="0.2">
      <c r="D1596" s="55"/>
    </row>
    <row r="1597" spans="4:4" x14ac:dyDescent="0.2">
      <c r="D1597" s="55"/>
    </row>
    <row r="1598" spans="4:4" x14ac:dyDescent="0.2">
      <c r="D1598" s="55"/>
    </row>
    <row r="1599" spans="4:4" x14ac:dyDescent="0.2">
      <c r="D1599" s="55"/>
    </row>
    <row r="1600" spans="4:4" x14ac:dyDescent="0.2">
      <c r="D1600" s="55"/>
    </row>
    <row r="1601" spans="4:4" x14ac:dyDescent="0.2">
      <c r="D1601" s="55"/>
    </row>
  </sheetData>
  <autoFilter ref="A1:P65">
    <filterColumn colId="0">
      <filters>
        <filter val="ZigZagOverNSN"/>
      </filters>
    </filterColumn>
    <filterColumn colId="1">
      <filters>
        <filter val="16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01"/>
  <sheetViews>
    <sheetView tabSelected="1" workbookViewId="0">
      <selection sqref="A1:XFD1"/>
    </sheetView>
  </sheetViews>
  <sheetFormatPr defaultRowHeight="12.75" x14ac:dyDescent="0.2"/>
  <cols>
    <col min="1" max="1" width="14.42578125" customWidth="1"/>
    <col min="2" max="2" width="5.85546875" customWidth="1"/>
    <col min="3" max="3" width="6.140625" bestFit="1" customWidth="1"/>
    <col min="4" max="4" width="5.5703125" customWidth="1"/>
    <col min="5" max="5" width="15.7109375" bestFit="1" customWidth="1"/>
    <col min="6" max="6" width="10.140625" bestFit="1" customWidth="1"/>
    <col min="7" max="7" width="8.28515625" bestFit="1" customWidth="1"/>
    <col min="8" max="8" width="7.5703125" customWidth="1"/>
    <col min="9" max="9" width="17.7109375" bestFit="1" customWidth="1"/>
    <col min="10" max="10" width="11.7109375" bestFit="1" customWidth="1"/>
    <col min="11" max="12" width="14.85546875" bestFit="1" customWidth="1"/>
    <col min="13" max="13" width="14.85546875" customWidth="1"/>
    <col min="14" max="15" width="14.85546875" bestFit="1" customWidth="1"/>
    <col min="16" max="16" width="14.85546875" customWidth="1"/>
  </cols>
  <sheetData>
    <row r="1" spans="1:16" x14ac:dyDescent="0.2">
      <c r="A1" t="s">
        <v>122</v>
      </c>
      <c r="B1" t="s">
        <v>124</v>
      </c>
      <c r="C1" t="s">
        <v>123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153</v>
      </c>
    </row>
    <row r="2" spans="1:16" hidden="1" x14ac:dyDescent="0.2">
      <c r="A2" t="s">
        <v>154</v>
      </c>
      <c r="B2">
        <v>1</v>
      </c>
      <c r="C2">
        <v>20</v>
      </c>
      <c r="D2" s="55" t="s">
        <v>140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</row>
    <row r="3" spans="1:16" hidden="1" x14ac:dyDescent="0.2">
      <c r="A3" t="s">
        <v>154</v>
      </c>
      <c r="B3">
        <v>1</v>
      </c>
      <c r="C3">
        <v>20</v>
      </c>
      <c r="D3" s="55" t="s">
        <v>141</v>
      </c>
      <c r="E3" t="s">
        <v>156</v>
      </c>
      <c r="F3" t="s">
        <v>157</v>
      </c>
      <c r="G3" t="s">
        <v>158</v>
      </c>
      <c r="H3" t="s">
        <v>159</v>
      </c>
      <c r="I3" t="s">
        <v>160</v>
      </c>
      <c r="J3" t="s">
        <v>161</v>
      </c>
      <c r="K3" t="s">
        <v>162</v>
      </c>
      <c r="L3" t="s">
        <v>163</v>
      </c>
      <c r="M3" t="s">
        <v>164</v>
      </c>
      <c r="N3" t="s">
        <v>165</v>
      </c>
      <c r="O3" t="s">
        <v>166</v>
      </c>
      <c r="P3" t="s">
        <v>167</v>
      </c>
    </row>
    <row r="4" spans="1:16" hidden="1" x14ac:dyDescent="0.2">
      <c r="A4" t="s">
        <v>154</v>
      </c>
      <c r="B4">
        <v>1</v>
      </c>
      <c r="C4">
        <v>20</v>
      </c>
      <c r="D4" s="55" t="s">
        <v>142</v>
      </c>
      <c r="E4" t="s">
        <v>168</v>
      </c>
      <c r="F4" t="s">
        <v>169</v>
      </c>
      <c r="G4" t="s">
        <v>169</v>
      </c>
      <c r="H4" t="s">
        <v>169</v>
      </c>
      <c r="I4" s="55">
        <v>987928942768</v>
      </c>
      <c r="J4" t="s">
        <v>169</v>
      </c>
      <c r="K4" s="55">
        <v>438390939872</v>
      </c>
      <c r="L4" s="55">
        <v>56820001991</v>
      </c>
      <c r="M4" s="55">
        <v>96251496638</v>
      </c>
      <c r="N4" s="55">
        <v>204242397828</v>
      </c>
      <c r="O4" s="55">
        <v>358808436215</v>
      </c>
      <c r="P4" s="55">
        <v>290114919759</v>
      </c>
    </row>
    <row r="5" spans="1:16" hidden="1" x14ac:dyDescent="0.2">
      <c r="A5" t="s">
        <v>154</v>
      </c>
      <c r="B5">
        <v>1</v>
      </c>
      <c r="C5">
        <v>20</v>
      </c>
      <c r="D5" s="55" t="s">
        <v>143</v>
      </c>
      <c r="E5" t="s">
        <v>170</v>
      </c>
      <c r="F5" t="s">
        <v>157</v>
      </c>
      <c r="G5" t="s">
        <v>158</v>
      </c>
      <c r="H5" t="s">
        <v>159</v>
      </c>
      <c r="I5" t="s">
        <v>171</v>
      </c>
      <c r="J5" t="s">
        <v>161</v>
      </c>
      <c r="K5" t="s">
        <v>172</v>
      </c>
      <c r="L5" t="s">
        <v>173</v>
      </c>
      <c r="M5" t="s">
        <v>174</v>
      </c>
      <c r="N5" t="s">
        <v>175</v>
      </c>
      <c r="O5" t="s">
        <v>176</v>
      </c>
      <c r="P5" t="s">
        <v>161</v>
      </c>
    </row>
    <row r="6" spans="1:16" hidden="1" x14ac:dyDescent="0.2">
      <c r="A6" t="s">
        <v>154</v>
      </c>
      <c r="B6">
        <v>1</v>
      </c>
      <c r="C6">
        <v>20</v>
      </c>
      <c r="D6" s="55">
        <v>0.25</v>
      </c>
      <c r="E6" t="s">
        <v>177</v>
      </c>
      <c r="F6" t="s">
        <v>157</v>
      </c>
      <c r="G6" t="s">
        <v>158</v>
      </c>
      <c r="H6" t="s">
        <v>159</v>
      </c>
      <c r="I6" t="s">
        <v>178</v>
      </c>
      <c r="J6" t="s">
        <v>161</v>
      </c>
      <c r="K6" t="s">
        <v>179</v>
      </c>
      <c r="L6" t="s">
        <v>180</v>
      </c>
      <c r="M6" t="s">
        <v>181</v>
      </c>
      <c r="N6" t="s">
        <v>182</v>
      </c>
      <c r="O6" t="s">
        <v>183</v>
      </c>
      <c r="P6" t="s">
        <v>184</v>
      </c>
    </row>
    <row r="7" spans="1:16" hidden="1" x14ac:dyDescent="0.2">
      <c r="A7" t="s">
        <v>154</v>
      </c>
      <c r="B7">
        <v>1</v>
      </c>
      <c r="C7">
        <v>20</v>
      </c>
      <c r="D7" s="55">
        <v>0.5</v>
      </c>
      <c r="E7" t="s">
        <v>185</v>
      </c>
      <c r="F7" t="s">
        <v>157</v>
      </c>
      <c r="G7" t="s">
        <v>158</v>
      </c>
      <c r="H7" t="s">
        <v>159</v>
      </c>
      <c r="I7" t="s">
        <v>186</v>
      </c>
      <c r="J7" t="s">
        <v>161</v>
      </c>
      <c r="K7" t="s">
        <v>187</v>
      </c>
      <c r="L7" t="s">
        <v>188</v>
      </c>
      <c r="M7" t="s">
        <v>189</v>
      </c>
      <c r="N7" t="s">
        <v>190</v>
      </c>
      <c r="O7" t="s">
        <v>191</v>
      </c>
      <c r="P7" t="s">
        <v>167</v>
      </c>
    </row>
    <row r="8" spans="1:16" hidden="1" x14ac:dyDescent="0.2">
      <c r="A8" t="s">
        <v>154</v>
      </c>
      <c r="B8">
        <v>1</v>
      </c>
      <c r="C8">
        <v>20</v>
      </c>
      <c r="D8" s="55">
        <v>0.75</v>
      </c>
      <c r="E8" t="s">
        <v>192</v>
      </c>
      <c r="F8" t="s">
        <v>157</v>
      </c>
      <c r="G8" t="s">
        <v>158</v>
      </c>
      <c r="H8" t="s">
        <v>159</v>
      </c>
      <c r="I8" t="s">
        <v>193</v>
      </c>
      <c r="J8" t="s">
        <v>161</v>
      </c>
      <c r="K8" t="s">
        <v>194</v>
      </c>
      <c r="L8" t="s">
        <v>195</v>
      </c>
      <c r="M8" t="s">
        <v>196</v>
      </c>
      <c r="N8" t="s">
        <v>197</v>
      </c>
      <c r="O8" t="s">
        <v>198</v>
      </c>
      <c r="P8" t="s">
        <v>199</v>
      </c>
    </row>
    <row r="9" spans="1:16" hidden="1" x14ac:dyDescent="0.2">
      <c r="A9" t="s">
        <v>154</v>
      </c>
      <c r="B9">
        <v>1</v>
      </c>
      <c r="C9">
        <v>20</v>
      </c>
      <c r="D9" s="55" t="s">
        <v>144</v>
      </c>
      <c r="E9" s="55">
        <v>130417</v>
      </c>
      <c r="F9" t="s">
        <v>157</v>
      </c>
      <c r="G9" t="s">
        <v>158</v>
      </c>
      <c r="H9" t="s">
        <v>159</v>
      </c>
      <c r="I9" t="s">
        <v>200</v>
      </c>
      <c r="J9" t="s">
        <v>161</v>
      </c>
      <c r="K9" t="s">
        <v>201</v>
      </c>
      <c r="L9" t="s">
        <v>202</v>
      </c>
      <c r="M9" t="s">
        <v>203</v>
      </c>
      <c r="N9" t="s">
        <v>204</v>
      </c>
      <c r="O9" t="s">
        <v>205</v>
      </c>
      <c r="P9" t="s">
        <v>155</v>
      </c>
    </row>
    <row r="10" spans="1:16" hidden="1" x14ac:dyDescent="0.2">
      <c r="A10" t="s">
        <v>154</v>
      </c>
      <c r="B10">
        <v>2</v>
      </c>
      <c r="C10">
        <v>20</v>
      </c>
      <c r="D10" s="55" t="s">
        <v>140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</row>
    <row r="11" spans="1:16" hidden="1" x14ac:dyDescent="0.2">
      <c r="A11" t="s">
        <v>154</v>
      </c>
      <c r="B11">
        <v>2</v>
      </c>
      <c r="C11">
        <v>20</v>
      </c>
      <c r="D11" s="55" t="s">
        <v>141</v>
      </c>
      <c r="E11" t="s">
        <v>206</v>
      </c>
      <c r="F11" t="s">
        <v>157</v>
      </c>
      <c r="G11" t="s">
        <v>158</v>
      </c>
      <c r="H11" t="s">
        <v>159</v>
      </c>
      <c r="I11" t="s">
        <v>207</v>
      </c>
      <c r="J11" t="s">
        <v>161</v>
      </c>
      <c r="K11" t="s">
        <v>208</v>
      </c>
      <c r="L11" t="s">
        <v>209</v>
      </c>
      <c r="M11" t="s">
        <v>210</v>
      </c>
      <c r="N11" t="s">
        <v>211</v>
      </c>
      <c r="O11" t="s">
        <v>166</v>
      </c>
      <c r="P11" t="s">
        <v>167</v>
      </c>
    </row>
    <row r="12" spans="1:16" hidden="1" x14ac:dyDescent="0.2">
      <c r="A12" t="s">
        <v>154</v>
      </c>
      <c r="B12">
        <v>2</v>
      </c>
      <c r="C12">
        <v>20</v>
      </c>
      <c r="D12" s="55" t="s">
        <v>142</v>
      </c>
      <c r="E12" t="s">
        <v>212</v>
      </c>
      <c r="F12" t="s">
        <v>169</v>
      </c>
      <c r="G12" t="s">
        <v>169</v>
      </c>
      <c r="H12" t="s">
        <v>169</v>
      </c>
      <c r="I12" s="55">
        <v>105482144116</v>
      </c>
      <c r="J12" t="s">
        <v>169</v>
      </c>
      <c r="K12" s="55">
        <v>465257613011</v>
      </c>
      <c r="L12" s="55">
        <v>568786365249</v>
      </c>
      <c r="M12" s="55">
        <v>95920083208</v>
      </c>
      <c r="N12" s="55">
        <v>199113443884</v>
      </c>
      <c r="O12" s="55">
        <v>358808436215</v>
      </c>
      <c r="P12" s="55">
        <v>290114919759</v>
      </c>
    </row>
    <row r="13" spans="1:16" hidden="1" x14ac:dyDescent="0.2">
      <c r="A13" t="s">
        <v>154</v>
      </c>
      <c r="B13">
        <v>2</v>
      </c>
      <c r="C13">
        <v>20</v>
      </c>
      <c r="D13" s="55" t="s">
        <v>143</v>
      </c>
      <c r="E13" t="s">
        <v>213</v>
      </c>
      <c r="F13" t="s">
        <v>157</v>
      </c>
      <c r="G13" t="s">
        <v>158</v>
      </c>
      <c r="H13" t="s">
        <v>159</v>
      </c>
      <c r="I13" t="s">
        <v>214</v>
      </c>
      <c r="J13" t="s">
        <v>161</v>
      </c>
      <c r="K13" t="s">
        <v>172</v>
      </c>
      <c r="L13" t="s">
        <v>215</v>
      </c>
      <c r="M13" t="s">
        <v>216</v>
      </c>
      <c r="N13" t="s">
        <v>217</v>
      </c>
      <c r="O13" t="s">
        <v>176</v>
      </c>
      <c r="P13" t="s">
        <v>161</v>
      </c>
    </row>
    <row r="14" spans="1:16" hidden="1" x14ac:dyDescent="0.2">
      <c r="A14" t="s">
        <v>154</v>
      </c>
      <c r="B14">
        <v>2</v>
      </c>
      <c r="C14">
        <v>20</v>
      </c>
      <c r="D14" s="55">
        <v>0.25</v>
      </c>
      <c r="E14" t="s">
        <v>218</v>
      </c>
      <c r="F14" t="s">
        <v>157</v>
      </c>
      <c r="G14" t="s">
        <v>158</v>
      </c>
      <c r="H14" t="s">
        <v>159</v>
      </c>
      <c r="I14" t="s">
        <v>219</v>
      </c>
      <c r="J14" t="s">
        <v>161</v>
      </c>
      <c r="K14" t="s">
        <v>179</v>
      </c>
      <c r="L14" t="s">
        <v>220</v>
      </c>
      <c r="M14" t="s">
        <v>221</v>
      </c>
      <c r="N14" t="s">
        <v>222</v>
      </c>
      <c r="O14" t="s">
        <v>183</v>
      </c>
      <c r="P14" t="s">
        <v>184</v>
      </c>
    </row>
    <row r="15" spans="1:16" hidden="1" x14ac:dyDescent="0.2">
      <c r="A15" t="s">
        <v>154</v>
      </c>
      <c r="B15">
        <v>2</v>
      </c>
      <c r="C15">
        <v>20</v>
      </c>
      <c r="D15" s="55">
        <v>0.5</v>
      </c>
      <c r="E15" t="s">
        <v>223</v>
      </c>
      <c r="F15" t="s">
        <v>157</v>
      </c>
      <c r="G15" t="s">
        <v>158</v>
      </c>
      <c r="H15" t="s">
        <v>159</v>
      </c>
      <c r="I15" t="s">
        <v>224</v>
      </c>
      <c r="J15" t="s">
        <v>161</v>
      </c>
      <c r="K15" t="s">
        <v>225</v>
      </c>
      <c r="L15" t="s">
        <v>188</v>
      </c>
      <c r="M15" t="s">
        <v>226</v>
      </c>
      <c r="N15" t="s">
        <v>227</v>
      </c>
      <c r="O15" t="s">
        <v>191</v>
      </c>
      <c r="P15" t="s">
        <v>167</v>
      </c>
    </row>
    <row r="16" spans="1:16" hidden="1" x14ac:dyDescent="0.2">
      <c r="A16" t="s">
        <v>154</v>
      </c>
      <c r="B16">
        <v>2</v>
      </c>
      <c r="C16">
        <v>20</v>
      </c>
      <c r="D16" s="55">
        <v>0.75</v>
      </c>
      <c r="E16" t="s">
        <v>228</v>
      </c>
      <c r="F16" t="s">
        <v>157</v>
      </c>
      <c r="G16" t="s">
        <v>158</v>
      </c>
      <c r="H16" t="s">
        <v>159</v>
      </c>
      <c r="I16" t="s">
        <v>229</v>
      </c>
      <c r="J16" t="s">
        <v>161</v>
      </c>
      <c r="K16" t="s">
        <v>194</v>
      </c>
      <c r="L16" t="s">
        <v>195</v>
      </c>
      <c r="M16" t="s">
        <v>230</v>
      </c>
      <c r="N16" t="s">
        <v>231</v>
      </c>
      <c r="O16" t="s">
        <v>198</v>
      </c>
      <c r="P16" t="s">
        <v>199</v>
      </c>
    </row>
    <row r="17" spans="1:16" hidden="1" x14ac:dyDescent="0.2">
      <c r="A17" t="s">
        <v>154</v>
      </c>
      <c r="B17">
        <v>2</v>
      </c>
      <c r="C17">
        <v>20</v>
      </c>
      <c r="D17" s="55" t="s">
        <v>144</v>
      </c>
      <c r="E17" s="55">
        <v>126597</v>
      </c>
      <c r="F17" t="s">
        <v>157</v>
      </c>
      <c r="G17" t="s">
        <v>158</v>
      </c>
      <c r="H17" t="s">
        <v>159</v>
      </c>
      <c r="I17" t="s">
        <v>232</v>
      </c>
      <c r="J17" t="s">
        <v>161</v>
      </c>
      <c r="K17" t="s">
        <v>233</v>
      </c>
      <c r="L17" t="s">
        <v>202</v>
      </c>
      <c r="M17" t="s">
        <v>234</v>
      </c>
      <c r="N17" t="s">
        <v>235</v>
      </c>
      <c r="O17" t="s">
        <v>205</v>
      </c>
      <c r="P17" t="s">
        <v>155</v>
      </c>
    </row>
    <row r="18" spans="1:16" hidden="1" x14ac:dyDescent="0.2">
      <c r="A18" t="s">
        <v>154</v>
      </c>
      <c r="B18">
        <v>2</v>
      </c>
      <c r="C18">
        <v>40</v>
      </c>
      <c r="D18" s="55" t="s">
        <v>140</v>
      </c>
      <c r="E18" t="s">
        <v>155</v>
      </c>
      <c r="F18" t="s">
        <v>155</v>
      </c>
      <c r="G18" t="s">
        <v>155</v>
      </c>
      <c r="H18" t="s">
        <v>155</v>
      </c>
      <c r="I18" t="s">
        <v>155</v>
      </c>
      <c r="J18" t="s">
        <v>155</v>
      </c>
      <c r="K18" t="s">
        <v>155</v>
      </c>
      <c r="L18" t="s">
        <v>155</v>
      </c>
      <c r="M18" t="s">
        <v>155</v>
      </c>
      <c r="N18" t="s">
        <v>155</v>
      </c>
      <c r="O18" t="s">
        <v>155</v>
      </c>
      <c r="P18" t="s">
        <v>155</v>
      </c>
    </row>
    <row r="19" spans="1:16" hidden="1" x14ac:dyDescent="0.2">
      <c r="A19" t="s">
        <v>154</v>
      </c>
      <c r="B19">
        <v>2</v>
      </c>
      <c r="C19">
        <v>40</v>
      </c>
      <c r="D19" s="55" t="s">
        <v>141</v>
      </c>
      <c r="E19" t="s">
        <v>236</v>
      </c>
      <c r="F19" t="s">
        <v>157</v>
      </c>
      <c r="G19" t="s">
        <v>158</v>
      </c>
      <c r="H19" t="s">
        <v>159</v>
      </c>
      <c r="I19" t="s">
        <v>237</v>
      </c>
      <c r="J19" t="s">
        <v>161</v>
      </c>
      <c r="K19" t="s">
        <v>238</v>
      </c>
      <c r="L19" t="s">
        <v>239</v>
      </c>
      <c r="M19" t="s">
        <v>240</v>
      </c>
      <c r="N19" t="s">
        <v>241</v>
      </c>
      <c r="O19" t="s">
        <v>242</v>
      </c>
      <c r="P19" t="s">
        <v>167</v>
      </c>
    </row>
    <row r="20" spans="1:16" hidden="1" x14ac:dyDescent="0.2">
      <c r="A20" t="s">
        <v>154</v>
      </c>
      <c r="B20">
        <v>2</v>
      </c>
      <c r="C20">
        <v>40</v>
      </c>
      <c r="D20" s="55" t="s">
        <v>142</v>
      </c>
      <c r="E20" t="s">
        <v>243</v>
      </c>
      <c r="F20" t="s">
        <v>169</v>
      </c>
      <c r="G20" t="s">
        <v>169</v>
      </c>
      <c r="H20" t="s">
        <v>169</v>
      </c>
      <c r="I20" s="55">
        <v>133429683369</v>
      </c>
      <c r="J20" t="s">
        <v>169</v>
      </c>
      <c r="K20" s="55">
        <v>188800038521</v>
      </c>
      <c r="L20" s="55">
        <v>210273391065</v>
      </c>
      <c r="M20" s="55">
        <v>146934601253</v>
      </c>
      <c r="N20" s="55">
        <v>169413985804</v>
      </c>
      <c r="O20" s="55">
        <v>494050859099</v>
      </c>
      <c r="P20" s="55">
        <v>290114919759</v>
      </c>
    </row>
    <row r="21" spans="1:16" hidden="1" x14ac:dyDescent="0.2">
      <c r="A21" t="s">
        <v>154</v>
      </c>
      <c r="B21">
        <v>2</v>
      </c>
      <c r="C21">
        <v>40</v>
      </c>
      <c r="D21" s="55" t="s">
        <v>143</v>
      </c>
      <c r="E21" t="s">
        <v>244</v>
      </c>
      <c r="F21" t="s">
        <v>157</v>
      </c>
      <c r="G21" t="s">
        <v>158</v>
      </c>
      <c r="H21" t="s">
        <v>159</v>
      </c>
      <c r="I21" t="s">
        <v>245</v>
      </c>
      <c r="J21" t="s">
        <v>161</v>
      </c>
      <c r="K21" t="s">
        <v>246</v>
      </c>
      <c r="L21" t="s">
        <v>247</v>
      </c>
      <c r="M21" t="s">
        <v>248</v>
      </c>
      <c r="N21" t="s">
        <v>249</v>
      </c>
      <c r="O21" t="s">
        <v>250</v>
      </c>
      <c r="P21" t="s">
        <v>161</v>
      </c>
    </row>
    <row r="22" spans="1:16" hidden="1" x14ac:dyDescent="0.2">
      <c r="A22" t="s">
        <v>154</v>
      </c>
      <c r="B22">
        <v>2</v>
      </c>
      <c r="C22">
        <v>40</v>
      </c>
      <c r="D22" s="55">
        <v>0.25</v>
      </c>
      <c r="E22" t="s">
        <v>251</v>
      </c>
      <c r="F22" t="s">
        <v>157</v>
      </c>
      <c r="G22" t="s">
        <v>158</v>
      </c>
      <c r="H22" t="s">
        <v>159</v>
      </c>
      <c r="I22" t="s">
        <v>252</v>
      </c>
      <c r="J22" t="s">
        <v>161</v>
      </c>
      <c r="K22" t="s">
        <v>253</v>
      </c>
      <c r="L22" t="s">
        <v>254</v>
      </c>
      <c r="M22" t="s">
        <v>255</v>
      </c>
      <c r="N22" t="s">
        <v>256</v>
      </c>
      <c r="O22" t="s">
        <v>257</v>
      </c>
      <c r="P22" t="s">
        <v>184</v>
      </c>
    </row>
    <row r="23" spans="1:16" hidden="1" x14ac:dyDescent="0.2">
      <c r="A23" t="s">
        <v>154</v>
      </c>
      <c r="B23">
        <v>2</v>
      </c>
      <c r="C23">
        <v>40</v>
      </c>
      <c r="D23" s="55">
        <v>0.5</v>
      </c>
      <c r="E23" t="s">
        <v>258</v>
      </c>
      <c r="F23" t="s">
        <v>157</v>
      </c>
      <c r="G23" t="s">
        <v>158</v>
      </c>
      <c r="H23" t="s">
        <v>159</v>
      </c>
      <c r="I23" t="s">
        <v>259</v>
      </c>
      <c r="J23" t="s">
        <v>161</v>
      </c>
      <c r="K23" t="s">
        <v>260</v>
      </c>
      <c r="L23" t="s">
        <v>261</v>
      </c>
      <c r="M23" t="s">
        <v>262</v>
      </c>
      <c r="N23" t="s">
        <v>263</v>
      </c>
      <c r="O23" t="s">
        <v>264</v>
      </c>
      <c r="P23" t="s">
        <v>167</v>
      </c>
    </row>
    <row r="24" spans="1:16" hidden="1" x14ac:dyDescent="0.2">
      <c r="A24" t="s">
        <v>154</v>
      </c>
      <c r="B24">
        <v>2</v>
      </c>
      <c r="C24">
        <v>40</v>
      </c>
      <c r="D24" s="55">
        <v>0.75</v>
      </c>
      <c r="E24" t="s">
        <v>265</v>
      </c>
      <c r="F24" t="s">
        <v>157</v>
      </c>
      <c r="G24" t="s">
        <v>158</v>
      </c>
      <c r="H24" t="s">
        <v>159</v>
      </c>
      <c r="I24" t="s">
        <v>266</v>
      </c>
      <c r="J24" t="s">
        <v>161</v>
      </c>
      <c r="K24" t="s">
        <v>267</v>
      </c>
      <c r="L24" t="s">
        <v>179</v>
      </c>
      <c r="M24" t="s">
        <v>268</v>
      </c>
      <c r="N24" t="s">
        <v>269</v>
      </c>
      <c r="O24" t="s">
        <v>270</v>
      </c>
      <c r="P24" t="s">
        <v>199</v>
      </c>
    </row>
    <row r="25" spans="1:16" hidden="1" x14ac:dyDescent="0.2">
      <c r="A25" t="s">
        <v>154</v>
      </c>
      <c r="B25">
        <v>2</v>
      </c>
      <c r="C25">
        <v>40</v>
      </c>
      <c r="D25" s="55" t="s">
        <v>144</v>
      </c>
      <c r="E25" t="s">
        <v>271</v>
      </c>
      <c r="F25" t="s">
        <v>157</v>
      </c>
      <c r="G25" t="s">
        <v>158</v>
      </c>
      <c r="H25" t="s">
        <v>159</v>
      </c>
      <c r="I25" t="s">
        <v>272</v>
      </c>
      <c r="J25" t="s">
        <v>161</v>
      </c>
      <c r="K25" t="s">
        <v>273</v>
      </c>
      <c r="L25" t="s">
        <v>274</v>
      </c>
      <c r="M25" t="s">
        <v>275</v>
      </c>
      <c r="N25" t="s">
        <v>276</v>
      </c>
      <c r="O25" t="s">
        <v>277</v>
      </c>
      <c r="P25" t="s">
        <v>155</v>
      </c>
    </row>
    <row r="26" spans="1:16" hidden="1" x14ac:dyDescent="0.2">
      <c r="A26" t="s">
        <v>154</v>
      </c>
      <c r="B26">
        <v>3</v>
      </c>
      <c r="C26">
        <v>60</v>
      </c>
      <c r="D26" s="55" t="s">
        <v>140</v>
      </c>
      <c r="E26" t="s">
        <v>155</v>
      </c>
      <c r="F26" t="s">
        <v>155</v>
      </c>
      <c r="G26" t="s">
        <v>155</v>
      </c>
      <c r="H26" t="s">
        <v>155</v>
      </c>
      <c r="I26" t="s">
        <v>155</v>
      </c>
      <c r="J26" t="s">
        <v>155</v>
      </c>
      <c r="K26" t="s">
        <v>155</v>
      </c>
      <c r="L26" t="s">
        <v>155</v>
      </c>
      <c r="M26" t="s">
        <v>155</v>
      </c>
      <c r="N26" t="s">
        <v>155</v>
      </c>
      <c r="O26" t="s">
        <v>155</v>
      </c>
      <c r="P26" t="s">
        <v>155</v>
      </c>
    </row>
    <row r="27" spans="1:16" hidden="1" x14ac:dyDescent="0.2">
      <c r="A27" t="s">
        <v>154</v>
      </c>
      <c r="B27">
        <v>3</v>
      </c>
      <c r="C27">
        <v>60</v>
      </c>
      <c r="D27" s="55" t="s">
        <v>141</v>
      </c>
      <c r="E27" t="s">
        <v>278</v>
      </c>
      <c r="F27" t="s">
        <v>157</v>
      </c>
      <c r="G27" t="s">
        <v>158</v>
      </c>
      <c r="H27" t="s">
        <v>159</v>
      </c>
      <c r="I27" t="s">
        <v>279</v>
      </c>
      <c r="J27" t="s">
        <v>161</v>
      </c>
      <c r="K27" t="s">
        <v>280</v>
      </c>
      <c r="L27" t="s">
        <v>281</v>
      </c>
      <c r="M27" t="s">
        <v>282</v>
      </c>
      <c r="N27" t="s">
        <v>283</v>
      </c>
      <c r="O27" t="s">
        <v>284</v>
      </c>
      <c r="P27" t="s">
        <v>167</v>
      </c>
    </row>
    <row r="28" spans="1:16" hidden="1" x14ac:dyDescent="0.2">
      <c r="A28" t="s">
        <v>154</v>
      </c>
      <c r="B28">
        <v>3</v>
      </c>
      <c r="C28">
        <v>60</v>
      </c>
      <c r="D28" s="55" t="s">
        <v>142</v>
      </c>
      <c r="E28" t="s">
        <v>285</v>
      </c>
      <c r="F28" t="s">
        <v>169</v>
      </c>
      <c r="G28" t="s">
        <v>169</v>
      </c>
      <c r="H28" t="s">
        <v>169</v>
      </c>
      <c r="I28" s="55">
        <v>105921384989</v>
      </c>
      <c r="J28" t="s">
        <v>169</v>
      </c>
      <c r="K28" s="55">
        <v>102917050054</v>
      </c>
      <c r="L28" s="55">
        <v>33661115654</v>
      </c>
      <c r="M28" s="55">
        <v>438280263144</v>
      </c>
      <c r="N28" s="55">
        <v>24242980344</v>
      </c>
      <c r="O28" s="55">
        <v>612210277692</v>
      </c>
      <c r="P28" s="55">
        <v>290114919759</v>
      </c>
    </row>
    <row r="29" spans="1:16" hidden="1" x14ac:dyDescent="0.2">
      <c r="A29" t="s">
        <v>154</v>
      </c>
      <c r="B29">
        <v>3</v>
      </c>
      <c r="C29">
        <v>60</v>
      </c>
      <c r="D29" s="55" t="s">
        <v>143</v>
      </c>
      <c r="E29" t="s">
        <v>286</v>
      </c>
      <c r="F29" t="s">
        <v>157</v>
      </c>
      <c r="G29" t="s">
        <v>158</v>
      </c>
      <c r="H29" t="s">
        <v>159</v>
      </c>
      <c r="I29" t="s">
        <v>287</v>
      </c>
      <c r="J29" t="s">
        <v>161</v>
      </c>
      <c r="K29" t="s">
        <v>253</v>
      </c>
      <c r="L29" t="s">
        <v>202</v>
      </c>
      <c r="M29" t="s">
        <v>288</v>
      </c>
      <c r="N29" t="s">
        <v>169</v>
      </c>
      <c r="O29" t="s">
        <v>289</v>
      </c>
      <c r="P29" t="s">
        <v>161</v>
      </c>
    </row>
    <row r="30" spans="1:16" hidden="1" x14ac:dyDescent="0.2">
      <c r="A30" t="s">
        <v>154</v>
      </c>
      <c r="B30">
        <v>3</v>
      </c>
      <c r="C30">
        <v>60</v>
      </c>
      <c r="D30" s="55">
        <v>0.25</v>
      </c>
      <c r="E30" t="s">
        <v>290</v>
      </c>
      <c r="F30" t="s">
        <v>157</v>
      </c>
      <c r="G30" t="s">
        <v>158</v>
      </c>
      <c r="H30" t="s">
        <v>159</v>
      </c>
      <c r="I30" t="s">
        <v>291</v>
      </c>
      <c r="J30" t="s">
        <v>161</v>
      </c>
      <c r="K30" t="s">
        <v>292</v>
      </c>
      <c r="L30" t="s">
        <v>293</v>
      </c>
      <c r="M30" t="s">
        <v>294</v>
      </c>
      <c r="N30" t="s">
        <v>295</v>
      </c>
      <c r="O30" t="s">
        <v>296</v>
      </c>
      <c r="P30" t="s">
        <v>184</v>
      </c>
    </row>
    <row r="31" spans="1:16" hidden="1" x14ac:dyDescent="0.2">
      <c r="A31" t="s">
        <v>154</v>
      </c>
      <c r="B31">
        <v>3</v>
      </c>
      <c r="C31">
        <v>60</v>
      </c>
      <c r="D31" s="55">
        <v>0.5</v>
      </c>
      <c r="E31" t="s">
        <v>297</v>
      </c>
      <c r="F31" t="s">
        <v>157</v>
      </c>
      <c r="G31" t="s">
        <v>158</v>
      </c>
      <c r="H31" t="s">
        <v>159</v>
      </c>
      <c r="I31" t="s">
        <v>298</v>
      </c>
      <c r="J31" t="s">
        <v>161</v>
      </c>
      <c r="K31" t="s">
        <v>299</v>
      </c>
      <c r="L31" t="s">
        <v>187</v>
      </c>
      <c r="M31" t="s">
        <v>300</v>
      </c>
      <c r="N31" t="s">
        <v>301</v>
      </c>
      <c r="O31" t="s">
        <v>302</v>
      </c>
      <c r="P31" t="s">
        <v>167</v>
      </c>
    </row>
    <row r="32" spans="1:16" hidden="1" x14ac:dyDescent="0.2">
      <c r="A32" t="s">
        <v>154</v>
      </c>
      <c r="B32">
        <v>3</v>
      </c>
      <c r="C32">
        <v>60</v>
      </c>
      <c r="D32" s="55">
        <v>0.75</v>
      </c>
      <c r="E32" t="s">
        <v>303</v>
      </c>
      <c r="F32" t="s">
        <v>157</v>
      </c>
      <c r="G32" t="s">
        <v>158</v>
      </c>
      <c r="H32" t="s">
        <v>159</v>
      </c>
      <c r="I32" t="s">
        <v>304</v>
      </c>
      <c r="J32" t="s">
        <v>161</v>
      </c>
      <c r="K32" t="s">
        <v>305</v>
      </c>
      <c r="L32" t="s">
        <v>306</v>
      </c>
      <c r="M32" t="s">
        <v>307</v>
      </c>
      <c r="N32" t="s">
        <v>308</v>
      </c>
      <c r="O32" t="s">
        <v>309</v>
      </c>
      <c r="P32" t="s">
        <v>199</v>
      </c>
    </row>
    <row r="33" spans="1:16" hidden="1" x14ac:dyDescent="0.2">
      <c r="A33" t="s">
        <v>154</v>
      </c>
      <c r="B33">
        <v>3</v>
      </c>
      <c r="C33">
        <v>60</v>
      </c>
      <c r="D33" s="55" t="s">
        <v>144</v>
      </c>
      <c r="E33" t="s">
        <v>310</v>
      </c>
      <c r="F33" t="s">
        <v>157</v>
      </c>
      <c r="G33" t="s">
        <v>158</v>
      </c>
      <c r="H33" t="s">
        <v>159</v>
      </c>
      <c r="I33" t="s">
        <v>311</v>
      </c>
      <c r="J33" t="s">
        <v>161</v>
      </c>
      <c r="K33" t="s">
        <v>158</v>
      </c>
      <c r="L33" t="s">
        <v>201</v>
      </c>
      <c r="M33" t="s">
        <v>312</v>
      </c>
      <c r="N33" t="s">
        <v>313</v>
      </c>
      <c r="O33" t="s">
        <v>314</v>
      </c>
      <c r="P33" t="s">
        <v>155</v>
      </c>
    </row>
    <row r="34" spans="1:16" hidden="1" x14ac:dyDescent="0.2">
      <c r="A34" t="s">
        <v>154</v>
      </c>
      <c r="B34">
        <v>4</v>
      </c>
      <c r="C34">
        <v>40</v>
      </c>
      <c r="D34" s="55" t="s">
        <v>140</v>
      </c>
      <c r="E34" t="s">
        <v>155</v>
      </c>
      <c r="F34" t="s">
        <v>155</v>
      </c>
      <c r="G34" t="s">
        <v>155</v>
      </c>
      <c r="H34" t="s">
        <v>155</v>
      </c>
      <c r="I34" t="s">
        <v>155</v>
      </c>
      <c r="J34" t="s">
        <v>155</v>
      </c>
      <c r="K34" t="s">
        <v>155</v>
      </c>
      <c r="L34" t="s">
        <v>155</v>
      </c>
      <c r="M34" t="s">
        <v>155</v>
      </c>
      <c r="N34" t="s">
        <v>155</v>
      </c>
      <c r="O34" t="s">
        <v>155</v>
      </c>
      <c r="P34" t="s">
        <v>155</v>
      </c>
    </row>
    <row r="35" spans="1:16" hidden="1" x14ac:dyDescent="0.2">
      <c r="A35" t="s">
        <v>154</v>
      </c>
      <c r="B35">
        <v>4</v>
      </c>
      <c r="C35">
        <v>40</v>
      </c>
      <c r="D35" s="55" t="s">
        <v>141</v>
      </c>
      <c r="E35" t="s">
        <v>315</v>
      </c>
      <c r="F35" t="s">
        <v>157</v>
      </c>
      <c r="G35" t="s">
        <v>158</v>
      </c>
      <c r="H35" t="s">
        <v>159</v>
      </c>
      <c r="I35" t="s">
        <v>316</v>
      </c>
      <c r="J35" t="s">
        <v>161</v>
      </c>
      <c r="K35" t="s">
        <v>317</v>
      </c>
      <c r="L35" t="s">
        <v>318</v>
      </c>
      <c r="M35" t="s">
        <v>319</v>
      </c>
      <c r="N35" t="s">
        <v>320</v>
      </c>
      <c r="O35" t="s">
        <v>242</v>
      </c>
      <c r="P35" t="s">
        <v>167</v>
      </c>
    </row>
    <row r="36" spans="1:16" hidden="1" x14ac:dyDescent="0.2">
      <c r="A36" t="s">
        <v>154</v>
      </c>
      <c r="B36">
        <v>4</v>
      </c>
      <c r="C36">
        <v>40</v>
      </c>
      <c r="D36" s="55" t="s">
        <v>142</v>
      </c>
      <c r="E36" t="s">
        <v>321</v>
      </c>
      <c r="F36" t="s">
        <v>169</v>
      </c>
      <c r="G36" t="s">
        <v>169</v>
      </c>
      <c r="H36" t="s">
        <v>169</v>
      </c>
      <c r="I36" s="55">
        <v>122746572706</v>
      </c>
      <c r="J36" t="s">
        <v>169</v>
      </c>
      <c r="K36" s="55">
        <v>19160670999</v>
      </c>
      <c r="L36" s="55">
        <v>296894277684</v>
      </c>
      <c r="M36" s="55">
        <v>147501106368</v>
      </c>
      <c r="N36" s="55">
        <v>168474205681</v>
      </c>
      <c r="O36" s="55">
        <v>494050859099</v>
      </c>
      <c r="P36" s="55">
        <v>290114919759</v>
      </c>
    </row>
    <row r="37" spans="1:16" hidden="1" x14ac:dyDescent="0.2">
      <c r="A37" t="s">
        <v>154</v>
      </c>
      <c r="B37">
        <v>4</v>
      </c>
      <c r="C37">
        <v>40</v>
      </c>
      <c r="D37" s="55" t="s">
        <v>143</v>
      </c>
      <c r="E37" t="s">
        <v>322</v>
      </c>
      <c r="F37" t="s">
        <v>157</v>
      </c>
      <c r="G37" t="s">
        <v>158</v>
      </c>
      <c r="H37" t="s">
        <v>159</v>
      </c>
      <c r="I37" t="s">
        <v>323</v>
      </c>
      <c r="J37" t="s">
        <v>161</v>
      </c>
      <c r="K37" t="s">
        <v>246</v>
      </c>
      <c r="L37" t="s">
        <v>172</v>
      </c>
      <c r="M37" t="s">
        <v>324</v>
      </c>
      <c r="N37" t="s">
        <v>325</v>
      </c>
      <c r="O37" t="s">
        <v>250</v>
      </c>
      <c r="P37" t="s">
        <v>161</v>
      </c>
    </row>
    <row r="38" spans="1:16" hidden="1" x14ac:dyDescent="0.2">
      <c r="A38" t="s">
        <v>154</v>
      </c>
      <c r="B38">
        <v>4</v>
      </c>
      <c r="C38">
        <v>40</v>
      </c>
      <c r="D38" s="55">
        <v>0.25</v>
      </c>
      <c r="E38" t="s">
        <v>326</v>
      </c>
      <c r="F38" t="s">
        <v>157</v>
      </c>
      <c r="G38" t="s">
        <v>158</v>
      </c>
      <c r="H38" t="s">
        <v>159</v>
      </c>
      <c r="I38" t="s">
        <v>327</v>
      </c>
      <c r="J38" t="s">
        <v>161</v>
      </c>
      <c r="K38" t="s">
        <v>253</v>
      </c>
      <c r="L38" t="s">
        <v>254</v>
      </c>
      <c r="M38" t="s">
        <v>328</v>
      </c>
      <c r="N38" t="s">
        <v>329</v>
      </c>
      <c r="O38" t="s">
        <v>257</v>
      </c>
      <c r="P38" t="s">
        <v>184</v>
      </c>
    </row>
    <row r="39" spans="1:16" hidden="1" x14ac:dyDescent="0.2">
      <c r="A39" t="s">
        <v>154</v>
      </c>
      <c r="B39">
        <v>4</v>
      </c>
      <c r="C39">
        <v>40</v>
      </c>
      <c r="D39" s="55">
        <v>0.5</v>
      </c>
      <c r="E39" t="s">
        <v>330</v>
      </c>
      <c r="F39" t="s">
        <v>157</v>
      </c>
      <c r="G39" t="s">
        <v>158</v>
      </c>
      <c r="H39" t="s">
        <v>159</v>
      </c>
      <c r="I39" t="s">
        <v>331</v>
      </c>
      <c r="J39" t="s">
        <v>161</v>
      </c>
      <c r="K39" t="s">
        <v>260</v>
      </c>
      <c r="L39" t="s">
        <v>261</v>
      </c>
      <c r="M39" t="s">
        <v>332</v>
      </c>
      <c r="N39" t="s">
        <v>333</v>
      </c>
      <c r="O39" t="s">
        <v>264</v>
      </c>
      <c r="P39" t="s">
        <v>167</v>
      </c>
    </row>
    <row r="40" spans="1:16" hidden="1" x14ac:dyDescent="0.2">
      <c r="A40" t="s">
        <v>154</v>
      </c>
      <c r="B40">
        <v>4</v>
      </c>
      <c r="C40">
        <v>40</v>
      </c>
      <c r="D40" s="55">
        <v>0.75</v>
      </c>
      <c r="E40" t="s">
        <v>334</v>
      </c>
      <c r="F40" t="s">
        <v>157</v>
      </c>
      <c r="G40" t="s">
        <v>158</v>
      </c>
      <c r="H40" t="s">
        <v>159</v>
      </c>
      <c r="I40" t="s">
        <v>335</v>
      </c>
      <c r="J40" t="s">
        <v>161</v>
      </c>
      <c r="K40" t="s">
        <v>292</v>
      </c>
      <c r="L40" t="s">
        <v>336</v>
      </c>
      <c r="M40" t="s">
        <v>337</v>
      </c>
      <c r="N40" t="s">
        <v>338</v>
      </c>
      <c r="O40" t="s">
        <v>270</v>
      </c>
      <c r="P40" t="s">
        <v>199</v>
      </c>
    </row>
    <row r="41" spans="1:16" hidden="1" x14ac:dyDescent="0.2">
      <c r="A41" t="s">
        <v>154</v>
      </c>
      <c r="B41">
        <v>4</v>
      </c>
      <c r="C41">
        <v>40</v>
      </c>
      <c r="D41" s="55" t="s">
        <v>144</v>
      </c>
      <c r="E41" t="s">
        <v>339</v>
      </c>
      <c r="F41" t="s">
        <v>157</v>
      </c>
      <c r="G41" t="s">
        <v>158</v>
      </c>
      <c r="H41" t="s">
        <v>159</v>
      </c>
      <c r="I41" t="s">
        <v>340</v>
      </c>
      <c r="J41" t="s">
        <v>161</v>
      </c>
      <c r="K41" t="s">
        <v>305</v>
      </c>
      <c r="L41" t="s">
        <v>187</v>
      </c>
      <c r="M41" t="s">
        <v>341</v>
      </c>
      <c r="N41" t="s">
        <v>342</v>
      </c>
      <c r="O41" t="s">
        <v>277</v>
      </c>
      <c r="P41" t="s">
        <v>155</v>
      </c>
    </row>
    <row r="42" spans="1:16" hidden="1" x14ac:dyDescent="0.2">
      <c r="A42" t="s">
        <v>154</v>
      </c>
      <c r="B42">
        <v>4</v>
      </c>
      <c r="C42">
        <v>80</v>
      </c>
      <c r="D42" s="55" t="s">
        <v>140</v>
      </c>
      <c r="E42" t="s">
        <v>155</v>
      </c>
      <c r="F42" t="s">
        <v>155</v>
      </c>
      <c r="G42" t="s">
        <v>155</v>
      </c>
      <c r="H42" t="s">
        <v>155</v>
      </c>
      <c r="I42" t="s">
        <v>155</v>
      </c>
      <c r="J42" t="s">
        <v>155</v>
      </c>
      <c r="K42" t="s">
        <v>155</v>
      </c>
      <c r="L42" t="s">
        <v>155</v>
      </c>
      <c r="M42" t="s">
        <v>155</v>
      </c>
      <c r="N42" t="s">
        <v>155</v>
      </c>
      <c r="O42" t="s">
        <v>155</v>
      </c>
      <c r="P42" t="s">
        <v>155</v>
      </c>
    </row>
    <row r="43" spans="1:16" hidden="1" x14ac:dyDescent="0.2">
      <c r="A43" t="s">
        <v>154</v>
      </c>
      <c r="B43">
        <v>4</v>
      </c>
      <c r="C43">
        <v>80</v>
      </c>
      <c r="D43" s="55" t="s">
        <v>141</v>
      </c>
      <c r="E43" t="s">
        <v>343</v>
      </c>
      <c r="F43" t="s">
        <v>157</v>
      </c>
      <c r="G43" t="s">
        <v>158</v>
      </c>
      <c r="H43" t="s">
        <v>159</v>
      </c>
      <c r="I43" t="s">
        <v>344</v>
      </c>
      <c r="J43" t="s">
        <v>161</v>
      </c>
      <c r="K43" t="s">
        <v>345</v>
      </c>
      <c r="L43" t="s">
        <v>346</v>
      </c>
      <c r="M43" t="s">
        <v>347</v>
      </c>
      <c r="N43" t="s">
        <v>348</v>
      </c>
      <c r="O43" t="s">
        <v>349</v>
      </c>
      <c r="P43" t="s">
        <v>167</v>
      </c>
    </row>
    <row r="44" spans="1:16" hidden="1" x14ac:dyDescent="0.2">
      <c r="A44" t="s">
        <v>154</v>
      </c>
      <c r="B44">
        <v>4</v>
      </c>
      <c r="C44">
        <v>80</v>
      </c>
      <c r="D44" s="55" t="s">
        <v>142</v>
      </c>
      <c r="E44" t="s">
        <v>350</v>
      </c>
      <c r="F44" t="s">
        <v>169</v>
      </c>
      <c r="G44" t="s">
        <v>169</v>
      </c>
      <c r="H44" t="s">
        <v>169</v>
      </c>
      <c r="I44" s="55">
        <v>120288610845</v>
      </c>
      <c r="J44" t="s">
        <v>169</v>
      </c>
      <c r="K44" s="55">
        <v>17221888234</v>
      </c>
      <c r="L44" s="55">
        <v>20849327194</v>
      </c>
      <c r="M44" s="55">
        <v>455892826826</v>
      </c>
      <c r="N44" s="55">
        <v>321835698091</v>
      </c>
      <c r="O44" s="55">
        <v>68760104413</v>
      </c>
      <c r="P44" s="55">
        <v>290114919759</v>
      </c>
    </row>
    <row r="45" spans="1:16" hidden="1" x14ac:dyDescent="0.2">
      <c r="A45" t="s">
        <v>154</v>
      </c>
      <c r="B45">
        <v>4</v>
      </c>
      <c r="C45">
        <v>80</v>
      </c>
      <c r="D45" s="55" t="s">
        <v>143</v>
      </c>
      <c r="E45" t="s">
        <v>351</v>
      </c>
      <c r="F45" t="s">
        <v>157</v>
      </c>
      <c r="G45" t="s">
        <v>158</v>
      </c>
      <c r="H45" t="s">
        <v>159</v>
      </c>
      <c r="I45" t="s">
        <v>352</v>
      </c>
      <c r="J45" t="s">
        <v>161</v>
      </c>
      <c r="K45" t="s">
        <v>292</v>
      </c>
      <c r="L45" t="s">
        <v>353</v>
      </c>
      <c r="M45" t="s">
        <v>288</v>
      </c>
      <c r="N45" t="s">
        <v>169</v>
      </c>
      <c r="O45" t="s">
        <v>354</v>
      </c>
      <c r="P45" t="s">
        <v>161</v>
      </c>
    </row>
    <row r="46" spans="1:16" hidden="1" x14ac:dyDescent="0.2">
      <c r="A46" t="s">
        <v>154</v>
      </c>
      <c r="B46">
        <v>4</v>
      </c>
      <c r="C46">
        <v>80</v>
      </c>
      <c r="D46" s="55">
        <v>0.25</v>
      </c>
      <c r="E46" t="s">
        <v>355</v>
      </c>
      <c r="F46" t="s">
        <v>157</v>
      </c>
      <c r="G46" t="s">
        <v>158</v>
      </c>
      <c r="H46" t="s">
        <v>159</v>
      </c>
      <c r="I46" t="s">
        <v>356</v>
      </c>
      <c r="J46" t="s">
        <v>161</v>
      </c>
      <c r="K46" t="s">
        <v>158</v>
      </c>
      <c r="L46" t="s">
        <v>357</v>
      </c>
      <c r="M46" t="s">
        <v>288</v>
      </c>
      <c r="N46" t="s">
        <v>169</v>
      </c>
      <c r="O46" t="s">
        <v>358</v>
      </c>
      <c r="P46" t="s">
        <v>184</v>
      </c>
    </row>
    <row r="47" spans="1:16" hidden="1" x14ac:dyDescent="0.2">
      <c r="A47" t="s">
        <v>154</v>
      </c>
      <c r="B47">
        <v>4</v>
      </c>
      <c r="C47">
        <v>80</v>
      </c>
      <c r="D47" s="55">
        <v>0.5</v>
      </c>
      <c r="E47" t="s">
        <v>359</v>
      </c>
      <c r="F47" t="s">
        <v>157</v>
      </c>
      <c r="G47" t="s">
        <v>158</v>
      </c>
      <c r="H47" t="s">
        <v>159</v>
      </c>
      <c r="I47" t="s">
        <v>360</v>
      </c>
      <c r="J47" t="s">
        <v>161</v>
      </c>
      <c r="K47" t="s">
        <v>158</v>
      </c>
      <c r="L47" t="s">
        <v>246</v>
      </c>
      <c r="M47" t="s">
        <v>288</v>
      </c>
      <c r="N47" t="s">
        <v>169</v>
      </c>
      <c r="O47" t="s">
        <v>361</v>
      </c>
      <c r="P47" t="s">
        <v>167</v>
      </c>
    </row>
    <row r="48" spans="1:16" hidden="1" x14ac:dyDescent="0.2">
      <c r="A48" t="s">
        <v>154</v>
      </c>
      <c r="B48">
        <v>4</v>
      </c>
      <c r="C48">
        <v>80</v>
      </c>
      <c r="D48" s="55">
        <v>0.75</v>
      </c>
      <c r="E48" t="s">
        <v>362</v>
      </c>
      <c r="F48" t="s">
        <v>157</v>
      </c>
      <c r="G48" t="s">
        <v>158</v>
      </c>
      <c r="H48" t="s">
        <v>159</v>
      </c>
      <c r="I48" t="s">
        <v>363</v>
      </c>
      <c r="J48" t="s">
        <v>161</v>
      </c>
      <c r="K48" t="s">
        <v>158</v>
      </c>
      <c r="L48" t="s">
        <v>364</v>
      </c>
      <c r="M48" t="s">
        <v>288</v>
      </c>
      <c r="N48" t="s">
        <v>169</v>
      </c>
      <c r="O48" t="s">
        <v>365</v>
      </c>
      <c r="P48" t="s">
        <v>199</v>
      </c>
    </row>
    <row r="49" spans="1:16" hidden="1" x14ac:dyDescent="0.2">
      <c r="A49" t="s">
        <v>154</v>
      </c>
      <c r="B49">
        <v>4</v>
      </c>
      <c r="C49">
        <v>80</v>
      </c>
      <c r="D49" s="55" t="s">
        <v>144</v>
      </c>
      <c r="E49" t="s">
        <v>366</v>
      </c>
      <c r="F49" t="s">
        <v>157</v>
      </c>
      <c r="G49" t="s">
        <v>158</v>
      </c>
      <c r="H49" t="s">
        <v>159</v>
      </c>
      <c r="I49" t="s">
        <v>367</v>
      </c>
      <c r="J49" t="s">
        <v>161</v>
      </c>
      <c r="K49" t="s">
        <v>158</v>
      </c>
      <c r="L49" t="s">
        <v>368</v>
      </c>
      <c r="M49" t="s">
        <v>369</v>
      </c>
      <c r="N49" t="s">
        <v>276</v>
      </c>
      <c r="O49" t="s">
        <v>370</v>
      </c>
      <c r="P49" t="s">
        <v>155</v>
      </c>
    </row>
    <row r="50" spans="1:16" hidden="1" x14ac:dyDescent="0.2">
      <c r="A50" t="s">
        <v>154</v>
      </c>
      <c r="B50">
        <v>5</v>
      </c>
      <c r="C50">
        <v>20</v>
      </c>
      <c r="D50" s="55" t="s">
        <v>140</v>
      </c>
      <c r="E50" t="s">
        <v>155</v>
      </c>
      <c r="F50" t="s">
        <v>155</v>
      </c>
      <c r="G50" t="s">
        <v>155</v>
      </c>
      <c r="H50" t="s">
        <v>155</v>
      </c>
      <c r="I50" t="s">
        <v>155</v>
      </c>
      <c r="J50" t="s">
        <v>155</v>
      </c>
      <c r="K50" t="s">
        <v>155</v>
      </c>
      <c r="L50" t="s">
        <v>155</v>
      </c>
      <c r="M50" t="s">
        <v>155</v>
      </c>
      <c r="N50" t="s">
        <v>155</v>
      </c>
      <c r="O50" t="s">
        <v>155</v>
      </c>
      <c r="P50" t="s">
        <v>155</v>
      </c>
    </row>
    <row r="51" spans="1:16" hidden="1" x14ac:dyDescent="0.2">
      <c r="A51" t="s">
        <v>154</v>
      </c>
      <c r="B51">
        <v>5</v>
      </c>
      <c r="C51">
        <v>20</v>
      </c>
      <c r="D51" s="55" t="s">
        <v>141</v>
      </c>
      <c r="E51" t="s">
        <v>371</v>
      </c>
      <c r="F51" t="s">
        <v>157</v>
      </c>
      <c r="G51" t="s">
        <v>158</v>
      </c>
      <c r="H51" t="s">
        <v>159</v>
      </c>
      <c r="I51" t="s">
        <v>372</v>
      </c>
      <c r="J51" t="s">
        <v>161</v>
      </c>
      <c r="K51" t="s">
        <v>373</v>
      </c>
      <c r="L51" t="s">
        <v>374</v>
      </c>
      <c r="M51" t="s">
        <v>375</v>
      </c>
      <c r="N51" t="s">
        <v>376</v>
      </c>
      <c r="O51" t="s">
        <v>166</v>
      </c>
      <c r="P51" t="s">
        <v>167</v>
      </c>
    </row>
    <row r="52" spans="1:16" hidden="1" x14ac:dyDescent="0.2">
      <c r="A52" t="s">
        <v>154</v>
      </c>
      <c r="B52">
        <v>5</v>
      </c>
      <c r="C52">
        <v>20</v>
      </c>
      <c r="D52" s="55" t="s">
        <v>142</v>
      </c>
      <c r="E52" t="s">
        <v>377</v>
      </c>
      <c r="F52" t="s">
        <v>169</v>
      </c>
      <c r="G52" t="s">
        <v>169</v>
      </c>
      <c r="H52" t="s">
        <v>169</v>
      </c>
      <c r="I52" s="55">
        <v>100950670522</v>
      </c>
      <c r="J52" t="s">
        <v>169</v>
      </c>
      <c r="K52" s="55">
        <v>577842338079</v>
      </c>
      <c r="L52" s="55">
        <v>916593798757</v>
      </c>
      <c r="M52" s="55">
        <v>968224651284</v>
      </c>
      <c r="N52" s="55">
        <v>235241577743</v>
      </c>
      <c r="O52" s="55">
        <v>358808436215</v>
      </c>
      <c r="P52" s="55">
        <v>290114919759</v>
      </c>
    </row>
    <row r="53" spans="1:16" hidden="1" x14ac:dyDescent="0.2">
      <c r="A53" t="s">
        <v>154</v>
      </c>
      <c r="B53">
        <v>5</v>
      </c>
      <c r="C53">
        <v>20</v>
      </c>
      <c r="D53" s="55" t="s">
        <v>143</v>
      </c>
      <c r="E53" t="s">
        <v>378</v>
      </c>
      <c r="F53" t="s">
        <v>157</v>
      </c>
      <c r="G53" t="s">
        <v>158</v>
      </c>
      <c r="H53" t="s">
        <v>159</v>
      </c>
      <c r="I53" t="s">
        <v>379</v>
      </c>
      <c r="J53" t="s">
        <v>161</v>
      </c>
      <c r="K53" t="s">
        <v>380</v>
      </c>
      <c r="L53" t="s">
        <v>381</v>
      </c>
      <c r="M53" t="s">
        <v>382</v>
      </c>
      <c r="N53" t="s">
        <v>383</v>
      </c>
      <c r="O53" t="s">
        <v>176</v>
      </c>
      <c r="P53" t="s">
        <v>161</v>
      </c>
    </row>
    <row r="54" spans="1:16" hidden="1" x14ac:dyDescent="0.2">
      <c r="A54" t="s">
        <v>154</v>
      </c>
      <c r="B54">
        <v>5</v>
      </c>
      <c r="C54">
        <v>20</v>
      </c>
      <c r="D54" s="55">
        <v>0.25</v>
      </c>
      <c r="E54" t="s">
        <v>384</v>
      </c>
      <c r="F54" t="s">
        <v>157</v>
      </c>
      <c r="G54" t="s">
        <v>158</v>
      </c>
      <c r="H54" t="s">
        <v>159</v>
      </c>
      <c r="I54" t="s">
        <v>385</v>
      </c>
      <c r="J54" t="s">
        <v>161</v>
      </c>
      <c r="K54" t="s">
        <v>386</v>
      </c>
      <c r="L54" t="s">
        <v>387</v>
      </c>
      <c r="M54" t="s">
        <v>388</v>
      </c>
      <c r="N54" t="s">
        <v>389</v>
      </c>
      <c r="O54" t="s">
        <v>183</v>
      </c>
      <c r="P54" t="s">
        <v>184</v>
      </c>
    </row>
    <row r="55" spans="1:16" hidden="1" x14ac:dyDescent="0.2">
      <c r="A55" t="s">
        <v>154</v>
      </c>
      <c r="B55">
        <v>5</v>
      </c>
      <c r="C55">
        <v>20</v>
      </c>
      <c r="D55" s="55">
        <v>0.5</v>
      </c>
      <c r="E55" t="s">
        <v>390</v>
      </c>
      <c r="F55" t="s">
        <v>157</v>
      </c>
      <c r="G55" t="s">
        <v>158</v>
      </c>
      <c r="H55" t="s">
        <v>159</v>
      </c>
      <c r="I55" t="s">
        <v>391</v>
      </c>
      <c r="J55" t="s">
        <v>161</v>
      </c>
      <c r="K55" t="s">
        <v>225</v>
      </c>
      <c r="L55" t="s">
        <v>188</v>
      </c>
      <c r="M55" t="s">
        <v>392</v>
      </c>
      <c r="N55" t="s">
        <v>393</v>
      </c>
      <c r="O55" t="s">
        <v>191</v>
      </c>
      <c r="P55" t="s">
        <v>167</v>
      </c>
    </row>
    <row r="56" spans="1:16" hidden="1" x14ac:dyDescent="0.2">
      <c r="A56" t="s">
        <v>154</v>
      </c>
      <c r="B56">
        <v>5</v>
      </c>
      <c r="C56">
        <v>20</v>
      </c>
      <c r="D56" s="55">
        <v>0.75</v>
      </c>
      <c r="E56" t="s">
        <v>394</v>
      </c>
      <c r="F56" t="s">
        <v>157</v>
      </c>
      <c r="G56" t="s">
        <v>158</v>
      </c>
      <c r="H56" t="s">
        <v>159</v>
      </c>
      <c r="I56" t="s">
        <v>395</v>
      </c>
      <c r="J56" t="s">
        <v>161</v>
      </c>
      <c r="K56" t="s">
        <v>396</v>
      </c>
      <c r="L56" t="s">
        <v>397</v>
      </c>
      <c r="M56" t="s">
        <v>398</v>
      </c>
      <c r="N56" t="s">
        <v>399</v>
      </c>
      <c r="O56" t="s">
        <v>198</v>
      </c>
      <c r="P56" t="s">
        <v>199</v>
      </c>
    </row>
    <row r="57" spans="1:16" hidden="1" x14ac:dyDescent="0.2">
      <c r="A57" t="s">
        <v>154</v>
      </c>
      <c r="B57">
        <v>5</v>
      </c>
      <c r="C57">
        <v>20</v>
      </c>
      <c r="D57" s="55" t="s">
        <v>144</v>
      </c>
      <c r="E57" s="55">
        <v>175764</v>
      </c>
      <c r="F57" t="s">
        <v>157</v>
      </c>
      <c r="G57" t="s">
        <v>158</v>
      </c>
      <c r="H57" t="s">
        <v>159</v>
      </c>
      <c r="I57" t="s">
        <v>400</v>
      </c>
      <c r="J57" t="s">
        <v>161</v>
      </c>
      <c r="K57" t="s">
        <v>401</v>
      </c>
      <c r="L57" t="s">
        <v>402</v>
      </c>
      <c r="M57" t="s">
        <v>403</v>
      </c>
      <c r="N57" t="s">
        <v>404</v>
      </c>
      <c r="O57" t="s">
        <v>205</v>
      </c>
      <c r="P57" t="s">
        <v>155</v>
      </c>
    </row>
    <row r="58" spans="1:16" hidden="1" x14ac:dyDescent="0.2">
      <c r="A58" t="s">
        <v>154</v>
      </c>
      <c r="B58">
        <v>5</v>
      </c>
      <c r="C58">
        <v>100</v>
      </c>
      <c r="D58" s="55" t="s">
        <v>140</v>
      </c>
      <c r="E58" t="s">
        <v>155</v>
      </c>
      <c r="F58" t="s">
        <v>155</v>
      </c>
      <c r="G58" t="s">
        <v>155</v>
      </c>
      <c r="H58" t="s">
        <v>155</v>
      </c>
      <c r="I58" t="s">
        <v>155</v>
      </c>
      <c r="J58" t="s">
        <v>155</v>
      </c>
      <c r="K58" t="s">
        <v>155</v>
      </c>
      <c r="L58" t="s">
        <v>155</v>
      </c>
      <c r="M58" t="s">
        <v>155</v>
      </c>
      <c r="N58" t="s">
        <v>155</v>
      </c>
      <c r="O58" t="s">
        <v>155</v>
      </c>
      <c r="P58" t="s">
        <v>155</v>
      </c>
    </row>
    <row r="59" spans="1:16" hidden="1" x14ac:dyDescent="0.2">
      <c r="A59" t="s">
        <v>154</v>
      </c>
      <c r="B59">
        <v>5</v>
      </c>
      <c r="C59">
        <v>100</v>
      </c>
      <c r="D59" s="55" t="s">
        <v>141</v>
      </c>
      <c r="E59" t="s">
        <v>405</v>
      </c>
      <c r="F59" t="s">
        <v>157</v>
      </c>
      <c r="G59" t="s">
        <v>158</v>
      </c>
      <c r="H59" t="s">
        <v>159</v>
      </c>
      <c r="I59" t="s">
        <v>406</v>
      </c>
      <c r="J59" t="s">
        <v>161</v>
      </c>
      <c r="K59" t="s">
        <v>158</v>
      </c>
      <c r="L59" t="s">
        <v>407</v>
      </c>
      <c r="M59" t="s">
        <v>288</v>
      </c>
      <c r="N59" t="s">
        <v>169</v>
      </c>
      <c r="O59" t="s">
        <v>408</v>
      </c>
      <c r="P59" t="s">
        <v>167</v>
      </c>
    </row>
    <row r="60" spans="1:16" hidden="1" x14ac:dyDescent="0.2">
      <c r="A60" t="s">
        <v>154</v>
      </c>
      <c r="B60">
        <v>5</v>
      </c>
      <c r="C60">
        <v>100</v>
      </c>
      <c r="D60" s="55" t="s">
        <v>142</v>
      </c>
      <c r="E60" t="s">
        <v>409</v>
      </c>
      <c r="F60" t="s">
        <v>169</v>
      </c>
      <c r="G60" t="s">
        <v>169</v>
      </c>
      <c r="H60" t="s">
        <v>169</v>
      </c>
      <c r="I60" s="55">
        <v>111785845041</v>
      </c>
      <c r="J60" t="s">
        <v>169</v>
      </c>
      <c r="K60" t="s">
        <v>169</v>
      </c>
      <c r="L60" s="55">
        <v>103592051487</v>
      </c>
      <c r="M60" t="s">
        <v>169</v>
      </c>
      <c r="N60" t="s">
        <v>169</v>
      </c>
      <c r="O60" s="55">
        <v>67018361778</v>
      </c>
      <c r="P60" s="55">
        <v>290114919759</v>
      </c>
    </row>
    <row r="61" spans="1:16" hidden="1" x14ac:dyDescent="0.2">
      <c r="A61" t="s">
        <v>154</v>
      </c>
      <c r="B61">
        <v>5</v>
      </c>
      <c r="C61">
        <v>100</v>
      </c>
      <c r="D61" s="55" t="s">
        <v>143</v>
      </c>
      <c r="E61" t="s">
        <v>410</v>
      </c>
      <c r="F61" t="s">
        <v>157</v>
      </c>
      <c r="G61" t="s">
        <v>158</v>
      </c>
      <c r="H61" t="s">
        <v>159</v>
      </c>
      <c r="I61" t="s">
        <v>411</v>
      </c>
      <c r="J61" t="s">
        <v>161</v>
      </c>
      <c r="K61" t="s">
        <v>158</v>
      </c>
      <c r="L61" t="s">
        <v>412</v>
      </c>
      <c r="M61" t="s">
        <v>288</v>
      </c>
      <c r="N61" t="s">
        <v>169</v>
      </c>
      <c r="O61" t="s">
        <v>413</v>
      </c>
      <c r="P61" t="s">
        <v>161</v>
      </c>
    </row>
    <row r="62" spans="1:16" hidden="1" x14ac:dyDescent="0.2">
      <c r="A62" t="s">
        <v>154</v>
      </c>
      <c r="B62">
        <v>5</v>
      </c>
      <c r="C62">
        <v>100</v>
      </c>
      <c r="D62" s="55">
        <v>0.25</v>
      </c>
      <c r="E62" t="s">
        <v>414</v>
      </c>
      <c r="F62" t="s">
        <v>157</v>
      </c>
      <c r="G62" t="s">
        <v>158</v>
      </c>
      <c r="H62" t="s">
        <v>159</v>
      </c>
      <c r="I62" t="s">
        <v>415</v>
      </c>
      <c r="J62" t="s">
        <v>161</v>
      </c>
      <c r="K62" t="s">
        <v>158</v>
      </c>
      <c r="L62" t="s">
        <v>416</v>
      </c>
      <c r="M62" t="s">
        <v>288</v>
      </c>
      <c r="N62" t="s">
        <v>169</v>
      </c>
      <c r="O62" t="s">
        <v>417</v>
      </c>
      <c r="P62" t="s">
        <v>184</v>
      </c>
    </row>
    <row r="63" spans="1:16" hidden="1" x14ac:dyDescent="0.2">
      <c r="A63" t="s">
        <v>154</v>
      </c>
      <c r="B63">
        <v>5</v>
      </c>
      <c r="C63">
        <v>100</v>
      </c>
      <c r="D63" s="55">
        <v>0.5</v>
      </c>
      <c r="E63" t="s">
        <v>418</v>
      </c>
      <c r="F63" t="s">
        <v>157</v>
      </c>
      <c r="G63" t="s">
        <v>158</v>
      </c>
      <c r="H63" t="s">
        <v>159</v>
      </c>
      <c r="I63" t="s">
        <v>419</v>
      </c>
      <c r="J63" t="s">
        <v>161</v>
      </c>
      <c r="K63" t="s">
        <v>158</v>
      </c>
      <c r="L63" t="s">
        <v>246</v>
      </c>
      <c r="M63" t="s">
        <v>288</v>
      </c>
      <c r="N63" t="s">
        <v>169</v>
      </c>
      <c r="O63" t="s">
        <v>420</v>
      </c>
      <c r="P63" t="s">
        <v>167</v>
      </c>
    </row>
    <row r="64" spans="1:16" hidden="1" x14ac:dyDescent="0.2">
      <c r="A64" t="s">
        <v>154</v>
      </c>
      <c r="B64">
        <v>5</v>
      </c>
      <c r="C64">
        <v>100</v>
      </c>
      <c r="D64" s="55">
        <v>0.75</v>
      </c>
      <c r="E64" t="s">
        <v>421</v>
      </c>
      <c r="F64" t="s">
        <v>157</v>
      </c>
      <c r="G64" t="s">
        <v>158</v>
      </c>
      <c r="H64" t="s">
        <v>159</v>
      </c>
      <c r="I64" t="s">
        <v>422</v>
      </c>
      <c r="J64" t="s">
        <v>161</v>
      </c>
      <c r="K64" t="s">
        <v>158</v>
      </c>
      <c r="L64" t="s">
        <v>364</v>
      </c>
      <c r="M64" t="s">
        <v>288</v>
      </c>
      <c r="N64" t="s">
        <v>169</v>
      </c>
      <c r="O64" t="s">
        <v>423</v>
      </c>
      <c r="P64" t="s">
        <v>199</v>
      </c>
    </row>
    <row r="65" spans="1:16" hidden="1" x14ac:dyDescent="0.2">
      <c r="A65" t="s">
        <v>154</v>
      </c>
      <c r="B65">
        <v>5</v>
      </c>
      <c r="C65">
        <v>100</v>
      </c>
      <c r="D65" s="55" t="s">
        <v>144</v>
      </c>
      <c r="E65" t="s">
        <v>424</v>
      </c>
      <c r="F65" t="s">
        <v>157</v>
      </c>
      <c r="G65" t="s">
        <v>158</v>
      </c>
      <c r="H65" t="s">
        <v>159</v>
      </c>
      <c r="I65" t="s">
        <v>425</v>
      </c>
      <c r="J65" t="s">
        <v>161</v>
      </c>
      <c r="K65" t="s">
        <v>158</v>
      </c>
      <c r="L65" t="s">
        <v>368</v>
      </c>
      <c r="M65" t="s">
        <v>288</v>
      </c>
      <c r="N65" t="s">
        <v>169</v>
      </c>
      <c r="O65" t="s">
        <v>426</v>
      </c>
      <c r="P65" t="s">
        <v>155</v>
      </c>
    </row>
    <row r="66" spans="1:16" hidden="1" x14ac:dyDescent="0.2">
      <c r="A66" t="s">
        <v>154</v>
      </c>
      <c r="B66">
        <v>6</v>
      </c>
      <c r="C66">
        <v>60</v>
      </c>
      <c r="D66" s="55" t="s">
        <v>140</v>
      </c>
      <c r="E66" t="s">
        <v>155</v>
      </c>
      <c r="F66" t="s">
        <v>155</v>
      </c>
      <c r="G66" t="s">
        <v>155</v>
      </c>
      <c r="H66" t="s">
        <v>155</v>
      </c>
      <c r="I66" t="s">
        <v>155</v>
      </c>
      <c r="J66" t="s">
        <v>155</v>
      </c>
      <c r="K66" t="s">
        <v>155</v>
      </c>
      <c r="L66" t="s">
        <v>155</v>
      </c>
      <c r="M66" t="s">
        <v>155</v>
      </c>
      <c r="N66" t="s">
        <v>155</v>
      </c>
      <c r="O66" t="s">
        <v>155</v>
      </c>
      <c r="P66" t="s">
        <v>155</v>
      </c>
    </row>
    <row r="67" spans="1:16" hidden="1" x14ac:dyDescent="0.2">
      <c r="A67" t="s">
        <v>154</v>
      </c>
      <c r="B67">
        <v>6</v>
      </c>
      <c r="C67">
        <v>60</v>
      </c>
      <c r="D67" s="55" t="s">
        <v>141</v>
      </c>
      <c r="E67" t="s">
        <v>427</v>
      </c>
      <c r="F67" t="s">
        <v>157</v>
      </c>
      <c r="G67" t="s">
        <v>158</v>
      </c>
      <c r="H67" t="s">
        <v>159</v>
      </c>
      <c r="I67" t="s">
        <v>428</v>
      </c>
      <c r="J67" t="s">
        <v>161</v>
      </c>
      <c r="K67" t="s">
        <v>280</v>
      </c>
      <c r="L67" t="s">
        <v>429</v>
      </c>
      <c r="M67" t="s">
        <v>430</v>
      </c>
      <c r="N67" t="s">
        <v>431</v>
      </c>
      <c r="O67" t="s">
        <v>284</v>
      </c>
      <c r="P67" t="s">
        <v>167</v>
      </c>
    </row>
    <row r="68" spans="1:16" hidden="1" x14ac:dyDescent="0.2">
      <c r="A68" t="s">
        <v>154</v>
      </c>
      <c r="B68">
        <v>6</v>
      </c>
      <c r="C68">
        <v>60</v>
      </c>
      <c r="D68" s="55" t="s">
        <v>142</v>
      </c>
      <c r="E68" t="s">
        <v>432</v>
      </c>
      <c r="F68" t="s">
        <v>169</v>
      </c>
      <c r="G68" t="s">
        <v>169</v>
      </c>
      <c r="H68" t="s">
        <v>169</v>
      </c>
      <c r="I68" s="55">
        <v>115306398589</v>
      </c>
      <c r="J68" t="s">
        <v>169</v>
      </c>
      <c r="K68" s="55">
        <v>108878581248</v>
      </c>
      <c r="L68" s="55">
        <v>347218020177</v>
      </c>
      <c r="M68" s="55">
        <v>437948945499</v>
      </c>
      <c r="N68" s="55">
        <v>243877180548</v>
      </c>
      <c r="O68" s="55">
        <v>612210277692</v>
      </c>
      <c r="P68" s="55">
        <v>290114919759</v>
      </c>
    </row>
    <row r="69" spans="1:16" hidden="1" x14ac:dyDescent="0.2">
      <c r="A69" t="s">
        <v>154</v>
      </c>
      <c r="B69">
        <v>6</v>
      </c>
      <c r="C69">
        <v>60</v>
      </c>
      <c r="D69" s="55" t="s">
        <v>143</v>
      </c>
      <c r="E69" t="s">
        <v>433</v>
      </c>
      <c r="F69" t="s">
        <v>157</v>
      </c>
      <c r="G69" t="s">
        <v>158</v>
      </c>
      <c r="H69" t="s">
        <v>159</v>
      </c>
      <c r="I69" t="s">
        <v>434</v>
      </c>
      <c r="J69" t="s">
        <v>161</v>
      </c>
      <c r="K69" t="s">
        <v>253</v>
      </c>
      <c r="L69" t="s">
        <v>435</v>
      </c>
      <c r="M69" t="s">
        <v>288</v>
      </c>
      <c r="N69" t="s">
        <v>169</v>
      </c>
      <c r="O69" t="s">
        <v>289</v>
      </c>
      <c r="P69" t="s">
        <v>161</v>
      </c>
    </row>
    <row r="70" spans="1:16" hidden="1" x14ac:dyDescent="0.2">
      <c r="A70" t="s">
        <v>154</v>
      </c>
      <c r="B70">
        <v>6</v>
      </c>
      <c r="C70">
        <v>60</v>
      </c>
      <c r="D70" s="55">
        <v>0.25</v>
      </c>
      <c r="E70" t="s">
        <v>436</v>
      </c>
      <c r="F70" t="s">
        <v>157</v>
      </c>
      <c r="G70" t="s">
        <v>158</v>
      </c>
      <c r="H70" t="s">
        <v>159</v>
      </c>
      <c r="I70" t="s">
        <v>437</v>
      </c>
      <c r="J70" t="s">
        <v>161</v>
      </c>
      <c r="K70" t="s">
        <v>292</v>
      </c>
      <c r="L70" t="s">
        <v>386</v>
      </c>
      <c r="M70" t="s">
        <v>438</v>
      </c>
      <c r="N70" t="s">
        <v>439</v>
      </c>
      <c r="O70" t="s">
        <v>296</v>
      </c>
      <c r="P70" t="s">
        <v>184</v>
      </c>
    </row>
    <row r="71" spans="1:16" hidden="1" x14ac:dyDescent="0.2">
      <c r="A71" t="s">
        <v>154</v>
      </c>
      <c r="B71">
        <v>6</v>
      </c>
      <c r="C71">
        <v>60</v>
      </c>
      <c r="D71" s="55">
        <v>0.5</v>
      </c>
      <c r="E71" t="s">
        <v>440</v>
      </c>
      <c r="F71" t="s">
        <v>157</v>
      </c>
      <c r="G71" t="s">
        <v>158</v>
      </c>
      <c r="H71" t="s">
        <v>159</v>
      </c>
      <c r="I71" t="s">
        <v>441</v>
      </c>
      <c r="J71" t="s">
        <v>161</v>
      </c>
      <c r="K71" t="s">
        <v>299</v>
      </c>
      <c r="L71" t="s">
        <v>442</v>
      </c>
      <c r="M71" t="s">
        <v>443</v>
      </c>
      <c r="N71" t="s">
        <v>444</v>
      </c>
      <c r="O71" t="s">
        <v>302</v>
      </c>
      <c r="P71" t="s">
        <v>167</v>
      </c>
    </row>
    <row r="72" spans="1:16" hidden="1" x14ac:dyDescent="0.2">
      <c r="A72" t="s">
        <v>154</v>
      </c>
      <c r="B72">
        <v>6</v>
      </c>
      <c r="C72">
        <v>60</v>
      </c>
      <c r="D72" s="55">
        <v>0.75</v>
      </c>
      <c r="E72" t="s">
        <v>445</v>
      </c>
      <c r="F72" t="s">
        <v>157</v>
      </c>
      <c r="G72" t="s">
        <v>158</v>
      </c>
      <c r="H72" t="s">
        <v>159</v>
      </c>
      <c r="I72" t="s">
        <v>446</v>
      </c>
      <c r="J72" t="s">
        <v>161</v>
      </c>
      <c r="K72" t="s">
        <v>299</v>
      </c>
      <c r="L72" t="s">
        <v>274</v>
      </c>
      <c r="M72" t="s">
        <v>447</v>
      </c>
      <c r="N72" t="s">
        <v>448</v>
      </c>
      <c r="O72" t="s">
        <v>309</v>
      </c>
      <c r="P72" t="s">
        <v>199</v>
      </c>
    </row>
    <row r="73" spans="1:16" hidden="1" x14ac:dyDescent="0.2">
      <c r="A73" t="s">
        <v>154</v>
      </c>
      <c r="B73">
        <v>6</v>
      </c>
      <c r="C73">
        <v>60</v>
      </c>
      <c r="D73" s="55" t="s">
        <v>144</v>
      </c>
      <c r="E73" t="s">
        <v>449</v>
      </c>
      <c r="F73" t="s">
        <v>157</v>
      </c>
      <c r="G73" t="s">
        <v>158</v>
      </c>
      <c r="H73" t="s">
        <v>159</v>
      </c>
      <c r="I73" t="s">
        <v>450</v>
      </c>
      <c r="J73" t="s">
        <v>161</v>
      </c>
      <c r="K73" t="s">
        <v>158</v>
      </c>
      <c r="L73" t="s">
        <v>201</v>
      </c>
      <c r="M73" t="s">
        <v>451</v>
      </c>
      <c r="N73" t="s">
        <v>452</v>
      </c>
      <c r="O73" t="s">
        <v>314</v>
      </c>
      <c r="P73" t="s">
        <v>155</v>
      </c>
    </row>
    <row r="74" spans="1:16" hidden="1" x14ac:dyDescent="0.2">
      <c r="A74" t="s">
        <v>154</v>
      </c>
      <c r="B74">
        <v>8</v>
      </c>
      <c r="C74">
        <v>80</v>
      </c>
      <c r="D74" s="55" t="s">
        <v>140</v>
      </c>
      <c r="E74" t="s">
        <v>155</v>
      </c>
      <c r="F74" t="s">
        <v>155</v>
      </c>
      <c r="G74" t="s">
        <v>155</v>
      </c>
      <c r="H74" t="s">
        <v>155</v>
      </c>
      <c r="I74" t="s">
        <v>155</v>
      </c>
      <c r="J74" t="s">
        <v>155</v>
      </c>
      <c r="K74" t="s">
        <v>155</v>
      </c>
      <c r="L74" t="s">
        <v>155</v>
      </c>
      <c r="M74" t="s">
        <v>155</v>
      </c>
      <c r="N74" t="s">
        <v>155</v>
      </c>
      <c r="O74" t="s">
        <v>155</v>
      </c>
      <c r="P74" t="s">
        <v>155</v>
      </c>
    </row>
    <row r="75" spans="1:16" hidden="1" x14ac:dyDescent="0.2">
      <c r="A75" t="s">
        <v>154</v>
      </c>
      <c r="B75">
        <v>8</v>
      </c>
      <c r="C75">
        <v>80</v>
      </c>
      <c r="D75" s="55" t="s">
        <v>141</v>
      </c>
      <c r="E75" t="s">
        <v>453</v>
      </c>
      <c r="F75" t="s">
        <v>157</v>
      </c>
      <c r="G75" t="s">
        <v>158</v>
      </c>
      <c r="H75" t="s">
        <v>159</v>
      </c>
      <c r="I75" t="s">
        <v>454</v>
      </c>
      <c r="J75" t="s">
        <v>161</v>
      </c>
      <c r="K75" t="s">
        <v>455</v>
      </c>
      <c r="L75" t="s">
        <v>456</v>
      </c>
      <c r="M75" t="s">
        <v>457</v>
      </c>
      <c r="N75" t="s">
        <v>458</v>
      </c>
      <c r="O75" t="s">
        <v>349</v>
      </c>
      <c r="P75" t="s">
        <v>167</v>
      </c>
    </row>
    <row r="76" spans="1:16" hidden="1" x14ac:dyDescent="0.2">
      <c r="A76" t="s">
        <v>154</v>
      </c>
      <c r="B76">
        <v>8</v>
      </c>
      <c r="C76">
        <v>80</v>
      </c>
      <c r="D76" s="55" t="s">
        <v>142</v>
      </c>
      <c r="E76" t="s">
        <v>459</v>
      </c>
      <c r="F76" t="s">
        <v>169</v>
      </c>
      <c r="G76" t="s">
        <v>169</v>
      </c>
      <c r="H76" t="s">
        <v>169</v>
      </c>
      <c r="I76" s="55">
        <v>103373112578</v>
      </c>
      <c r="J76" t="s">
        <v>169</v>
      </c>
      <c r="K76" s="55">
        <v>179001156816</v>
      </c>
      <c r="L76" s="55">
        <v>196234116001</v>
      </c>
      <c r="M76" s="55">
        <v>452748081106</v>
      </c>
      <c r="N76" s="55">
        <v>325604198438</v>
      </c>
      <c r="O76" s="55">
        <v>68760104413</v>
      </c>
      <c r="P76" s="55">
        <v>290114919759</v>
      </c>
    </row>
    <row r="77" spans="1:16" hidden="1" x14ac:dyDescent="0.2">
      <c r="A77" t="s">
        <v>154</v>
      </c>
      <c r="B77">
        <v>8</v>
      </c>
      <c r="C77">
        <v>80</v>
      </c>
      <c r="D77" s="55" t="s">
        <v>143</v>
      </c>
      <c r="E77" t="s">
        <v>460</v>
      </c>
      <c r="F77" t="s">
        <v>157</v>
      </c>
      <c r="G77" t="s">
        <v>158</v>
      </c>
      <c r="H77" t="s">
        <v>159</v>
      </c>
      <c r="I77" t="s">
        <v>461</v>
      </c>
      <c r="J77" t="s">
        <v>161</v>
      </c>
      <c r="K77" t="s">
        <v>292</v>
      </c>
      <c r="L77" t="s">
        <v>462</v>
      </c>
      <c r="M77" t="s">
        <v>288</v>
      </c>
      <c r="N77" t="s">
        <v>169</v>
      </c>
      <c r="O77" t="s">
        <v>354</v>
      </c>
      <c r="P77" t="s">
        <v>161</v>
      </c>
    </row>
    <row r="78" spans="1:16" hidden="1" x14ac:dyDescent="0.2">
      <c r="A78" t="s">
        <v>154</v>
      </c>
      <c r="B78">
        <v>8</v>
      </c>
      <c r="C78">
        <v>80</v>
      </c>
      <c r="D78" s="55">
        <v>0.25</v>
      </c>
      <c r="E78" t="s">
        <v>463</v>
      </c>
      <c r="F78" t="s">
        <v>157</v>
      </c>
      <c r="G78" t="s">
        <v>158</v>
      </c>
      <c r="H78" t="s">
        <v>159</v>
      </c>
      <c r="I78" t="s">
        <v>464</v>
      </c>
      <c r="J78" t="s">
        <v>161</v>
      </c>
      <c r="K78" t="s">
        <v>158</v>
      </c>
      <c r="L78" t="s">
        <v>416</v>
      </c>
      <c r="M78" t="s">
        <v>288</v>
      </c>
      <c r="N78" t="s">
        <v>169</v>
      </c>
      <c r="O78" t="s">
        <v>358</v>
      </c>
      <c r="P78" t="s">
        <v>184</v>
      </c>
    </row>
    <row r="79" spans="1:16" hidden="1" x14ac:dyDescent="0.2">
      <c r="A79" t="s">
        <v>154</v>
      </c>
      <c r="B79">
        <v>8</v>
      </c>
      <c r="C79">
        <v>80</v>
      </c>
      <c r="D79" s="55">
        <v>0.5</v>
      </c>
      <c r="E79" t="s">
        <v>465</v>
      </c>
      <c r="F79" t="s">
        <v>157</v>
      </c>
      <c r="G79" t="s">
        <v>158</v>
      </c>
      <c r="H79" t="s">
        <v>159</v>
      </c>
      <c r="I79" t="s">
        <v>466</v>
      </c>
      <c r="J79" t="s">
        <v>161</v>
      </c>
      <c r="K79" t="s">
        <v>158</v>
      </c>
      <c r="L79" t="s">
        <v>246</v>
      </c>
      <c r="M79" t="s">
        <v>288</v>
      </c>
      <c r="N79" t="s">
        <v>169</v>
      </c>
      <c r="O79" t="s">
        <v>361</v>
      </c>
      <c r="P79" t="s">
        <v>167</v>
      </c>
    </row>
    <row r="80" spans="1:16" hidden="1" x14ac:dyDescent="0.2">
      <c r="A80" t="s">
        <v>154</v>
      </c>
      <c r="B80">
        <v>8</v>
      </c>
      <c r="C80">
        <v>80</v>
      </c>
      <c r="D80" s="55">
        <v>0.75</v>
      </c>
      <c r="E80" t="s">
        <v>467</v>
      </c>
      <c r="F80" t="s">
        <v>157</v>
      </c>
      <c r="G80" t="s">
        <v>158</v>
      </c>
      <c r="H80" t="s">
        <v>159</v>
      </c>
      <c r="I80" t="s">
        <v>468</v>
      </c>
      <c r="J80" t="s">
        <v>161</v>
      </c>
      <c r="K80" t="s">
        <v>158</v>
      </c>
      <c r="L80" t="s">
        <v>364</v>
      </c>
      <c r="M80" t="s">
        <v>288</v>
      </c>
      <c r="N80" t="s">
        <v>169</v>
      </c>
      <c r="O80" t="s">
        <v>365</v>
      </c>
      <c r="P80" t="s">
        <v>199</v>
      </c>
    </row>
    <row r="81" spans="1:16" hidden="1" x14ac:dyDescent="0.2">
      <c r="A81" t="s">
        <v>154</v>
      </c>
      <c r="B81">
        <v>8</v>
      </c>
      <c r="C81">
        <v>80</v>
      </c>
      <c r="D81" s="55" t="s">
        <v>144</v>
      </c>
      <c r="E81" t="s">
        <v>469</v>
      </c>
      <c r="F81" t="s">
        <v>157</v>
      </c>
      <c r="G81" t="s">
        <v>158</v>
      </c>
      <c r="H81" t="s">
        <v>159</v>
      </c>
      <c r="I81" t="s">
        <v>470</v>
      </c>
      <c r="J81" t="s">
        <v>161</v>
      </c>
      <c r="K81" t="s">
        <v>158</v>
      </c>
      <c r="L81" t="s">
        <v>471</v>
      </c>
      <c r="M81" t="s">
        <v>472</v>
      </c>
      <c r="N81" t="s">
        <v>473</v>
      </c>
      <c r="O81" t="s">
        <v>370</v>
      </c>
      <c r="P81" t="s">
        <v>155</v>
      </c>
    </row>
    <row r="82" spans="1:16" hidden="1" x14ac:dyDescent="0.2">
      <c r="A82" t="s">
        <v>154</v>
      </c>
      <c r="B82">
        <v>10</v>
      </c>
      <c r="C82">
        <v>20</v>
      </c>
      <c r="D82" s="55" t="s">
        <v>140</v>
      </c>
      <c r="E82" t="s">
        <v>155</v>
      </c>
      <c r="F82" t="s">
        <v>155</v>
      </c>
      <c r="G82" t="s">
        <v>155</v>
      </c>
      <c r="H82" t="s">
        <v>155</v>
      </c>
      <c r="I82" t="s">
        <v>155</v>
      </c>
      <c r="J82" t="s">
        <v>155</v>
      </c>
      <c r="K82" t="s">
        <v>155</v>
      </c>
      <c r="L82" t="s">
        <v>155</v>
      </c>
      <c r="M82" t="s">
        <v>155</v>
      </c>
      <c r="N82" t="s">
        <v>155</v>
      </c>
      <c r="O82" t="s">
        <v>155</v>
      </c>
      <c r="P82" t="s">
        <v>155</v>
      </c>
    </row>
    <row r="83" spans="1:16" hidden="1" x14ac:dyDescent="0.2">
      <c r="A83" t="s">
        <v>154</v>
      </c>
      <c r="B83">
        <v>10</v>
      </c>
      <c r="C83">
        <v>20</v>
      </c>
      <c r="D83" s="55" t="s">
        <v>141</v>
      </c>
      <c r="E83" s="55">
        <v>10862289</v>
      </c>
      <c r="F83" t="s">
        <v>157</v>
      </c>
      <c r="G83" t="s">
        <v>158</v>
      </c>
      <c r="H83" t="s">
        <v>159</v>
      </c>
      <c r="I83" t="s">
        <v>474</v>
      </c>
      <c r="J83" t="s">
        <v>161</v>
      </c>
      <c r="K83" t="s">
        <v>475</v>
      </c>
      <c r="L83" t="s">
        <v>476</v>
      </c>
      <c r="M83" t="s">
        <v>477</v>
      </c>
      <c r="N83" t="s">
        <v>478</v>
      </c>
      <c r="O83" t="s">
        <v>166</v>
      </c>
      <c r="P83" t="s">
        <v>167</v>
      </c>
    </row>
    <row r="84" spans="1:16" hidden="1" x14ac:dyDescent="0.2">
      <c r="A84" t="s">
        <v>154</v>
      </c>
      <c r="B84">
        <v>10</v>
      </c>
      <c r="C84">
        <v>20</v>
      </c>
      <c r="D84" s="55" t="s">
        <v>142</v>
      </c>
      <c r="E84" t="s">
        <v>479</v>
      </c>
      <c r="F84" t="s">
        <v>169</v>
      </c>
      <c r="G84" t="s">
        <v>169</v>
      </c>
      <c r="H84" t="s">
        <v>169</v>
      </c>
      <c r="I84" s="55">
        <v>115804439823</v>
      </c>
      <c r="J84" t="s">
        <v>169</v>
      </c>
      <c r="K84" s="55">
        <v>10807259999</v>
      </c>
      <c r="L84" s="55">
        <v>143368952586</v>
      </c>
      <c r="M84" s="55">
        <v>972342534888</v>
      </c>
      <c r="N84" s="55">
        <v>406642463761</v>
      </c>
      <c r="O84" s="55">
        <v>358808436215</v>
      </c>
      <c r="P84" s="55">
        <v>290114919759</v>
      </c>
    </row>
    <row r="85" spans="1:16" hidden="1" x14ac:dyDescent="0.2">
      <c r="A85" t="s">
        <v>154</v>
      </c>
      <c r="B85">
        <v>10</v>
      </c>
      <c r="C85">
        <v>20</v>
      </c>
      <c r="D85" s="55" t="s">
        <v>143</v>
      </c>
      <c r="E85" t="s">
        <v>480</v>
      </c>
      <c r="F85" t="s">
        <v>157</v>
      </c>
      <c r="G85" t="s">
        <v>158</v>
      </c>
      <c r="H85" t="s">
        <v>159</v>
      </c>
      <c r="I85" t="s">
        <v>481</v>
      </c>
      <c r="J85" t="s">
        <v>161</v>
      </c>
      <c r="K85" t="s">
        <v>482</v>
      </c>
      <c r="L85" t="s">
        <v>483</v>
      </c>
      <c r="M85" t="s">
        <v>484</v>
      </c>
      <c r="N85" t="s">
        <v>485</v>
      </c>
      <c r="O85" t="s">
        <v>176</v>
      </c>
      <c r="P85" t="s">
        <v>161</v>
      </c>
    </row>
    <row r="86" spans="1:16" hidden="1" x14ac:dyDescent="0.2">
      <c r="A86" t="s">
        <v>154</v>
      </c>
      <c r="B86">
        <v>10</v>
      </c>
      <c r="C86">
        <v>20</v>
      </c>
      <c r="D86" s="55">
        <v>0.25</v>
      </c>
      <c r="E86" t="s">
        <v>486</v>
      </c>
      <c r="F86" t="s">
        <v>157</v>
      </c>
      <c r="G86" t="s">
        <v>158</v>
      </c>
      <c r="H86" t="s">
        <v>159</v>
      </c>
      <c r="I86" t="s">
        <v>487</v>
      </c>
      <c r="J86" t="s">
        <v>161</v>
      </c>
      <c r="K86" t="s">
        <v>488</v>
      </c>
      <c r="L86" t="s">
        <v>489</v>
      </c>
      <c r="M86" t="s">
        <v>490</v>
      </c>
      <c r="N86" t="s">
        <v>491</v>
      </c>
      <c r="O86" t="s">
        <v>183</v>
      </c>
      <c r="P86" t="s">
        <v>184</v>
      </c>
    </row>
    <row r="87" spans="1:16" hidden="1" x14ac:dyDescent="0.2">
      <c r="A87" t="s">
        <v>154</v>
      </c>
      <c r="B87">
        <v>10</v>
      </c>
      <c r="C87">
        <v>20</v>
      </c>
      <c r="D87" s="55">
        <v>0.5</v>
      </c>
      <c r="E87" s="55">
        <v>10059</v>
      </c>
      <c r="F87" t="s">
        <v>157</v>
      </c>
      <c r="G87" t="s">
        <v>158</v>
      </c>
      <c r="H87" t="s">
        <v>159</v>
      </c>
      <c r="I87" t="s">
        <v>492</v>
      </c>
      <c r="J87" t="s">
        <v>161</v>
      </c>
      <c r="K87" t="s">
        <v>493</v>
      </c>
      <c r="L87" t="s">
        <v>494</v>
      </c>
      <c r="M87" t="s">
        <v>495</v>
      </c>
      <c r="N87" t="s">
        <v>496</v>
      </c>
      <c r="O87" t="s">
        <v>191</v>
      </c>
      <c r="P87" t="s">
        <v>167</v>
      </c>
    </row>
    <row r="88" spans="1:16" hidden="1" x14ac:dyDescent="0.2">
      <c r="A88" t="s">
        <v>154</v>
      </c>
      <c r="B88">
        <v>10</v>
      </c>
      <c r="C88">
        <v>20</v>
      </c>
      <c r="D88" s="55">
        <v>0.75</v>
      </c>
      <c r="E88" s="55">
        <v>122882</v>
      </c>
      <c r="F88" t="s">
        <v>157</v>
      </c>
      <c r="G88" t="s">
        <v>158</v>
      </c>
      <c r="H88" t="s">
        <v>159</v>
      </c>
      <c r="I88" t="s">
        <v>497</v>
      </c>
      <c r="J88" t="s">
        <v>161</v>
      </c>
      <c r="K88" t="s">
        <v>498</v>
      </c>
      <c r="L88" t="s">
        <v>499</v>
      </c>
      <c r="M88" t="s">
        <v>500</v>
      </c>
      <c r="N88" t="s">
        <v>501</v>
      </c>
      <c r="O88" t="s">
        <v>198</v>
      </c>
      <c r="P88" t="s">
        <v>199</v>
      </c>
    </row>
    <row r="89" spans="1:16" hidden="1" x14ac:dyDescent="0.2">
      <c r="A89" t="s">
        <v>154</v>
      </c>
      <c r="B89">
        <v>10</v>
      </c>
      <c r="C89">
        <v>20</v>
      </c>
      <c r="D89" s="55" t="s">
        <v>144</v>
      </c>
      <c r="E89" s="55">
        <v>280486</v>
      </c>
      <c r="F89" t="s">
        <v>157</v>
      </c>
      <c r="G89" t="s">
        <v>158</v>
      </c>
      <c r="H89" t="s">
        <v>159</v>
      </c>
      <c r="I89" t="s">
        <v>502</v>
      </c>
      <c r="J89" t="s">
        <v>161</v>
      </c>
      <c r="K89" t="s">
        <v>471</v>
      </c>
      <c r="L89" t="s">
        <v>503</v>
      </c>
      <c r="M89" t="s">
        <v>504</v>
      </c>
      <c r="N89" t="s">
        <v>505</v>
      </c>
      <c r="O89" t="s">
        <v>205</v>
      </c>
      <c r="P89" t="s">
        <v>155</v>
      </c>
    </row>
    <row r="90" spans="1:16" hidden="1" x14ac:dyDescent="0.2">
      <c r="A90" t="s">
        <v>154</v>
      </c>
      <c r="B90">
        <v>10</v>
      </c>
      <c r="C90">
        <v>40</v>
      </c>
      <c r="D90" s="55" t="s">
        <v>140</v>
      </c>
      <c r="E90" t="s">
        <v>155</v>
      </c>
      <c r="F90" t="s">
        <v>155</v>
      </c>
      <c r="G90" t="s">
        <v>155</v>
      </c>
      <c r="H90" t="s">
        <v>155</v>
      </c>
      <c r="I90" t="s">
        <v>155</v>
      </c>
      <c r="J90" t="s">
        <v>155</v>
      </c>
      <c r="K90" t="s">
        <v>155</v>
      </c>
      <c r="L90" t="s">
        <v>155</v>
      </c>
      <c r="M90" t="s">
        <v>155</v>
      </c>
      <c r="N90" t="s">
        <v>155</v>
      </c>
      <c r="O90" t="s">
        <v>155</v>
      </c>
      <c r="P90" t="s">
        <v>155</v>
      </c>
    </row>
    <row r="91" spans="1:16" hidden="1" x14ac:dyDescent="0.2">
      <c r="A91" t="s">
        <v>154</v>
      </c>
      <c r="B91">
        <v>10</v>
      </c>
      <c r="C91">
        <v>40</v>
      </c>
      <c r="D91" s="55" t="s">
        <v>141</v>
      </c>
      <c r="E91" t="s">
        <v>506</v>
      </c>
      <c r="F91" t="s">
        <v>157</v>
      </c>
      <c r="G91" t="s">
        <v>158</v>
      </c>
      <c r="H91" t="s">
        <v>159</v>
      </c>
      <c r="I91" t="s">
        <v>507</v>
      </c>
      <c r="J91" t="s">
        <v>161</v>
      </c>
      <c r="K91" t="s">
        <v>508</v>
      </c>
      <c r="L91" t="s">
        <v>509</v>
      </c>
      <c r="M91" t="s">
        <v>510</v>
      </c>
      <c r="N91" t="s">
        <v>511</v>
      </c>
      <c r="O91" t="s">
        <v>242</v>
      </c>
      <c r="P91" t="s">
        <v>167</v>
      </c>
    </row>
    <row r="92" spans="1:16" hidden="1" x14ac:dyDescent="0.2">
      <c r="A92" t="s">
        <v>154</v>
      </c>
      <c r="B92">
        <v>10</v>
      </c>
      <c r="C92">
        <v>40</v>
      </c>
      <c r="D92" s="55" t="s">
        <v>142</v>
      </c>
      <c r="E92" t="s">
        <v>512</v>
      </c>
      <c r="F92" t="s">
        <v>169</v>
      </c>
      <c r="G92" t="s">
        <v>169</v>
      </c>
      <c r="H92" t="s">
        <v>169</v>
      </c>
      <c r="I92" s="55">
        <v>117339590054</v>
      </c>
      <c r="J92" t="s">
        <v>169</v>
      </c>
      <c r="K92" s="55">
        <v>205713220997</v>
      </c>
      <c r="L92" s="55">
        <v>456759280589</v>
      </c>
      <c r="M92" s="55">
        <v>144190473953</v>
      </c>
      <c r="N92" s="55">
        <v>171101747448</v>
      </c>
      <c r="O92" s="55">
        <v>494050859099</v>
      </c>
      <c r="P92" s="55">
        <v>290114919759</v>
      </c>
    </row>
    <row r="93" spans="1:16" hidden="1" x14ac:dyDescent="0.2">
      <c r="A93" t="s">
        <v>154</v>
      </c>
      <c r="B93">
        <v>10</v>
      </c>
      <c r="C93">
        <v>40</v>
      </c>
      <c r="D93" s="55" t="s">
        <v>143</v>
      </c>
      <c r="E93" t="s">
        <v>513</v>
      </c>
      <c r="F93" t="s">
        <v>157</v>
      </c>
      <c r="G93" t="s">
        <v>158</v>
      </c>
      <c r="H93" t="s">
        <v>159</v>
      </c>
      <c r="I93" t="s">
        <v>514</v>
      </c>
      <c r="J93" t="s">
        <v>161</v>
      </c>
      <c r="K93" t="s">
        <v>246</v>
      </c>
      <c r="L93" t="s">
        <v>515</v>
      </c>
      <c r="M93" t="s">
        <v>516</v>
      </c>
      <c r="N93" t="s">
        <v>517</v>
      </c>
      <c r="O93" t="s">
        <v>250</v>
      </c>
      <c r="P93" t="s">
        <v>161</v>
      </c>
    </row>
    <row r="94" spans="1:16" hidden="1" x14ac:dyDescent="0.2">
      <c r="A94" t="s">
        <v>154</v>
      </c>
      <c r="B94">
        <v>10</v>
      </c>
      <c r="C94">
        <v>40</v>
      </c>
      <c r="D94" s="55">
        <v>0.25</v>
      </c>
      <c r="E94" t="s">
        <v>518</v>
      </c>
      <c r="F94" t="s">
        <v>157</v>
      </c>
      <c r="G94" t="s">
        <v>158</v>
      </c>
      <c r="H94" t="s">
        <v>159</v>
      </c>
      <c r="I94" t="s">
        <v>519</v>
      </c>
      <c r="J94" t="s">
        <v>161</v>
      </c>
      <c r="K94" t="s">
        <v>253</v>
      </c>
      <c r="L94" t="s">
        <v>520</v>
      </c>
      <c r="M94" t="s">
        <v>521</v>
      </c>
      <c r="N94" t="s">
        <v>522</v>
      </c>
      <c r="O94" t="s">
        <v>257</v>
      </c>
      <c r="P94" t="s">
        <v>184</v>
      </c>
    </row>
    <row r="95" spans="1:16" hidden="1" x14ac:dyDescent="0.2">
      <c r="A95" t="s">
        <v>154</v>
      </c>
      <c r="B95">
        <v>10</v>
      </c>
      <c r="C95">
        <v>40</v>
      </c>
      <c r="D95" s="55">
        <v>0.5</v>
      </c>
      <c r="E95" t="s">
        <v>523</v>
      </c>
      <c r="F95" t="s">
        <v>157</v>
      </c>
      <c r="G95" t="s">
        <v>158</v>
      </c>
      <c r="H95" t="s">
        <v>159</v>
      </c>
      <c r="I95" t="s">
        <v>524</v>
      </c>
      <c r="J95" t="s">
        <v>161</v>
      </c>
      <c r="K95" t="s">
        <v>260</v>
      </c>
      <c r="L95" t="s">
        <v>261</v>
      </c>
      <c r="M95" t="s">
        <v>525</v>
      </c>
      <c r="N95" t="s">
        <v>526</v>
      </c>
      <c r="O95" t="s">
        <v>264</v>
      </c>
      <c r="P95" t="s">
        <v>167</v>
      </c>
    </row>
    <row r="96" spans="1:16" hidden="1" x14ac:dyDescent="0.2">
      <c r="A96" t="s">
        <v>154</v>
      </c>
      <c r="B96">
        <v>10</v>
      </c>
      <c r="C96">
        <v>40</v>
      </c>
      <c r="D96" s="55">
        <v>0.75</v>
      </c>
      <c r="E96" t="s">
        <v>527</v>
      </c>
      <c r="F96" t="s">
        <v>157</v>
      </c>
      <c r="G96" t="s">
        <v>158</v>
      </c>
      <c r="H96" t="s">
        <v>159</v>
      </c>
      <c r="I96" t="s">
        <v>528</v>
      </c>
      <c r="J96" t="s">
        <v>161</v>
      </c>
      <c r="K96" t="s">
        <v>292</v>
      </c>
      <c r="L96" t="s">
        <v>336</v>
      </c>
      <c r="M96" t="s">
        <v>529</v>
      </c>
      <c r="N96" t="s">
        <v>530</v>
      </c>
      <c r="O96" t="s">
        <v>270</v>
      </c>
      <c r="P96" t="s">
        <v>199</v>
      </c>
    </row>
    <row r="97" spans="1:16" hidden="1" x14ac:dyDescent="0.2">
      <c r="A97" t="s">
        <v>154</v>
      </c>
      <c r="B97">
        <v>10</v>
      </c>
      <c r="C97">
        <v>40</v>
      </c>
      <c r="D97" s="55" t="s">
        <v>144</v>
      </c>
      <c r="E97" t="s">
        <v>531</v>
      </c>
      <c r="F97" t="s">
        <v>157</v>
      </c>
      <c r="G97" t="s">
        <v>158</v>
      </c>
      <c r="H97" t="s">
        <v>159</v>
      </c>
      <c r="I97" t="s">
        <v>532</v>
      </c>
      <c r="J97" t="s">
        <v>161</v>
      </c>
      <c r="K97" t="s">
        <v>273</v>
      </c>
      <c r="L97" t="s">
        <v>533</v>
      </c>
      <c r="M97" t="s">
        <v>534</v>
      </c>
      <c r="N97" t="s">
        <v>535</v>
      </c>
      <c r="O97" t="s">
        <v>277</v>
      </c>
      <c r="P97" t="s">
        <v>155</v>
      </c>
    </row>
    <row r="98" spans="1:16" hidden="1" x14ac:dyDescent="0.2">
      <c r="A98" t="s">
        <v>154</v>
      </c>
      <c r="B98">
        <v>10</v>
      </c>
      <c r="C98">
        <v>100</v>
      </c>
      <c r="D98" s="55" t="s">
        <v>140</v>
      </c>
      <c r="E98" t="s">
        <v>155</v>
      </c>
      <c r="F98" t="s">
        <v>155</v>
      </c>
      <c r="G98" t="s">
        <v>155</v>
      </c>
      <c r="H98" t="s">
        <v>155</v>
      </c>
      <c r="I98" t="s">
        <v>155</v>
      </c>
      <c r="J98" t="s">
        <v>155</v>
      </c>
      <c r="K98" t="s">
        <v>155</v>
      </c>
      <c r="L98" t="s">
        <v>155</v>
      </c>
      <c r="M98" t="s">
        <v>155</v>
      </c>
      <c r="N98" t="s">
        <v>155</v>
      </c>
      <c r="O98" t="s">
        <v>155</v>
      </c>
      <c r="P98" t="s">
        <v>155</v>
      </c>
    </row>
    <row r="99" spans="1:16" hidden="1" x14ac:dyDescent="0.2">
      <c r="A99" t="s">
        <v>154</v>
      </c>
      <c r="B99">
        <v>10</v>
      </c>
      <c r="C99">
        <v>100</v>
      </c>
      <c r="D99" s="55" t="s">
        <v>141</v>
      </c>
      <c r="E99" t="s">
        <v>536</v>
      </c>
      <c r="F99" t="s">
        <v>157</v>
      </c>
      <c r="G99" t="s">
        <v>158</v>
      </c>
      <c r="H99" t="s">
        <v>159</v>
      </c>
      <c r="I99" t="s">
        <v>537</v>
      </c>
      <c r="J99" t="s">
        <v>161</v>
      </c>
      <c r="K99" t="s">
        <v>158</v>
      </c>
      <c r="L99" t="s">
        <v>538</v>
      </c>
      <c r="M99" t="s">
        <v>288</v>
      </c>
      <c r="N99" t="s">
        <v>169</v>
      </c>
      <c r="O99" t="s">
        <v>408</v>
      </c>
      <c r="P99" t="s">
        <v>167</v>
      </c>
    </row>
    <row r="100" spans="1:16" hidden="1" x14ac:dyDescent="0.2">
      <c r="A100" t="s">
        <v>154</v>
      </c>
      <c r="B100">
        <v>10</v>
      </c>
      <c r="C100">
        <v>100</v>
      </c>
      <c r="D100" s="55" t="s">
        <v>142</v>
      </c>
      <c r="E100" t="s">
        <v>539</v>
      </c>
      <c r="F100" t="s">
        <v>169</v>
      </c>
      <c r="G100" t="s">
        <v>169</v>
      </c>
      <c r="H100" t="s">
        <v>169</v>
      </c>
      <c r="I100" s="55">
        <v>112037044739</v>
      </c>
      <c r="J100" t="s">
        <v>169</v>
      </c>
      <c r="K100" t="s">
        <v>169</v>
      </c>
      <c r="L100" s="55">
        <v>970199916918</v>
      </c>
      <c r="M100" t="s">
        <v>169</v>
      </c>
      <c r="N100" t="s">
        <v>169</v>
      </c>
      <c r="O100" s="55">
        <v>67018361778</v>
      </c>
      <c r="P100" s="55">
        <v>290114919759</v>
      </c>
    </row>
    <row r="101" spans="1:16" hidden="1" x14ac:dyDescent="0.2">
      <c r="A101" t="s">
        <v>154</v>
      </c>
      <c r="B101">
        <v>10</v>
      </c>
      <c r="C101">
        <v>100</v>
      </c>
      <c r="D101" s="55" t="s">
        <v>143</v>
      </c>
      <c r="E101" t="s">
        <v>540</v>
      </c>
      <c r="F101" t="s">
        <v>157</v>
      </c>
      <c r="G101" t="s">
        <v>158</v>
      </c>
      <c r="H101" t="s">
        <v>159</v>
      </c>
      <c r="I101" t="s">
        <v>541</v>
      </c>
      <c r="J101" t="s">
        <v>161</v>
      </c>
      <c r="K101" t="s">
        <v>158</v>
      </c>
      <c r="L101" t="s">
        <v>542</v>
      </c>
      <c r="M101" t="s">
        <v>288</v>
      </c>
      <c r="N101" t="s">
        <v>169</v>
      </c>
      <c r="O101" t="s">
        <v>413</v>
      </c>
      <c r="P101" t="s">
        <v>161</v>
      </c>
    </row>
    <row r="102" spans="1:16" hidden="1" x14ac:dyDescent="0.2">
      <c r="A102" t="s">
        <v>154</v>
      </c>
      <c r="B102">
        <v>10</v>
      </c>
      <c r="C102">
        <v>100</v>
      </c>
      <c r="D102" s="55">
        <v>0.25</v>
      </c>
      <c r="E102" t="s">
        <v>543</v>
      </c>
      <c r="F102" t="s">
        <v>157</v>
      </c>
      <c r="G102" t="s">
        <v>158</v>
      </c>
      <c r="H102" t="s">
        <v>159</v>
      </c>
      <c r="I102" t="s">
        <v>544</v>
      </c>
      <c r="J102" t="s">
        <v>161</v>
      </c>
      <c r="K102" t="s">
        <v>158</v>
      </c>
      <c r="L102" t="s">
        <v>416</v>
      </c>
      <c r="M102" t="s">
        <v>288</v>
      </c>
      <c r="N102" t="s">
        <v>169</v>
      </c>
      <c r="O102" t="s">
        <v>417</v>
      </c>
      <c r="P102" t="s">
        <v>184</v>
      </c>
    </row>
    <row r="103" spans="1:16" hidden="1" x14ac:dyDescent="0.2">
      <c r="A103" t="s">
        <v>154</v>
      </c>
      <c r="B103">
        <v>10</v>
      </c>
      <c r="C103">
        <v>100</v>
      </c>
      <c r="D103" s="55">
        <v>0.5</v>
      </c>
      <c r="E103" t="s">
        <v>545</v>
      </c>
      <c r="F103" t="s">
        <v>157</v>
      </c>
      <c r="G103" t="s">
        <v>158</v>
      </c>
      <c r="H103" t="s">
        <v>159</v>
      </c>
      <c r="I103" t="s">
        <v>546</v>
      </c>
      <c r="J103" t="s">
        <v>161</v>
      </c>
      <c r="K103" t="s">
        <v>158</v>
      </c>
      <c r="L103" t="s">
        <v>246</v>
      </c>
      <c r="M103" t="s">
        <v>288</v>
      </c>
      <c r="N103" t="s">
        <v>169</v>
      </c>
      <c r="O103" t="s">
        <v>420</v>
      </c>
      <c r="P103" t="s">
        <v>167</v>
      </c>
    </row>
    <row r="104" spans="1:16" hidden="1" x14ac:dyDescent="0.2">
      <c r="A104" t="s">
        <v>154</v>
      </c>
      <c r="B104">
        <v>10</v>
      </c>
      <c r="C104">
        <v>100</v>
      </c>
      <c r="D104" s="55">
        <v>0.75</v>
      </c>
      <c r="E104" t="s">
        <v>547</v>
      </c>
      <c r="F104" t="s">
        <v>157</v>
      </c>
      <c r="G104" t="s">
        <v>158</v>
      </c>
      <c r="H104" t="s">
        <v>159</v>
      </c>
      <c r="I104" t="s">
        <v>548</v>
      </c>
      <c r="J104" t="s">
        <v>161</v>
      </c>
      <c r="K104" t="s">
        <v>158</v>
      </c>
      <c r="L104" t="s">
        <v>364</v>
      </c>
      <c r="M104" t="s">
        <v>288</v>
      </c>
      <c r="N104" t="s">
        <v>169</v>
      </c>
      <c r="O104" t="s">
        <v>423</v>
      </c>
      <c r="P104" t="s">
        <v>199</v>
      </c>
    </row>
    <row r="105" spans="1:16" hidden="1" x14ac:dyDescent="0.2">
      <c r="A105" t="s">
        <v>154</v>
      </c>
      <c r="B105">
        <v>10</v>
      </c>
      <c r="C105">
        <v>100</v>
      </c>
      <c r="D105" s="55" t="s">
        <v>144</v>
      </c>
      <c r="E105" t="s">
        <v>549</v>
      </c>
      <c r="F105" t="s">
        <v>157</v>
      </c>
      <c r="G105" t="s">
        <v>158</v>
      </c>
      <c r="H105" t="s">
        <v>159</v>
      </c>
      <c r="I105" t="s">
        <v>550</v>
      </c>
      <c r="J105" t="s">
        <v>161</v>
      </c>
      <c r="K105" t="s">
        <v>158</v>
      </c>
      <c r="L105" t="s">
        <v>201</v>
      </c>
      <c r="M105" t="s">
        <v>288</v>
      </c>
      <c r="N105" t="s">
        <v>169</v>
      </c>
      <c r="O105" t="s">
        <v>426</v>
      </c>
      <c r="P105" t="s">
        <v>155</v>
      </c>
    </row>
    <row r="106" spans="1:16" hidden="1" x14ac:dyDescent="0.2">
      <c r="A106" t="s">
        <v>154</v>
      </c>
      <c r="B106">
        <v>15</v>
      </c>
      <c r="C106">
        <v>60</v>
      </c>
      <c r="D106" s="55" t="s">
        <v>140</v>
      </c>
      <c r="E106" t="s">
        <v>155</v>
      </c>
      <c r="F106" t="s">
        <v>155</v>
      </c>
      <c r="G106" t="s">
        <v>155</v>
      </c>
      <c r="H106" t="s">
        <v>155</v>
      </c>
      <c r="I106" t="s">
        <v>155</v>
      </c>
      <c r="J106" t="s">
        <v>155</v>
      </c>
      <c r="K106" t="s">
        <v>155</v>
      </c>
      <c r="L106" t="s">
        <v>155</v>
      </c>
      <c r="M106" t="s">
        <v>155</v>
      </c>
      <c r="N106" t="s">
        <v>155</v>
      </c>
      <c r="O106" t="s">
        <v>155</v>
      </c>
      <c r="P106" t="s">
        <v>155</v>
      </c>
    </row>
    <row r="107" spans="1:16" hidden="1" x14ac:dyDescent="0.2">
      <c r="A107" t="s">
        <v>154</v>
      </c>
      <c r="B107">
        <v>15</v>
      </c>
      <c r="C107">
        <v>60</v>
      </c>
      <c r="D107" s="55" t="s">
        <v>141</v>
      </c>
      <c r="E107" t="s">
        <v>551</v>
      </c>
      <c r="F107" t="s">
        <v>157</v>
      </c>
      <c r="G107" t="s">
        <v>158</v>
      </c>
      <c r="H107" t="s">
        <v>159</v>
      </c>
      <c r="I107" t="s">
        <v>552</v>
      </c>
      <c r="J107" t="s">
        <v>161</v>
      </c>
      <c r="K107" t="s">
        <v>553</v>
      </c>
      <c r="L107" t="s">
        <v>554</v>
      </c>
      <c r="M107" t="s">
        <v>555</v>
      </c>
      <c r="N107" t="s">
        <v>556</v>
      </c>
      <c r="O107" t="s">
        <v>284</v>
      </c>
      <c r="P107" t="s">
        <v>167</v>
      </c>
    </row>
    <row r="108" spans="1:16" hidden="1" x14ac:dyDescent="0.2">
      <c r="A108" t="s">
        <v>154</v>
      </c>
      <c r="B108">
        <v>15</v>
      </c>
      <c r="C108">
        <v>60</v>
      </c>
      <c r="D108" s="55" t="s">
        <v>142</v>
      </c>
      <c r="E108" t="s">
        <v>557</v>
      </c>
      <c r="F108" t="s">
        <v>169</v>
      </c>
      <c r="G108" t="s">
        <v>169</v>
      </c>
      <c r="H108" t="s">
        <v>169</v>
      </c>
      <c r="I108" s="55">
        <v>121610172023</v>
      </c>
      <c r="J108" t="s">
        <v>169</v>
      </c>
      <c r="K108" s="55">
        <v>105240225439</v>
      </c>
      <c r="L108" s="55">
        <v>447968196472</v>
      </c>
      <c r="M108" s="55">
        <v>437212971538</v>
      </c>
      <c r="N108" s="55">
        <v>242218279344</v>
      </c>
      <c r="O108" s="55">
        <v>612210277692</v>
      </c>
      <c r="P108" s="55">
        <v>290114919759</v>
      </c>
    </row>
    <row r="109" spans="1:16" hidden="1" x14ac:dyDescent="0.2">
      <c r="A109" t="s">
        <v>154</v>
      </c>
      <c r="B109">
        <v>15</v>
      </c>
      <c r="C109">
        <v>60</v>
      </c>
      <c r="D109" s="55" t="s">
        <v>143</v>
      </c>
      <c r="E109" t="s">
        <v>558</v>
      </c>
      <c r="F109" t="s">
        <v>157</v>
      </c>
      <c r="G109" t="s">
        <v>158</v>
      </c>
      <c r="H109" t="s">
        <v>159</v>
      </c>
      <c r="I109" t="s">
        <v>559</v>
      </c>
      <c r="J109" t="s">
        <v>161</v>
      </c>
      <c r="K109" t="s">
        <v>253</v>
      </c>
      <c r="L109" t="s">
        <v>560</v>
      </c>
      <c r="M109" t="s">
        <v>288</v>
      </c>
      <c r="N109" t="s">
        <v>169</v>
      </c>
      <c r="O109" t="s">
        <v>289</v>
      </c>
      <c r="P109" t="s">
        <v>161</v>
      </c>
    </row>
    <row r="110" spans="1:16" hidden="1" x14ac:dyDescent="0.2">
      <c r="A110" t="s">
        <v>154</v>
      </c>
      <c r="B110">
        <v>15</v>
      </c>
      <c r="C110">
        <v>60</v>
      </c>
      <c r="D110" s="55">
        <v>0.25</v>
      </c>
      <c r="E110" t="s">
        <v>561</v>
      </c>
      <c r="F110" t="s">
        <v>157</v>
      </c>
      <c r="G110" t="s">
        <v>158</v>
      </c>
      <c r="H110" t="s">
        <v>159</v>
      </c>
      <c r="I110" t="s">
        <v>562</v>
      </c>
      <c r="J110" t="s">
        <v>161</v>
      </c>
      <c r="K110" t="s">
        <v>292</v>
      </c>
      <c r="L110" t="s">
        <v>261</v>
      </c>
      <c r="M110" t="s">
        <v>563</v>
      </c>
      <c r="N110" t="s">
        <v>564</v>
      </c>
      <c r="O110" t="s">
        <v>296</v>
      </c>
      <c r="P110" t="s">
        <v>184</v>
      </c>
    </row>
    <row r="111" spans="1:16" hidden="1" x14ac:dyDescent="0.2">
      <c r="A111" t="s">
        <v>154</v>
      </c>
      <c r="B111">
        <v>15</v>
      </c>
      <c r="C111">
        <v>60</v>
      </c>
      <c r="D111" s="55">
        <v>0.5</v>
      </c>
      <c r="E111" t="s">
        <v>565</v>
      </c>
      <c r="F111" t="s">
        <v>157</v>
      </c>
      <c r="G111" t="s">
        <v>158</v>
      </c>
      <c r="H111" t="s">
        <v>159</v>
      </c>
      <c r="I111" t="s">
        <v>566</v>
      </c>
      <c r="J111" t="s">
        <v>161</v>
      </c>
      <c r="K111" t="s">
        <v>299</v>
      </c>
      <c r="L111" t="s">
        <v>187</v>
      </c>
      <c r="M111" t="s">
        <v>567</v>
      </c>
      <c r="N111" t="s">
        <v>568</v>
      </c>
      <c r="O111" t="s">
        <v>302</v>
      </c>
      <c r="P111" t="s">
        <v>167</v>
      </c>
    </row>
    <row r="112" spans="1:16" hidden="1" x14ac:dyDescent="0.2">
      <c r="A112" t="s">
        <v>154</v>
      </c>
      <c r="B112">
        <v>15</v>
      </c>
      <c r="C112">
        <v>60</v>
      </c>
      <c r="D112" s="55">
        <v>0.75</v>
      </c>
      <c r="E112" t="s">
        <v>569</v>
      </c>
      <c r="F112" t="s">
        <v>157</v>
      </c>
      <c r="G112" t="s">
        <v>158</v>
      </c>
      <c r="H112" t="s">
        <v>159</v>
      </c>
      <c r="I112" t="s">
        <v>570</v>
      </c>
      <c r="J112" t="s">
        <v>161</v>
      </c>
      <c r="K112" t="s">
        <v>305</v>
      </c>
      <c r="L112" t="s">
        <v>274</v>
      </c>
      <c r="M112" t="s">
        <v>571</v>
      </c>
      <c r="N112" t="s">
        <v>572</v>
      </c>
      <c r="O112" t="s">
        <v>309</v>
      </c>
      <c r="P112" t="s">
        <v>199</v>
      </c>
    </row>
    <row r="113" spans="1:16" hidden="1" x14ac:dyDescent="0.2">
      <c r="A113" t="s">
        <v>154</v>
      </c>
      <c r="B113">
        <v>15</v>
      </c>
      <c r="C113">
        <v>60</v>
      </c>
      <c r="D113" s="55" t="s">
        <v>144</v>
      </c>
      <c r="E113" t="s">
        <v>573</v>
      </c>
      <c r="F113" t="s">
        <v>157</v>
      </c>
      <c r="G113" t="s">
        <v>158</v>
      </c>
      <c r="H113" t="s">
        <v>159</v>
      </c>
      <c r="I113" t="s">
        <v>574</v>
      </c>
      <c r="J113" t="s">
        <v>161</v>
      </c>
      <c r="K113" t="s">
        <v>158</v>
      </c>
      <c r="L113" t="s">
        <v>575</v>
      </c>
      <c r="M113" t="s">
        <v>576</v>
      </c>
      <c r="N113" t="s">
        <v>577</v>
      </c>
      <c r="O113" t="s">
        <v>314</v>
      </c>
      <c r="P113" t="s">
        <v>155</v>
      </c>
    </row>
    <row r="114" spans="1:16" hidden="1" x14ac:dyDescent="0.2">
      <c r="A114" t="s">
        <v>154</v>
      </c>
      <c r="B114">
        <v>20</v>
      </c>
      <c r="C114">
        <v>40</v>
      </c>
      <c r="D114" s="55" t="s">
        <v>140</v>
      </c>
      <c r="E114" t="s">
        <v>155</v>
      </c>
      <c r="F114" t="s">
        <v>155</v>
      </c>
      <c r="G114" t="s">
        <v>155</v>
      </c>
      <c r="H114" t="s">
        <v>155</v>
      </c>
      <c r="I114" t="s">
        <v>155</v>
      </c>
      <c r="J114" t="s">
        <v>155</v>
      </c>
      <c r="K114" t="s">
        <v>155</v>
      </c>
      <c r="L114" t="s">
        <v>155</v>
      </c>
      <c r="M114" t="s">
        <v>155</v>
      </c>
      <c r="N114" t="s">
        <v>155</v>
      </c>
      <c r="O114" t="s">
        <v>155</v>
      </c>
      <c r="P114" t="s">
        <v>155</v>
      </c>
    </row>
    <row r="115" spans="1:16" hidden="1" x14ac:dyDescent="0.2">
      <c r="A115" t="s">
        <v>154</v>
      </c>
      <c r="B115">
        <v>20</v>
      </c>
      <c r="C115">
        <v>40</v>
      </c>
      <c r="D115" s="55" t="s">
        <v>141</v>
      </c>
      <c r="E115" t="s">
        <v>578</v>
      </c>
      <c r="F115" t="s">
        <v>157</v>
      </c>
      <c r="G115" t="s">
        <v>158</v>
      </c>
      <c r="H115" t="s">
        <v>159</v>
      </c>
      <c r="I115" t="s">
        <v>579</v>
      </c>
      <c r="J115" t="s">
        <v>161</v>
      </c>
      <c r="K115" t="s">
        <v>580</v>
      </c>
      <c r="L115" t="s">
        <v>581</v>
      </c>
      <c r="M115" t="s">
        <v>582</v>
      </c>
      <c r="N115" t="s">
        <v>583</v>
      </c>
      <c r="O115" t="s">
        <v>242</v>
      </c>
      <c r="P115" t="s">
        <v>167</v>
      </c>
    </row>
    <row r="116" spans="1:16" hidden="1" x14ac:dyDescent="0.2">
      <c r="A116" t="s">
        <v>154</v>
      </c>
      <c r="B116">
        <v>20</v>
      </c>
      <c r="C116">
        <v>40</v>
      </c>
      <c r="D116" s="55" t="s">
        <v>142</v>
      </c>
      <c r="E116" t="s">
        <v>584</v>
      </c>
      <c r="F116" t="s">
        <v>169</v>
      </c>
      <c r="G116" t="s">
        <v>169</v>
      </c>
      <c r="H116" t="s">
        <v>169</v>
      </c>
      <c r="I116" s="55">
        <v>185627947652</v>
      </c>
      <c r="J116" t="s">
        <v>169</v>
      </c>
      <c r="K116" s="55">
        <v>438432699879</v>
      </c>
      <c r="L116" s="55">
        <v>653061747819</v>
      </c>
      <c r="M116" s="55">
        <v>14593889085</v>
      </c>
      <c r="N116" s="55">
        <v>340070620117</v>
      </c>
      <c r="O116" s="55">
        <v>494050859099</v>
      </c>
      <c r="P116" s="55">
        <v>290114919759</v>
      </c>
    </row>
    <row r="117" spans="1:16" hidden="1" x14ac:dyDescent="0.2">
      <c r="A117" t="s">
        <v>154</v>
      </c>
      <c r="B117">
        <v>20</v>
      </c>
      <c r="C117">
        <v>40</v>
      </c>
      <c r="D117" s="55" t="s">
        <v>143</v>
      </c>
      <c r="E117" t="s">
        <v>585</v>
      </c>
      <c r="F117" t="s">
        <v>157</v>
      </c>
      <c r="G117" t="s">
        <v>158</v>
      </c>
      <c r="H117" t="s">
        <v>159</v>
      </c>
      <c r="I117" t="s">
        <v>586</v>
      </c>
      <c r="J117" t="s">
        <v>161</v>
      </c>
      <c r="K117" t="s">
        <v>386</v>
      </c>
      <c r="L117" t="s">
        <v>587</v>
      </c>
      <c r="M117" t="s">
        <v>248</v>
      </c>
      <c r="N117" t="s">
        <v>588</v>
      </c>
      <c r="O117" t="s">
        <v>250</v>
      </c>
      <c r="P117" t="s">
        <v>161</v>
      </c>
    </row>
    <row r="118" spans="1:16" hidden="1" x14ac:dyDescent="0.2">
      <c r="A118" t="s">
        <v>154</v>
      </c>
      <c r="B118">
        <v>20</v>
      </c>
      <c r="C118">
        <v>40</v>
      </c>
      <c r="D118" s="55">
        <v>0.25</v>
      </c>
      <c r="E118" t="s">
        <v>589</v>
      </c>
      <c r="F118" t="s">
        <v>157</v>
      </c>
      <c r="G118" t="s">
        <v>158</v>
      </c>
      <c r="H118" t="s">
        <v>159</v>
      </c>
      <c r="I118" t="s">
        <v>590</v>
      </c>
      <c r="J118" t="s">
        <v>161</v>
      </c>
      <c r="K118" t="s">
        <v>591</v>
      </c>
      <c r="L118" t="s">
        <v>592</v>
      </c>
      <c r="M118" t="s">
        <v>593</v>
      </c>
      <c r="N118" t="s">
        <v>522</v>
      </c>
      <c r="O118" t="s">
        <v>257</v>
      </c>
      <c r="P118" t="s">
        <v>184</v>
      </c>
    </row>
    <row r="119" spans="1:16" hidden="1" x14ac:dyDescent="0.2">
      <c r="A119" t="s">
        <v>154</v>
      </c>
      <c r="B119">
        <v>20</v>
      </c>
      <c r="C119">
        <v>40</v>
      </c>
      <c r="D119" s="55">
        <v>0.5</v>
      </c>
      <c r="E119" t="s">
        <v>594</v>
      </c>
      <c r="F119" t="s">
        <v>157</v>
      </c>
      <c r="G119" t="s">
        <v>158</v>
      </c>
      <c r="H119" t="s">
        <v>159</v>
      </c>
      <c r="I119" t="s">
        <v>595</v>
      </c>
      <c r="J119" t="s">
        <v>161</v>
      </c>
      <c r="K119" t="s">
        <v>260</v>
      </c>
      <c r="L119" t="s">
        <v>596</v>
      </c>
      <c r="M119" t="s">
        <v>597</v>
      </c>
      <c r="N119" t="s">
        <v>598</v>
      </c>
      <c r="O119" t="s">
        <v>264</v>
      </c>
      <c r="P119" t="s">
        <v>167</v>
      </c>
    </row>
    <row r="120" spans="1:16" hidden="1" x14ac:dyDescent="0.2">
      <c r="A120" t="s">
        <v>154</v>
      </c>
      <c r="B120">
        <v>20</v>
      </c>
      <c r="C120">
        <v>40</v>
      </c>
      <c r="D120" s="55">
        <v>0.75</v>
      </c>
      <c r="E120" t="s">
        <v>599</v>
      </c>
      <c r="F120" t="s">
        <v>157</v>
      </c>
      <c r="G120" t="s">
        <v>158</v>
      </c>
      <c r="H120" t="s">
        <v>159</v>
      </c>
      <c r="I120" t="s">
        <v>600</v>
      </c>
      <c r="J120" t="s">
        <v>161</v>
      </c>
      <c r="K120" t="s">
        <v>292</v>
      </c>
      <c r="L120" t="s">
        <v>397</v>
      </c>
      <c r="M120" t="s">
        <v>601</v>
      </c>
      <c r="N120" t="s">
        <v>602</v>
      </c>
      <c r="O120" t="s">
        <v>270</v>
      </c>
      <c r="P120" t="s">
        <v>199</v>
      </c>
    </row>
    <row r="121" spans="1:16" hidden="1" x14ac:dyDescent="0.2">
      <c r="A121" t="s">
        <v>154</v>
      </c>
      <c r="B121">
        <v>20</v>
      </c>
      <c r="C121">
        <v>40</v>
      </c>
      <c r="D121" s="55" t="s">
        <v>144</v>
      </c>
      <c r="E121" s="55">
        <v>100174</v>
      </c>
      <c r="F121" t="s">
        <v>157</v>
      </c>
      <c r="G121" t="s">
        <v>158</v>
      </c>
      <c r="H121" t="s">
        <v>159</v>
      </c>
      <c r="I121" t="s">
        <v>603</v>
      </c>
      <c r="J121" t="s">
        <v>161</v>
      </c>
      <c r="K121" t="s">
        <v>273</v>
      </c>
      <c r="L121" t="s">
        <v>604</v>
      </c>
      <c r="M121" t="s">
        <v>605</v>
      </c>
      <c r="N121" t="s">
        <v>606</v>
      </c>
      <c r="O121" t="s">
        <v>277</v>
      </c>
      <c r="P121" t="s">
        <v>155</v>
      </c>
    </row>
    <row r="122" spans="1:16" hidden="1" x14ac:dyDescent="0.2">
      <c r="A122" t="s">
        <v>154</v>
      </c>
      <c r="B122">
        <v>20</v>
      </c>
      <c r="C122">
        <v>80</v>
      </c>
      <c r="D122" s="55" t="s">
        <v>140</v>
      </c>
      <c r="E122" t="s">
        <v>155</v>
      </c>
      <c r="F122" t="s">
        <v>155</v>
      </c>
      <c r="G122" t="s">
        <v>155</v>
      </c>
      <c r="H122" t="s">
        <v>155</v>
      </c>
      <c r="I122" t="s">
        <v>155</v>
      </c>
      <c r="J122" t="s">
        <v>155</v>
      </c>
      <c r="K122" t="s">
        <v>155</v>
      </c>
      <c r="L122" t="s">
        <v>155</v>
      </c>
      <c r="M122" t="s">
        <v>155</v>
      </c>
      <c r="N122" t="s">
        <v>155</v>
      </c>
      <c r="O122" t="s">
        <v>155</v>
      </c>
      <c r="P122" t="s">
        <v>155</v>
      </c>
    </row>
    <row r="123" spans="1:16" hidden="1" x14ac:dyDescent="0.2">
      <c r="A123" t="s">
        <v>154</v>
      </c>
      <c r="B123">
        <v>20</v>
      </c>
      <c r="C123">
        <v>80</v>
      </c>
      <c r="D123" s="55" t="s">
        <v>141</v>
      </c>
      <c r="E123" t="s">
        <v>607</v>
      </c>
      <c r="F123" t="s">
        <v>157</v>
      </c>
      <c r="G123" t="s">
        <v>158</v>
      </c>
      <c r="H123" t="s">
        <v>159</v>
      </c>
      <c r="I123" t="s">
        <v>608</v>
      </c>
      <c r="J123" t="s">
        <v>161</v>
      </c>
      <c r="K123" t="s">
        <v>609</v>
      </c>
      <c r="L123" t="s">
        <v>610</v>
      </c>
      <c r="M123" t="s">
        <v>611</v>
      </c>
      <c r="N123" t="s">
        <v>612</v>
      </c>
      <c r="O123" t="s">
        <v>349</v>
      </c>
      <c r="P123" t="s">
        <v>167</v>
      </c>
    </row>
    <row r="124" spans="1:16" hidden="1" x14ac:dyDescent="0.2">
      <c r="A124" t="s">
        <v>154</v>
      </c>
      <c r="B124">
        <v>20</v>
      </c>
      <c r="C124">
        <v>80</v>
      </c>
      <c r="D124" s="55" t="s">
        <v>142</v>
      </c>
      <c r="E124" t="s">
        <v>613</v>
      </c>
      <c r="F124" t="s">
        <v>169</v>
      </c>
      <c r="G124" t="s">
        <v>169</v>
      </c>
      <c r="H124" t="s">
        <v>169</v>
      </c>
      <c r="I124" s="55">
        <v>20323763272</v>
      </c>
      <c r="J124" t="s">
        <v>169</v>
      </c>
      <c r="K124" s="55">
        <v>180417585203</v>
      </c>
      <c r="L124" s="55">
        <v>436244301864</v>
      </c>
      <c r="M124" s="55">
        <v>453782396607</v>
      </c>
      <c r="N124" s="55">
        <v>322200110196</v>
      </c>
      <c r="O124" s="55">
        <v>68760104413</v>
      </c>
      <c r="P124" s="55">
        <v>290114919759</v>
      </c>
    </row>
    <row r="125" spans="1:16" hidden="1" x14ac:dyDescent="0.2">
      <c r="A125" t="s">
        <v>154</v>
      </c>
      <c r="B125">
        <v>20</v>
      </c>
      <c r="C125">
        <v>80</v>
      </c>
      <c r="D125" s="55" t="s">
        <v>143</v>
      </c>
      <c r="E125" t="s">
        <v>614</v>
      </c>
      <c r="F125" t="s">
        <v>157</v>
      </c>
      <c r="G125" t="s">
        <v>158</v>
      </c>
      <c r="H125" t="s">
        <v>159</v>
      </c>
      <c r="I125" t="s">
        <v>615</v>
      </c>
      <c r="J125" t="s">
        <v>161</v>
      </c>
      <c r="K125" t="s">
        <v>260</v>
      </c>
      <c r="L125" t="s">
        <v>503</v>
      </c>
      <c r="M125" t="s">
        <v>288</v>
      </c>
      <c r="N125" t="s">
        <v>169</v>
      </c>
      <c r="O125" t="s">
        <v>354</v>
      </c>
      <c r="P125" t="s">
        <v>161</v>
      </c>
    </row>
    <row r="126" spans="1:16" hidden="1" x14ac:dyDescent="0.2">
      <c r="A126" t="s">
        <v>154</v>
      </c>
      <c r="B126">
        <v>20</v>
      </c>
      <c r="C126">
        <v>80</v>
      </c>
      <c r="D126" s="55">
        <v>0.25</v>
      </c>
      <c r="E126" t="s">
        <v>616</v>
      </c>
      <c r="F126" t="s">
        <v>157</v>
      </c>
      <c r="G126" t="s">
        <v>158</v>
      </c>
      <c r="H126" t="s">
        <v>159</v>
      </c>
      <c r="I126" t="s">
        <v>617</v>
      </c>
      <c r="J126" t="s">
        <v>161</v>
      </c>
      <c r="K126" t="s">
        <v>158</v>
      </c>
      <c r="L126" t="s">
        <v>618</v>
      </c>
      <c r="M126" t="s">
        <v>288</v>
      </c>
      <c r="N126" t="s">
        <v>169</v>
      </c>
      <c r="O126" t="s">
        <v>358</v>
      </c>
      <c r="P126" t="s">
        <v>184</v>
      </c>
    </row>
    <row r="127" spans="1:16" hidden="1" x14ac:dyDescent="0.2">
      <c r="A127" t="s">
        <v>154</v>
      </c>
      <c r="B127">
        <v>20</v>
      </c>
      <c r="C127">
        <v>80</v>
      </c>
      <c r="D127" s="55">
        <v>0.5</v>
      </c>
      <c r="E127" t="s">
        <v>619</v>
      </c>
      <c r="F127" t="s">
        <v>157</v>
      </c>
      <c r="G127" t="s">
        <v>158</v>
      </c>
      <c r="H127" t="s">
        <v>159</v>
      </c>
      <c r="I127" t="s">
        <v>620</v>
      </c>
      <c r="J127" t="s">
        <v>161</v>
      </c>
      <c r="K127" t="s">
        <v>158</v>
      </c>
      <c r="L127" t="s">
        <v>246</v>
      </c>
      <c r="M127" t="s">
        <v>288</v>
      </c>
      <c r="N127" t="s">
        <v>169</v>
      </c>
      <c r="O127" t="s">
        <v>361</v>
      </c>
      <c r="P127" t="s">
        <v>167</v>
      </c>
    </row>
    <row r="128" spans="1:16" hidden="1" x14ac:dyDescent="0.2">
      <c r="A128" t="s">
        <v>154</v>
      </c>
      <c r="B128">
        <v>20</v>
      </c>
      <c r="C128">
        <v>80</v>
      </c>
      <c r="D128" s="55">
        <v>0.75</v>
      </c>
      <c r="E128" t="s">
        <v>621</v>
      </c>
      <c r="F128" t="s">
        <v>157</v>
      </c>
      <c r="G128" t="s">
        <v>158</v>
      </c>
      <c r="H128" t="s">
        <v>159</v>
      </c>
      <c r="I128" t="s">
        <v>622</v>
      </c>
      <c r="J128" t="s">
        <v>161</v>
      </c>
      <c r="K128" t="s">
        <v>158</v>
      </c>
      <c r="L128" t="s">
        <v>364</v>
      </c>
      <c r="M128" t="s">
        <v>288</v>
      </c>
      <c r="N128" t="s">
        <v>169</v>
      </c>
      <c r="O128" t="s">
        <v>365</v>
      </c>
      <c r="P128" t="s">
        <v>199</v>
      </c>
    </row>
    <row r="129" spans="1:16" hidden="1" x14ac:dyDescent="0.2">
      <c r="A129" t="s">
        <v>154</v>
      </c>
      <c r="B129">
        <v>20</v>
      </c>
      <c r="C129">
        <v>80</v>
      </c>
      <c r="D129" s="55" t="s">
        <v>144</v>
      </c>
      <c r="E129" t="s">
        <v>623</v>
      </c>
      <c r="F129" t="s">
        <v>157</v>
      </c>
      <c r="G129" t="s">
        <v>158</v>
      </c>
      <c r="H129" t="s">
        <v>159</v>
      </c>
      <c r="I129" t="s">
        <v>624</v>
      </c>
      <c r="J129" t="s">
        <v>161</v>
      </c>
      <c r="K129" t="s">
        <v>158</v>
      </c>
      <c r="L129" t="s">
        <v>201</v>
      </c>
      <c r="M129" t="s">
        <v>625</v>
      </c>
      <c r="N129" t="s">
        <v>626</v>
      </c>
      <c r="O129" t="s">
        <v>370</v>
      </c>
      <c r="P129" t="s">
        <v>155</v>
      </c>
    </row>
    <row r="130" spans="1:16" hidden="1" x14ac:dyDescent="0.2">
      <c r="A130" t="s">
        <v>154</v>
      </c>
      <c r="B130">
        <v>25</v>
      </c>
      <c r="C130">
        <v>100</v>
      </c>
      <c r="D130" s="55" t="s">
        <v>140</v>
      </c>
      <c r="E130" t="s">
        <v>155</v>
      </c>
      <c r="F130" t="s">
        <v>155</v>
      </c>
      <c r="G130" t="s">
        <v>155</v>
      </c>
      <c r="H130" t="s">
        <v>155</v>
      </c>
      <c r="I130" t="s">
        <v>155</v>
      </c>
      <c r="J130" t="s">
        <v>155</v>
      </c>
      <c r="K130" t="s">
        <v>155</v>
      </c>
      <c r="L130" t="s">
        <v>155</v>
      </c>
      <c r="M130" t="s">
        <v>155</v>
      </c>
      <c r="N130" t="s">
        <v>155</v>
      </c>
      <c r="O130" t="s">
        <v>155</v>
      </c>
      <c r="P130" t="s">
        <v>155</v>
      </c>
    </row>
    <row r="131" spans="1:16" hidden="1" x14ac:dyDescent="0.2">
      <c r="A131" t="s">
        <v>154</v>
      </c>
      <c r="B131">
        <v>25</v>
      </c>
      <c r="C131">
        <v>100</v>
      </c>
      <c r="D131" s="55" t="s">
        <v>141</v>
      </c>
      <c r="E131" t="s">
        <v>627</v>
      </c>
      <c r="F131" t="s">
        <v>157</v>
      </c>
      <c r="G131" t="s">
        <v>158</v>
      </c>
      <c r="H131" t="s">
        <v>159</v>
      </c>
      <c r="I131" t="s">
        <v>628</v>
      </c>
      <c r="J131" t="s">
        <v>161</v>
      </c>
      <c r="K131" t="s">
        <v>158</v>
      </c>
      <c r="L131" t="s">
        <v>629</v>
      </c>
      <c r="M131" t="s">
        <v>288</v>
      </c>
      <c r="N131" t="s">
        <v>169</v>
      </c>
      <c r="O131" t="s">
        <v>408</v>
      </c>
      <c r="P131" t="s">
        <v>167</v>
      </c>
    </row>
    <row r="132" spans="1:16" hidden="1" x14ac:dyDescent="0.2">
      <c r="A132" t="s">
        <v>154</v>
      </c>
      <c r="B132">
        <v>25</v>
      </c>
      <c r="C132">
        <v>100</v>
      </c>
      <c r="D132" s="55" t="s">
        <v>142</v>
      </c>
      <c r="E132" t="s">
        <v>630</v>
      </c>
      <c r="F132" t="s">
        <v>169</v>
      </c>
      <c r="G132" t="s">
        <v>169</v>
      </c>
      <c r="H132" t="s">
        <v>169</v>
      </c>
      <c r="I132" s="55">
        <v>287592010924</v>
      </c>
      <c r="J132" t="s">
        <v>169</v>
      </c>
      <c r="K132" t="s">
        <v>169</v>
      </c>
      <c r="L132" s="55">
        <v>200567377026</v>
      </c>
      <c r="M132" t="s">
        <v>169</v>
      </c>
      <c r="N132" t="s">
        <v>169</v>
      </c>
      <c r="O132" s="55">
        <v>67018361778</v>
      </c>
      <c r="P132" s="55">
        <v>290114919759</v>
      </c>
    </row>
    <row r="133" spans="1:16" hidden="1" x14ac:dyDescent="0.2">
      <c r="A133" t="s">
        <v>154</v>
      </c>
      <c r="B133">
        <v>25</v>
      </c>
      <c r="C133">
        <v>100</v>
      </c>
      <c r="D133" s="55" t="s">
        <v>143</v>
      </c>
      <c r="E133" t="s">
        <v>631</v>
      </c>
      <c r="F133" t="s">
        <v>157</v>
      </c>
      <c r="G133" t="s">
        <v>158</v>
      </c>
      <c r="H133" t="s">
        <v>159</v>
      </c>
      <c r="I133" t="s">
        <v>632</v>
      </c>
      <c r="J133" t="s">
        <v>161</v>
      </c>
      <c r="K133" t="s">
        <v>158</v>
      </c>
      <c r="L133" t="s">
        <v>386</v>
      </c>
      <c r="M133" t="s">
        <v>288</v>
      </c>
      <c r="N133" t="s">
        <v>169</v>
      </c>
      <c r="O133" t="s">
        <v>413</v>
      </c>
      <c r="P133" t="s">
        <v>161</v>
      </c>
    </row>
    <row r="134" spans="1:16" hidden="1" x14ac:dyDescent="0.2">
      <c r="A134" t="s">
        <v>154</v>
      </c>
      <c r="B134">
        <v>25</v>
      </c>
      <c r="C134">
        <v>100</v>
      </c>
      <c r="D134" s="55">
        <v>0.25</v>
      </c>
      <c r="E134" t="s">
        <v>633</v>
      </c>
      <c r="F134" t="s">
        <v>157</v>
      </c>
      <c r="G134" t="s">
        <v>158</v>
      </c>
      <c r="H134" t="s">
        <v>159</v>
      </c>
      <c r="I134" t="s">
        <v>634</v>
      </c>
      <c r="J134" t="s">
        <v>161</v>
      </c>
      <c r="K134" t="s">
        <v>158</v>
      </c>
      <c r="L134" t="s">
        <v>416</v>
      </c>
      <c r="M134" t="s">
        <v>288</v>
      </c>
      <c r="N134" t="s">
        <v>169</v>
      </c>
      <c r="O134" t="s">
        <v>417</v>
      </c>
      <c r="P134" t="s">
        <v>184</v>
      </c>
    </row>
    <row r="135" spans="1:16" hidden="1" x14ac:dyDescent="0.2">
      <c r="A135" t="s">
        <v>154</v>
      </c>
      <c r="B135">
        <v>25</v>
      </c>
      <c r="C135">
        <v>100</v>
      </c>
      <c r="D135" s="55">
        <v>0.5</v>
      </c>
      <c r="E135" t="s">
        <v>635</v>
      </c>
      <c r="F135" t="s">
        <v>157</v>
      </c>
      <c r="G135" t="s">
        <v>158</v>
      </c>
      <c r="H135" t="s">
        <v>159</v>
      </c>
      <c r="I135" t="s">
        <v>636</v>
      </c>
      <c r="J135" t="s">
        <v>161</v>
      </c>
      <c r="K135" t="s">
        <v>158</v>
      </c>
      <c r="L135" t="s">
        <v>637</v>
      </c>
      <c r="M135" t="s">
        <v>288</v>
      </c>
      <c r="N135" t="s">
        <v>169</v>
      </c>
      <c r="O135" t="s">
        <v>420</v>
      </c>
      <c r="P135" t="s">
        <v>167</v>
      </c>
    </row>
    <row r="136" spans="1:16" hidden="1" x14ac:dyDescent="0.2">
      <c r="A136" t="s">
        <v>154</v>
      </c>
      <c r="B136">
        <v>25</v>
      </c>
      <c r="C136">
        <v>100</v>
      </c>
      <c r="D136" s="55">
        <v>0.75</v>
      </c>
      <c r="E136" t="s">
        <v>638</v>
      </c>
      <c r="F136" t="s">
        <v>157</v>
      </c>
      <c r="G136" t="s">
        <v>158</v>
      </c>
      <c r="H136" t="s">
        <v>159</v>
      </c>
      <c r="I136" t="s">
        <v>639</v>
      </c>
      <c r="J136" t="s">
        <v>161</v>
      </c>
      <c r="K136" t="s">
        <v>158</v>
      </c>
      <c r="L136" t="s">
        <v>364</v>
      </c>
      <c r="M136" t="s">
        <v>288</v>
      </c>
      <c r="N136" t="s">
        <v>169</v>
      </c>
      <c r="O136" t="s">
        <v>423</v>
      </c>
      <c r="P136" t="s">
        <v>199</v>
      </c>
    </row>
    <row r="137" spans="1:16" hidden="1" x14ac:dyDescent="0.2">
      <c r="A137" t="s">
        <v>154</v>
      </c>
      <c r="B137">
        <v>25</v>
      </c>
      <c r="C137">
        <v>100</v>
      </c>
      <c r="D137" s="55" t="s">
        <v>144</v>
      </c>
      <c r="E137" t="s">
        <v>640</v>
      </c>
      <c r="F137" t="s">
        <v>157</v>
      </c>
      <c r="G137" t="s">
        <v>158</v>
      </c>
      <c r="H137" t="s">
        <v>159</v>
      </c>
      <c r="I137" t="s">
        <v>641</v>
      </c>
      <c r="J137" t="s">
        <v>161</v>
      </c>
      <c r="K137" t="s">
        <v>158</v>
      </c>
      <c r="L137" t="s">
        <v>201</v>
      </c>
      <c r="M137" t="s">
        <v>288</v>
      </c>
      <c r="N137" t="s">
        <v>169</v>
      </c>
      <c r="O137" t="s">
        <v>426</v>
      </c>
      <c r="P137" t="s">
        <v>155</v>
      </c>
    </row>
    <row r="138" spans="1:16" hidden="1" x14ac:dyDescent="0.2">
      <c r="A138" t="s">
        <v>154</v>
      </c>
      <c r="B138">
        <v>30</v>
      </c>
      <c r="C138">
        <v>60</v>
      </c>
      <c r="D138" s="55" t="s">
        <v>140</v>
      </c>
      <c r="E138" t="s">
        <v>155</v>
      </c>
      <c r="F138" t="s">
        <v>155</v>
      </c>
      <c r="G138" t="s">
        <v>155</v>
      </c>
      <c r="H138" t="s">
        <v>155</v>
      </c>
      <c r="I138" t="s">
        <v>155</v>
      </c>
      <c r="J138" t="s">
        <v>155</v>
      </c>
      <c r="K138" t="s">
        <v>155</v>
      </c>
      <c r="L138" t="s">
        <v>155</v>
      </c>
      <c r="M138" t="s">
        <v>155</v>
      </c>
      <c r="N138" t="s">
        <v>155</v>
      </c>
      <c r="O138" t="s">
        <v>155</v>
      </c>
      <c r="P138" t="s">
        <v>155</v>
      </c>
    </row>
    <row r="139" spans="1:16" hidden="1" x14ac:dyDescent="0.2">
      <c r="A139" t="s">
        <v>154</v>
      </c>
      <c r="B139">
        <v>30</v>
      </c>
      <c r="C139">
        <v>60</v>
      </c>
      <c r="D139" s="55" t="s">
        <v>141</v>
      </c>
      <c r="E139" t="s">
        <v>642</v>
      </c>
      <c r="F139" t="s">
        <v>157</v>
      </c>
      <c r="G139" t="s">
        <v>158</v>
      </c>
      <c r="H139" t="s">
        <v>159</v>
      </c>
      <c r="I139" t="s">
        <v>643</v>
      </c>
      <c r="J139" t="s">
        <v>161</v>
      </c>
      <c r="K139" t="s">
        <v>644</v>
      </c>
      <c r="L139" t="s">
        <v>645</v>
      </c>
      <c r="M139" t="s">
        <v>646</v>
      </c>
      <c r="N139" t="s">
        <v>647</v>
      </c>
      <c r="O139" t="s">
        <v>284</v>
      </c>
      <c r="P139" t="s">
        <v>167</v>
      </c>
    </row>
    <row r="140" spans="1:16" hidden="1" x14ac:dyDescent="0.2">
      <c r="A140" t="s">
        <v>154</v>
      </c>
      <c r="B140">
        <v>30</v>
      </c>
      <c r="C140">
        <v>60</v>
      </c>
      <c r="D140" s="55" t="s">
        <v>142</v>
      </c>
      <c r="E140" t="s">
        <v>648</v>
      </c>
      <c r="F140" t="s">
        <v>169</v>
      </c>
      <c r="G140" t="s">
        <v>169</v>
      </c>
      <c r="H140" t="s">
        <v>169</v>
      </c>
      <c r="I140" s="55">
        <v>267516821146</v>
      </c>
      <c r="J140" t="s">
        <v>169</v>
      </c>
      <c r="K140" s="55">
        <v>141716568751</v>
      </c>
      <c r="L140" s="55">
        <v>524727923728</v>
      </c>
      <c r="M140" s="55">
        <v>437863417084</v>
      </c>
      <c r="N140" s="55">
        <v>242768104631</v>
      </c>
      <c r="O140" s="55">
        <v>612210277692</v>
      </c>
      <c r="P140" s="55">
        <v>290114919759</v>
      </c>
    </row>
    <row r="141" spans="1:16" hidden="1" x14ac:dyDescent="0.2">
      <c r="A141" t="s">
        <v>154</v>
      </c>
      <c r="B141">
        <v>30</v>
      </c>
      <c r="C141">
        <v>60</v>
      </c>
      <c r="D141" s="55" t="s">
        <v>143</v>
      </c>
      <c r="E141" t="s">
        <v>649</v>
      </c>
      <c r="F141" t="s">
        <v>157</v>
      </c>
      <c r="G141" t="s">
        <v>158</v>
      </c>
      <c r="H141" t="s">
        <v>159</v>
      </c>
      <c r="I141" t="s">
        <v>650</v>
      </c>
      <c r="J141" t="s">
        <v>161</v>
      </c>
      <c r="K141" t="s">
        <v>364</v>
      </c>
      <c r="L141" t="s">
        <v>651</v>
      </c>
      <c r="M141" t="s">
        <v>288</v>
      </c>
      <c r="N141" t="s">
        <v>169</v>
      </c>
      <c r="O141" t="s">
        <v>289</v>
      </c>
      <c r="P141" t="s">
        <v>161</v>
      </c>
    </row>
    <row r="142" spans="1:16" hidden="1" x14ac:dyDescent="0.2">
      <c r="A142" t="s">
        <v>154</v>
      </c>
      <c r="B142">
        <v>30</v>
      </c>
      <c r="C142">
        <v>60</v>
      </c>
      <c r="D142" s="55">
        <v>0.25</v>
      </c>
      <c r="E142" t="s">
        <v>652</v>
      </c>
      <c r="F142" t="s">
        <v>157</v>
      </c>
      <c r="G142" t="s">
        <v>158</v>
      </c>
      <c r="H142" t="s">
        <v>159</v>
      </c>
      <c r="I142" t="s">
        <v>653</v>
      </c>
      <c r="J142" t="s">
        <v>161</v>
      </c>
      <c r="K142" t="s">
        <v>260</v>
      </c>
      <c r="L142" t="s">
        <v>654</v>
      </c>
      <c r="M142" t="s">
        <v>655</v>
      </c>
      <c r="N142" t="s">
        <v>656</v>
      </c>
      <c r="O142" t="s">
        <v>296</v>
      </c>
      <c r="P142" t="s">
        <v>184</v>
      </c>
    </row>
    <row r="143" spans="1:16" hidden="1" x14ac:dyDescent="0.2">
      <c r="A143" t="s">
        <v>154</v>
      </c>
      <c r="B143">
        <v>30</v>
      </c>
      <c r="C143">
        <v>60</v>
      </c>
      <c r="D143" s="55">
        <v>0.5</v>
      </c>
      <c r="E143" t="s">
        <v>657</v>
      </c>
      <c r="F143" t="s">
        <v>157</v>
      </c>
      <c r="G143" t="s">
        <v>158</v>
      </c>
      <c r="H143" t="s">
        <v>159</v>
      </c>
      <c r="I143" t="s">
        <v>658</v>
      </c>
      <c r="J143" t="s">
        <v>161</v>
      </c>
      <c r="K143" t="s">
        <v>292</v>
      </c>
      <c r="L143" t="s">
        <v>659</v>
      </c>
      <c r="M143" t="s">
        <v>660</v>
      </c>
      <c r="N143" t="s">
        <v>214</v>
      </c>
      <c r="O143" t="s">
        <v>302</v>
      </c>
      <c r="P143" t="s">
        <v>167</v>
      </c>
    </row>
    <row r="144" spans="1:16" hidden="1" x14ac:dyDescent="0.2">
      <c r="A144" t="s">
        <v>154</v>
      </c>
      <c r="B144">
        <v>30</v>
      </c>
      <c r="C144">
        <v>60</v>
      </c>
      <c r="D144" s="55">
        <v>0.75</v>
      </c>
      <c r="E144" t="s">
        <v>661</v>
      </c>
      <c r="F144" t="s">
        <v>157</v>
      </c>
      <c r="G144" t="s">
        <v>158</v>
      </c>
      <c r="H144" t="s">
        <v>159</v>
      </c>
      <c r="I144" t="s">
        <v>662</v>
      </c>
      <c r="J144" t="s">
        <v>161</v>
      </c>
      <c r="K144" t="s">
        <v>299</v>
      </c>
      <c r="L144" t="s">
        <v>202</v>
      </c>
      <c r="M144" t="s">
        <v>663</v>
      </c>
      <c r="N144" t="s">
        <v>664</v>
      </c>
      <c r="O144" t="s">
        <v>309</v>
      </c>
      <c r="P144" t="s">
        <v>199</v>
      </c>
    </row>
    <row r="145" spans="1:16" hidden="1" x14ac:dyDescent="0.2">
      <c r="A145" t="s">
        <v>154</v>
      </c>
      <c r="B145">
        <v>30</v>
      </c>
      <c r="C145">
        <v>60</v>
      </c>
      <c r="D145" s="55" t="s">
        <v>144</v>
      </c>
      <c r="E145" t="s">
        <v>665</v>
      </c>
      <c r="F145" t="s">
        <v>157</v>
      </c>
      <c r="G145" t="s">
        <v>158</v>
      </c>
      <c r="H145" t="s">
        <v>159</v>
      </c>
      <c r="I145" t="s">
        <v>666</v>
      </c>
      <c r="J145" t="s">
        <v>161</v>
      </c>
      <c r="K145" t="s">
        <v>158</v>
      </c>
      <c r="L145" t="s">
        <v>225</v>
      </c>
      <c r="M145" t="s">
        <v>667</v>
      </c>
      <c r="N145" t="s">
        <v>668</v>
      </c>
      <c r="O145" t="s">
        <v>314</v>
      </c>
      <c r="P145" t="s">
        <v>155</v>
      </c>
    </row>
    <row r="146" spans="1:16" hidden="1" x14ac:dyDescent="0.2">
      <c r="A146" t="s">
        <v>154</v>
      </c>
      <c r="B146">
        <v>40</v>
      </c>
      <c r="C146">
        <v>80</v>
      </c>
      <c r="D146" s="55" t="s">
        <v>140</v>
      </c>
      <c r="E146" t="s">
        <v>155</v>
      </c>
      <c r="F146" t="s">
        <v>155</v>
      </c>
      <c r="G146" t="s">
        <v>155</v>
      </c>
      <c r="H146" t="s">
        <v>155</v>
      </c>
      <c r="I146" t="s">
        <v>155</v>
      </c>
      <c r="J146" t="s">
        <v>155</v>
      </c>
      <c r="K146" t="s">
        <v>155</v>
      </c>
      <c r="L146" t="s">
        <v>155</v>
      </c>
      <c r="M146" t="s">
        <v>155</v>
      </c>
      <c r="N146" t="s">
        <v>155</v>
      </c>
      <c r="O146" t="s">
        <v>155</v>
      </c>
      <c r="P146" t="s">
        <v>155</v>
      </c>
    </row>
    <row r="147" spans="1:16" hidden="1" x14ac:dyDescent="0.2">
      <c r="A147" t="s">
        <v>154</v>
      </c>
      <c r="B147">
        <v>40</v>
      </c>
      <c r="C147">
        <v>80</v>
      </c>
      <c r="D147" s="55" t="s">
        <v>141</v>
      </c>
      <c r="E147" t="s">
        <v>669</v>
      </c>
      <c r="F147" t="s">
        <v>157</v>
      </c>
      <c r="G147" t="s">
        <v>158</v>
      </c>
      <c r="H147" t="s">
        <v>159</v>
      </c>
      <c r="I147" t="s">
        <v>670</v>
      </c>
      <c r="J147" t="s">
        <v>161</v>
      </c>
      <c r="K147" t="s">
        <v>671</v>
      </c>
      <c r="L147" t="s">
        <v>672</v>
      </c>
      <c r="M147" t="s">
        <v>673</v>
      </c>
      <c r="N147" t="s">
        <v>674</v>
      </c>
      <c r="O147" t="s">
        <v>349</v>
      </c>
      <c r="P147" t="s">
        <v>167</v>
      </c>
    </row>
    <row r="148" spans="1:16" hidden="1" x14ac:dyDescent="0.2">
      <c r="A148" t="s">
        <v>154</v>
      </c>
      <c r="B148">
        <v>40</v>
      </c>
      <c r="C148">
        <v>80</v>
      </c>
      <c r="D148" s="55" t="s">
        <v>142</v>
      </c>
      <c r="E148" t="s">
        <v>675</v>
      </c>
      <c r="F148" t="s">
        <v>169</v>
      </c>
      <c r="G148" t="s">
        <v>169</v>
      </c>
      <c r="H148" t="s">
        <v>169</v>
      </c>
      <c r="I148" s="55">
        <v>455661745446</v>
      </c>
      <c r="J148" t="s">
        <v>169</v>
      </c>
      <c r="K148" s="55">
        <v>188604658404</v>
      </c>
      <c r="L148" s="55">
        <v>445825474301</v>
      </c>
      <c r="M148" s="55">
        <v>454435986468</v>
      </c>
      <c r="N148" s="55">
        <v>321072627172</v>
      </c>
      <c r="O148" s="55">
        <v>68760104413</v>
      </c>
      <c r="P148" s="55">
        <v>290114919759</v>
      </c>
    </row>
    <row r="149" spans="1:16" hidden="1" x14ac:dyDescent="0.2">
      <c r="A149" t="s">
        <v>154</v>
      </c>
      <c r="B149">
        <v>40</v>
      </c>
      <c r="C149">
        <v>80</v>
      </c>
      <c r="D149" s="55" t="s">
        <v>143</v>
      </c>
      <c r="E149" t="s">
        <v>676</v>
      </c>
      <c r="F149" t="s">
        <v>157</v>
      </c>
      <c r="G149" t="s">
        <v>158</v>
      </c>
      <c r="H149" t="s">
        <v>159</v>
      </c>
      <c r="I149" t="s">
        <v>677</v>
      </c>
      <c r="J149" t="s">
        <v>161</v>
      </c>
      <c r="K149" t="s">
        <v>678</v>
      </c>
      <c r="L149" t="s">
        <v>515</v>
      </c>
      <c r="M149" t="s">
        <v>288</v>
      </c>
      <c r="N149" t="s">
        <v>169</v>
      </c>
      <c r="O149" t="s">
        <v>354</v>
      </c>
      <c r="P149" t="s">
        <v>161</v>
      </c>
    </row>
    <row r="150" spans="1:16" hidden="1" x14ac:dyDescent="0.2">
      <c r="A150" t="s">
        <v>154</v>
      </c>
      <c r="B150">
        <v>40</v>
      </c>
      <c r="C150">
        <v>80</v>
      </c>
      <c r="D150" s="55">
        <v>0.25</v>
      </c>
      <c r="E150" t="s">
        <v>679</v>
      </c>
      <c r="F150" t="s">
        <v>157</v>
      </c>
      <c r="G150" t="s">
        <v>158</v>
      </c>
      <c r="H150" t="s">
        <v>159</v>
      </c>
      <c r="I150" t="s">
        <v>680</v>
      </c>
      <c r="J150" t="s">
        <v>161</v>
      </c>
      <c r="K150" t="s">
        <v>158</v>
      </c>
      <c r="L150" t="s">
        <v>681</v>
      </c>
      <c r="M150" t="s">
        <v>288</v>
      </c>
      <c r="N150" t="s">
        <v>169</v>
      </c>
      <c r="O150" t="s">
        <v>358</v>
      </c>
      <c r="P150" t="s">
        <v>184</v>
      </c>
    </row>
    <row r="151" spans="1:16" hidden="1" x14ac:dyDescent="0.2">
      <c r="A151" t="s">
        <v>154</v>
      </c>
      <c r="B151">
        <v>40</v>
      </c>
      <c r="C151">
        <v>80</v>
      </c>
      <c r="D151" s="55">
        <v>0.5</v>
      </c>
      <c r="E151" t="s">
        <v>682</v>
      </c>
      <c r="F151" t="s">
        <v>157</v>
      </c>
      <c r="G151" t="s">
        <v>158</v>
      </c>
      <c r="H151" t="s">
        <v>159</v>
      </c>
      <c r="I151" t="s">
        <v>683</v>
      </c>
      <c r="J151" t="s">
        <v>161</v>
      </c>
      <c r="K151" t="s">
        <v>158</v>
      </c>
      <c r="L151" t="s">
        <v>254</v>
      </c>
      <c r="M151" t="s">
        <v>288</v>
      </c>
      <c r="N151" t="s">
        <v>169</v>
      </c>
      <c r="O151" t="s">
        <v>361</v>
      </c>
      <c r="P151" t="s">
        <v>167</v>
      </c>
    </row>
    <row r="152" spans="1:16" hidden="1" x14ac:dyDescent="0.2">
      <c r="A152" t="s">
        <v>154</v>
      </c>
      <c r="B152">
        <v>40</v>
      </c>
      <c r="C152">
        <v>80</v>
      </c>
      <c r="D152" s="55">
        <v>0.75</v>
      </c>
      <c r="E152" t="s">
        <v>684</v>
      </c>
      <c r="F152" t="s">
        <v>157</v>
      </c>
      <c r="G152" t="s">
        <v>158</v>
      </c>
      <c r="H152" t="s">
        <v>159</v>
      </c>
      <c r="I152" t="s">
        <v>685</v>
      </c>
      <c r="J152" t="s">
        <v>161</v>
      </c>
      <c r="K152" t="s">
        <v>158</v>
      </c>
      <c r="L152" t="s">
        <v>261</v>
      </c>
      <c r="M152" t="s">
        <v>288</v>
      </c>
      <c r="N152" t="s">
        <v>169</v>
      </c>
      <c r="O152" t="s">
        <v>365</v>
      </c>
      <c r="P152" t="s">
        <v>199</v>
      </c>
    </row>
    <row r="153" spans="1:16" hidden="1" x14ac:dyDescent="0.2">
      <c r="A153" t="s">
        <v>154</v>
      </c>
      <c r="B153">
        <v>40</v>
      </c>
      <c r="C153">
        <v>80</v>
      </c>
      <c r="D153" s="55" t="s">
        <v>144</v>
      </c>
      <c r="E153" t="s">
        <v>686</v>
      </c>
      <c r="F153" t="s">
        <v>157</v>
      </c>
      <c r="G153" t="s">
        <v>158</v>
      </c>
      <c r="H153" t="s">
        <v>159</v>
      </c>
      <c r="I153" t="s">
        <v>687</v>
      </c>
      <c r="J153" t="s">
        <v>161</v>
      </c>
      <c r="K153" t="s">
        <v>158</v>
      </c>
      <c r="L153" t="s">
        <v>187</v>
      </c>
      <c r="M153" t="s">
        <v>688</v>
      </c>
      <c r="N153" t="s">
        <v>689</v>
      </c>
      <c r="O153" t="s">
        <v>370</v>
      </c>
      <c r="P153" t="s">
        <v>155</v>
      </c>
    </row>
    <row r="154" spans="1:16" x14ac:dyDescent="0.2">
      <c r="A154" t="s">
        <v>154</v>
      </c>
      <c r="B154">
        <v>50</v>
      </c>
      <c r="C154">
        <v>100</v>
      </c>
      <c r="D154" s="55" t="s">
        <v>140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  <c r="J154" t="s">
        <v>155</v>
      </c>
      <c r="K154" t="s">
        <v>155</v>
      </c>
      <c r="L154" t="s">
        <v>155</v>
      </c>
      <c r="M154" t="s">
        <v>155</v>
      </c>
      <c r="N154" t="s">
        <v>155</v>
      </c>
      <c r="O154" t="s">
        <v>155</v>
      </c>
      <c r="P154" t="s">
        <v>155</v>
      </c>
    </row>
    <row r="155" spans="1:16" x14ac:dyDescent="0.2">
      <c r="A155" t="s">
        <v>154</v>
      </c>
      <c r="B155">
        <v>50</v>
      </c>
      <c r="C155">
        <v>100</v>
      </c>
      <c r="D155" s="55" t="s">
        <v>141</v>
      </c>
      <c r="E155" t="s">
        <v>690</v>
      </c>
      <c r="F155" t="s">
        <v>157</v>
      </c>
      <c r="G155" t="s">
        <v>158</v>
      </c>
      <c r="H155" t="s">
        <v>159</v>
      </c>
      <c r="I155" t="s">
        <v>691</v>
      </c>
      <c r="J155" t="s">
        <v>161</v>
      </c>
      <c r="K155" t="s">
        <v>158</v>
      </c>
      <c r="L155" t="s">
        <v>692</v>
      </c>
      <c r="M155" t="s">
        <v>288</v>
      </c>
      <c r="N155" t="s">
        <v>169</v>
      </c>
      <c r="O155" t="s">
        <v>408</v>
      </c>
      <c r="P155" t="s">
        <v>167</v>
      </c>
    </row>
    <row r="156" spans="1:16" x14ac:dyDescent="0.2">
      <c r="A156" t="s">
        <v>154</v>
      </c>
      <c r="B156">
        <v>50</v>
      </c>
      <c r="C156">
        <v>100</v>
      </c>
      <c r="D156" s="55" t="s">
        <v>142</v>
      </c>
      <c r="E156" t="s">
        <v>693</v>
      </c>
      <c r="F156" t="s">
        <v>169</v>
      </c>
      <c r="G156" t="s">
        <v>169</v>
      </c>
      <c r="H156" t="s">
        <v>169</v>
      </c>
      <c r="I156" s="55">
        <v>668047752104</v>
      </c>
      <c r="J156" t="s">
        <v>169</v>
      </c>
      <c r="K156" t="s">
        <v>169</v>
      </c>
      <c r="L156" s="55">
        <v>24374757186</v>
      </c>
      <c r="M156" t="s">
        <v>169</v>
      </c>
      <c r="N156" t="s">
        <v>169</v>
      </c>
      <c r="O156" s="55">
        <v>67018361778</v>
      </c>
      <c r="P156" s="55">
        <v>290114919759</v>
      </c>
    </row>
    <row r="157" spans="1:16" x14ac:dyDescent="0.2">
      <c r="A157" t="s">
        <v>154</v>
      </c>
      <c r="B157">
        <v>50</v>
      </c>
      <c r="C157">
        <v>100</v>
      </c>
      <c r="D157" s="55" t="s">
        <v>143</v>
      </c>
      <c r="E157" t="s">
        <v>694</v>
      </c>
      <c r="F157" t="s">
        <v>157</v>
      </c>
      <c r="G157" t="s">
        <v>158</v>
      </c>
      <c r="H157" t="s">
        <v>159</v>
      </c>
      <c r="I157" t="s">
        <v>695</v>
      </c>
      <c r="J157" t="s">
        <v>161</v>
      </c>
      <c r="K157" t="s">
        <v>158</v>
      </c>
      <c r="L157" t="s">
        <v>247</v>
      </c>
      <c r="M157" t="s">
        <v>288</v>
      </c>
      <c r="N157" t="s">
        <v>169</v>
      </c>
      <c r="O157" t="s">
        <v>413</v>
      </c>
      <c r="P157" t="s">
        <v>161</v>
      </c>
    </row>
    <row r="158" spans="1:16" x14ac:dyDescent="0.2">
      <c r="A158" t="s">
        <v>154</v>
      </c>
      <c r="B158">
        <v>50</v>
      </c>
      <c r="C158">
        <v>100</v>
      </c>
      <c r="D158" s="55">
        <v>0.25</v>
      </c>
      <c r="E158" t="s">
        <v>696</v>
      </c>
      <c r="F158" t="s">
        <v>157</v>
      </c>
      <c r="G158" t="s">
        <v>158</v>
      </c>
      <c r="H158" t="s">
        <v>159</v>
      </c>
      <c r="I158" t="s">
        <v>697</v>
      </c>
      <c r="J158" t="s">
        <v>161</v>
      </c>
      <c r="K158" t="s">
        <v>158</v>
      </c>
      <c r="L158" t="s">
        <v>681</v>
      </c>
      <c r="M158" t="s">
        <v>288</v>
      </c>
      <c r="N158" t="s">
        <v>169</v>
      </c>
      <c r="O158" t="s">
        <v>417</v>
      </c>
      <c r="P158" t="s">
        <v>184</v>
      </c>
    </row>
    <row r="159" spans="1:16" x14ac:dyDescent="0.2">
      <c r="A159" t="s">
        <v>154</v>
      </c>
      <c r="B159">
        <v>50</v>
      </c>
      <c r="C159">
        <v>100</v>
      </c>
      <c r="D159" s="55">
        <v>0.5</v>
      </c>
      <c r="E159" t="s">
        <v>698</v>
      </c>
      <c r="F159" t="s">
        <v>157</v>
      </c>
      <c r="G159" t="s">
        <v>158</v>
      </c>
      <c r="H159" t="s">
        <v>159</v>
      </c>
      <c r="I159" t="s">
        <v>699</v>
      </c>
      <c r="J159" t="s">
        <v>161</v>
      </c>
      <c r="K159" t="s">
        <v>158</v>
      </c>
      <c r="L159" t="s">
        <v>700</v>
      </c>
      <c r="M159" t="s">
        <v>288</v>
      </c>
      <c r="N159" t="s">
        <v>169</v>
      </c>
      <c r="O159" t="s">
        <v>420</v>
      </c>
      <c r="P159" t="s">
        <v>167</v>
      </c>
    </row>
    <row r="160" spans="1:16" x14ac:dyDescent="0.2">
      <c r="A160" t="s">
        <v>154</v>
      </c>
      <c r="B160">
        <v>50</v>
      </c>
      <c r="C160">
        <v>100</v>
      </c>
      <c r="D160" s="55">
        <v>0.75</v>
      </c>
      <c r="E160" t="s">
        <v>701</v>
      </c>
      <c r="F160" t="s">
        <v>157</v>
      </c>
      <c r="G160" t="s">
        <v>158</v>
      </c>
      <c r="H160" t="s">
        <v>159</v>
      </c>
      <c r="I160" t="s">
        <v>702</v>
      </c>
      <c r="J160" t="s">
        <v>161</v>
      </c>
      <c r="K160" t="s">
        <v>158</v>
      </c>
      <c r="L160" t="s">
        <v>261</v>
      </c>
      <c r="M160" t="s">
        <v>288</v>
      </c>
      <c r="N160" t="s">
        <v>169</v>
      </c>
      <c r="O160" t="s">
        <v>423</v>
      </c>
      <c r="P160" t="s">
        <v>199</v>
      </c>
    </row>
    <row r="161" spans="1:16" x14ac:dyDescent="0.2">
      <c r="A161" t="s">
        <v>154</v>
      </c>
      <c r="B161">
        <v>50</v>
      </c>
      <c r="C161">
        <v>100</v>
      </c>
      <c r="D161" s="55" t="s">
        <v>144</v>
      </c>
      <c r="E161" t="s">
        <v>703</v>
      </c>
      <c r="F161" t="s">
        <v>157</v>
      </c>
      <c r="G161" t="s">
        <v>158</v>
      </c>
      <c r="H161" t="s">
        <v>159</v>
      </c>
      <c r="I161" t="s">
        <v>704</v>
      </c>
      <c r="J161" t="s">
        <v>161</v>
      </c>
      <c r="K161" t="s">
        <v>158</v>
      </c>
      <c r="L161" t="s">
        <v>187</v>
      </c>
      <c r="M161" t="s">
        <v>288</v>
      </c>
      <c r="N161" t="s">
        <v>169</v>
      </c>
      <c r="O161" t="s">
        <v>426</v>
      </c>
      <c r="P161" t="s">
        <v>155</v>
      </c>
    </row>
    <row r="162" spans="1:16" hidden="1" x14ac:dyDescent="0.2">
      <c r="A162" t="s">
        <v>137</v>
      </c>
      <c r="B162">
        <v>1</v>
      </c>
      <c r="C162">
        <v>20</v>
      </c>
      <c r="D162" s="55" t="s">
        <v>140</v>
      </c>
      <c r="E162" t="s">
        <v>155</v>
      </c>
      <c r="F162" t="s">
        <v>155</v>
      </c>
      <c r="G162" t="s">
        <v>155</v>
      </c>
      <c r="H162" t="s">
        <v>155</v>
      </c>
      <c r="I162" t="s">
        <v>155</v>
      </c>
      <c r="J162" t="s">
        <v>155</v>
      </c>
      <c r="K162" t="s">
        <v>155</v>
      </c>
      <c r="L162" t="s">
        <v>155</v>
      </c>
      <c r="M162" t="s">
        <v>155</v>
      </c>
      <c r="N162" t="s">
        <v>155</v>
      </c>
      <c r="O162" t="s">
        <v>155</v>
      </c>
      <c r="P162" t="s">
        <v>155</v>
      </c>
    </row>
    <row r="163" spans="1:16" hidden="1" x14ac:dyDescent="0.2">
      <c r="A163" t="s">
        <v>137</v>
      </c>
      <c r="B163">
        <v>1</v>
      </c>
      <c r="C163">
        <v>20</v>
      </c>
      <c r="D163" s="55" t="s">
        <v>141</v>
      </c>
      <c r="E163" s="55">
        <v>16404236</v>
      </c>
      <c r="F163" t="s">
        <v>157</v>
      </c>
      <c r="G163" t="s">
        <v>158</v>
      </c>
      <c r="H163" t="s">
        <v>159</v>
      </c>
      <c r="I163" t="s">
        <v>705</v>
      </c>
      <c r="J163" t="s">
        <v>161</v>
      </c>
      <c r="K163" t="s">
        <v>706</v>
      </c>
      <c r="L163" t="s">
        <v>707</v>
      </c>
      <c r="M163" t="s">
        <v>708</v>
      </c>
      <c r="N163" t="s">
        <v>709</v>
      </c>
      <c r="O163" t="s">
        <v>710</v>
      </c>
      <c r="P163" t="s">
        <v>167</v>
      </c>
    </row>
    <row r="164" spans="1:16" hidden="1" x14ac:dyDescent="0.2">
      <c r="A164" t="s">
        <v>137</v>
      </c>
      <c r="B164">
        <v>1</v>
      </c>
      <c r="C164">
        <v>20</v>
      </c>
      <c r="D164" s="55" t="s">
        <v>142</v>
      </c>
      <c r="E164" t="s">
        <v>711</v>
      </c>
      <c r="F164" t="s">
        <v>169</v>
      </c>
      <c r="G164" t="s">
        <v>169</v>
      </c>
      <c r="H164" t="s">
        <v>169</v>
      </c>
      <c r="I164" s="55">
        <v>997861227979</v>
      </c>
      <c r="J164" t="s">
        <v>169</v>
      </c>
      <c r="K164" s="55">
        <v>523288697189</v>
      </c>
      <c r="L164" s="55">
        <v>106456646936</v>
      </c>
      <c r="M164" s="55">
        <v>479190889928</v>
      </c>
      <c r="N164" s="55">
        <v>225907923274</v>
      </c>
      <c r="O164" s="55">
        <v>96133299358</v>
      </c>
      <c r="P164" s="55">
        <v>290114919759</v>
      </c>
    </row>
    <row r="165" spans="1:16" hidden="1" x14ac:dyDescent="0.2">
      <c r="A165" t="s">
        <v>137</v>
      </c>
      <c r="B165">
        <v>1</v>
      </c>
      <c r="C165">
        <v>20</v>
      </c>
      <c r="D165" s="55" t="s">
        <v>143</v>
      </c>
      <c r="E165" s="55">
        <v>130903</v>
      </c>
      <c r="F165" t="s">
        <v>157</v>
      </c>
      <c r="G165" t="s">
        <v>158</v>
      </c>
      <c r="H165" t="s">
        <v>159</v>
      </c>
      <c r="I165" t="s">
        <v>712</v>
      </c>
      <c r="J165" t="s">
        <v>161</v>
      </c>
      <c r="K165" t="s">
        <v>713</v>
      </c>
      <c r="L165" t="s">
        <v>714</v>
      </c>
      <c r="M165" t="s">
        <v>715</v>
      </c>
      <c r="N165" t="s">
        <v>716</v>
      </c>
      <c r="O165" t="s">
        <v>717</v>
      </c>
      <c r="P165" t="s">
        <v>161</v>
      </c>
    </row>
    <row r="166" spans="1:16" hidden="1" x14ac:dyDescent="0.2">
      <c r="A166" t="s">
        <v>137</v>
      </c>
      <c r="B166">
        <v>1</v>
      </c>
      <c r="C166">
        <v>20</v>
      </c>
      <c r="D166" s="55">
        <v>0.25</v>
      </c>
      <c r="E166" s="55">
        <v>1552085</v>
      </c>
      <c r="F166" t="s">
        <v>157</v>
      </c>
      <c r="G166" t="s">
        <v>158</v>
      </c>
      <c r="H166" t="s">
        <v>159</v>
      </c>
      <c r="I166" t="s">
        <v>718</v>
      </c>
      <c r="J166" t="s">
        <v>161</v>
      </c>
      <c r="K166" t="s">
        <v>719</v>
      </c>
      <c r="L166" t="s">
        <v>720</v>
      </c>
      <c r="M166" t="s">
        <v>721</v>
      </c>
      <c r="N166" t="s">
        <v>722</v>
      </c>
      <c r="O166" t="s">
        <v>723</v>
      </c>
      <c r="P166" t="s">
        <v>184</v>
      </c>
    </row>
    <row r="167" spans="1:16" hidden="1" x14ac:dyDescent="0.2">
      <c r="A167" t="s">
        <v>137</v>
      </c>
      <c r="B167">
        <v>1</v>
      </c>
      <c r="C167">
        <v>20</v>
      </c>
      <c r="D167" s="55">
        <v>0.5</v>
      </c>
      <c r="E167" s="55">
        <v>1634725</v>
      </c>
      <c r="F167" t="s">
        <v>157</v>
      </c>
      <c r="G167" t="s">
        <v>158</v>
      </c>
      <c r="H167" t="s">
        <v>159</v>
      </c>
      <c r="I167" t="s">
        <v>724</v>
      </c>
      <c r="J167" t="s">
        <v>161</v>
      </c>
      <c r="K167" t="s">
        <v>725</v>
      </c>
      <c r="L167" t="s">
        <v>726</v>
      </c>
      <c r="M167" t="s">
        <v>727</v>
      </c>
      <c r="N167" t="s">
        <v>728</v>
      </c>
      <c r="O167" t="s">
        <v>729</v>
      </c>
      <c r="P167" t="s">
        <v>167</v>
      </c>
    </row>
    <row r="168" spans="1:16" hidden="1" x14ac:dyDescent="0.2">
      <c r="A168" t="s">
        <v>137</v>
      </c>
      <c r="B168">
        <v>1</v>
      </c>
      <c r="C168">
        <v>20</v>
      </c>
      <c r="D168" s="55">
        <v>0.75</v>
      </c>
      <c r="E168" s="55">
        <v>1717705</v>
      </c>
      <c r="F168" t="s">
        <v>157</v>
      </c>
      <c r="G168" t="s">
        <v>158</v>
      </c>
      <c r="H168" t="s">
        <v>159</v>
      </c>
      <c r="I168" t="s">
        <v>730</v>
      </c>
      <c r="J168" t="s">
        <v>161</v>
      </c>
      <c r="K168" t="s">
        <v>353</v>
      </c>
      <c r="L168" t="s">
        <v>731</v>
      </c>
      <c r="M168" t="s">
        <v>732</v>
      </c>
      <c r="N168" t="s">
        <v>272</v>
      </c>
      <c r="O168" t="s">
        <v>733</v>
      </c>
      <c r="P168" t="s">
        <v>199</v>
      </c>
    </row>
    <row r="169" spans="1:16" hidden="1" x14ac:dyDescent="0.2">
      <c r="A169" t="s">
        <v>137</v>
      </c>
      <c r="B169">
        <v>1</v>
      </c>
      <c r="C169">
        <v>20</v>
      </c>
      <c r="D169" s="55" t="s">
        <v>144</v>
      </c>
      <c r="E169" s="55">
        <v>207847</v>
      </c>
      <c r="F169" t="s">
        <v>157</v>
      </c>
      <c r="G169" t="s">
        <v>158</v>
      </c>
      <c r="H169" t="s">
        <v>159</v>
      </c>
      <c r="I169" t="s">
        <v>734</v>
      </c>
      <c r="J169" t="s">
        <v>161</v>
      </c>
      <c r="K169" t="s">
        <v>442</v>
      </c>
      <c r="L169" t="s">
        <v>173</v>
      </c>
      <c r="M169" t="s">
        <v>735</v>
      </c>
      <c r="N169" t="s">
        <v>736</v>
      </c>
      <c r="O169" t="s">
        <v>737</v>
      </c>
      <c r="P169" t="s">
        <v>155</v>
      </c>
    </row>
    <row r="170" spans="1:16" hidden="1" x14ac:dyDescent="0.2">
      <c r="A170" t="s">
        <v>137</v>
      </c>
      <c r="B170">
        <v>2</v>
      </c>
      <c r="C170">
        <v>20</v>
      </c>
      <c r="D170" s="55" t="s">
        <v>140</v>
      </c>
      <c r="E170" t="s">
        <v>155</v>
      </c>
      <c r="F170" t="s">
        <v>155</v>
      </c>
      <c r="G170" t="s">
        <v>155</v>
      </c>
      <c r="H170" t="s">
        <v>155</v>
      </c>
      <c r="I170" t="s">
        <v>155</v>
      </c>
      <c r="J170" t="s">
        <v>155</v>
      </c>
      <c r="K170" t="s">
        <v>155</v>
      </c>
      <c r="L170" t="s">
        <v>155</v>
      </c>
      <c r="M170" t="s">
        <v>155</v>
      </c>
      <c r="N170" t="s">
        <v>155</v>
      </c>
      <c r="O170" t="s">
        <v>155</v>
      </c>
      <c r="P170" t="s">
        <v>155</v>
      </c>
    </row>
    <row r="171" spans="1:16" hidden="1" x14ac:dyDescent="0.2">
      <c r="A171" t="s">
        <v>137</v>
      </c>
      <c r="B171">
        <v>2</v>
      </c>
      <c r="C171">
        <v>20</v>
      </c>
      <c r="D171" s="55" t="s">
        <v>141</v>
      </c>
      <c r="E171" s="55">
        <v>16320483</v>
      </c>
      <c r="F171" t="s">
        <v>157</v>
      </c>
      <c r="G171" t="s">
        <v>158</v>
      </c>
      <c r="H171" t="s">
        <v>159</v>
      </c>
      <c r="I171" t="s">
        <v>738</v>
      </c>
      <c r="J171" t="s">
        <v>161</v>
      </c>
      <c r="K171" t="s">
        <v>739</v>
      </c>
      <c r="L171" t="s">
        <v>740</v>
      </c>
      <c r="M171" t="s">
        <v>741</v>
      </c>
      <c r="N171" t="s">
        <v>742</v>
      </c>
      <c r="O171" t="s">
        <v>710</v>
      </c>
      <c r="P171" t="s">
        <v>167</v>
      </c>
    </row>
    <row r="172" spans="1:16" hidden="1" x14ac:dyDescent="0.2">
      <c r="A172" t="s">
        <v>137</v>
      </c>
      <c r="B172">
        <v>2</v>
      </c>
      <c r="C172">
        <v>20</v>
      </c>
      <c r="D172" s="55" t="s">
        <v>142</v>
      </c>
      <c r="E172" t="s">
        <v>743</v>
      </c>
      <c r="F172" t="s">
        <v>169</v>
      </c>
      <c r="G172" t="s">
        <v>169</v>
      </c>
      <c r="H172" t="s">
        <v>169</v>
      </c>
      <c r="I172" s="55">
        <v>996583552833</v>
      </c>
      <c r="J172" t="s">
        <v>169</v>
      </c>
      <c r="K172" s="55">
        <v>563561904499</v>
      </c>
      <c r="L172" s="55">
        <v>100825519357</v>
      </c>
      <c r="M172" s="55">
        <v>484449202599</v>
      </c>
      <c r="N172" s="55">
        <v>215481812727</v>
      </c>
      <c r="O172" s="55">
        <v>96133299358</v>
      </c>
      <c r="P172" s="55">
        <v>290114919759</v>
      </c>
    </row>
    <row r="173" spans="1:16" hidden="1" x14ac:dyDescent="0.2">
      <c r="A173" t="s">
        <v>137</v>
      </c>
      <c r="B173">
        <v>2</v>
      </c>
      <c r="C173">
        <v>20</v>
      </c>
      <c r="D173" s="55" t="s">
        <v>143</v>
      </c>
      <c r="E173" s="55">
        <v>134375</v>
      </c>
      <c r="F173" t="s">
        <v>157</v>
      </c>
      <c r="G173" t="s">
        <v>158</v>
      </c>
      <c r="H173" t="s">
        <v>159</v>
      </c>
      <c r="I173" t="s">
        <v>744</v>
      </c>
      <c r="J173" t="s">
        <v>161</v>
      </c>
      <c r="K173" t="s">
        <v>172</v>
      </c>
      <c r="L173" t="s">
        <v>714</v>
      </c>
      <c r="M173" t="s">
        <v>745</v>
      </c>
      <c r="N173" t="s">
        <v>746</v>
      </c>
      <c r="O173" t="s">
        <v>717</v>
      </c>
      <c r="P173" t="s">
        <v>161</v>
      </c>
    </row>
    <row r="174" spans="1:16" hidden="1" x14ac:dyDescent="0.2">
      <c r="A174" t="s">
        <v>137</v>
      </c>
      <c r="B174">
        <v>2</v>
      </c>
      <c r="C174">
        <v>20</v>
      </c>
      <c r="D174" s="55">
        <v>0.25</v>
      </c>
      <c r="E174" s="55">
        <v>154201</v>
      </c>
      <c r="F174" t="s">
        <v>157</v>
      </c>
      <c r="G174" t="s">
        <v>158</v>
      </c>
      <c r="H174" t="s">
        <v>159</v>
      </c>
      <c r="I174" t="s">
        <v>747</v>
      </c>
      <c r="J174" t="s">
        <v>161</v>
      </c>
      <c r="K174" t="s">
        <v>748</v>
      </c>
      <c r="L174" t="s">
        <v>749</v>
      </c>
      <c r="M174" t="s">
        <v>750</v>
      </c>
      <c r="N174" t="s">
        <v>751</v>
      </c>
      <c r="O174" t="s">
        <v>723</v>
      </c>
      <c r="P174" t="s">
        <v>184</v>
      </c>
    </row>
    <row r="175" spans="1:16" hidden="1" x14ac:dyDescent="0.2">
      <c r="A175" t="s">
        <v>137</v>
      </c>
      <c r="B175">
        <v>2</v>
      </c>
      <c r="C175">
        <v>20</v>
      </c>
      <c r="D175" s="55">
        <v>0.5</v>
      </c>
      <c r="E175" s="55">
        <v>1626735</v>
      </c>
      <c r="F175" t="s">
        <v>157</v>
      </c>
      <c r="G175" t="s">
        <v>158</v>
      </c>
      <c r="H175" t="s">
        <v>159</v>
      </c>
      <c r="I175" t="s">
        <v>752</v>
      </c>
      <c r="J175" t="s">
        <v>161</v>
      </c>
      <c r="K175" t="s">
        <v>753</v>
      </c>
      <c r="L175" t="s">
        <v>754</v>
      </c>
      <c r="M175" t="s">
        <v>755</v>
      </c>
      <c r="N175" t="s">
        <v>756</v>
      </c>
      <c r="O175" t="s">
        <v>729</v>
      </c>
      <c r="P175" t="s">
        <v>167</v>
      </c>
    </row>
    <row r="176" spans="1:16" hidden="1" x14ac:dyDescent="0.2">
      <c r="A176" t="s">
        <v>137</v>
      </c>
      <c r="B176">
        <v>2</v>
      </c>
      <c r="C176">
        <v>20</v>
      </c>
      <c r="D176" s="55">
        <v>0.75</v>
      </c>
      <c r="E176" s="55">
        <v>172118</v>
      </c>
      <c r="F176" t="s">
        <v>157</v>
      </c>
      <c r="G176" t="s">
        <v>158</v>
      </c>
      <c r="H176" t="s">
        <v>159</v>
      </c>
      <c r="I176" t="s">
        <v>757</v>
      </c>
      <c r="J176" t="s">
        <v>161</v>
      </c>
      <c r="K176" t="s">
        <v>353</v>
      </c>
      <c r="L176" t="s">
        <v>731</v>
      </c>
      <c r="M176" t="s">
        <v>758</v>
      </c>
      <c r="N176" t="s">
        <v>759</v>
      </c>
      <c r="O176" t="s">
        <v>733</v>
      </c>
      <c r="P176" t="s">
        <v>199</v>
      </c>
    </row>
    <row r="177" spans="1:16" hidden="1" x14ac:dyDescent="0.2">
      <c r="A177" t="s">
        <v>137</v>
      </c>
      <c r="B177">
        <v>2</v>
      </c>
      <c r="C177">
        <v>20</v>
      </c>
      <c r="D177" s="55" t="s">
        <v>144</v>
      </c>
      <c r="E177" s="55">
        <v>205625</v>
      </c>
      <c r="F177" t="s">
        <v>157</v>
      </c>
      <c r="G177" t="s">
        <v>158</v>
      </c>
      <c r="H177" t="s">
        <v>159</v>
      </c>
      <c r="I177" t="s">
        <v>760</v>
      </c>
      <c r="J177" t="s">
        <v>161</v>
      </c>
      <c r="K177" t="s">
        <v>246</v>
      </c>
      <c r="L177" t="s">
        <v>761</v>
      </c>
      <c r="M177" t="s">
        <v>762</v>
      </c>
      <c r="N177" t="s">
        <v>763</v>
      </c>
      <c r="O177" t="s">
        <v>737</v>
      </c>
      <c r="P177" t="s">
        <v>155</v>
      </c>
    </row>
    <row r="178" spans="1:16" hidden="1" x14ac:dyDescent="0.2">
      <c r="A178" t="s">
        <v>137</v>
      </c>
      <c r="B178">
        <v>2</v>
      </c>
      <c r="C178">
        <v>40</v>
      </c>
      <c r="D178" s="55" t="s">
        <v>140</v>
      </c>
      <c r="E178" t="s">
        <v>155</v>
      </c>
      <c r="F178" t="s">
        <v>155</v>
      </c>
      <c r="G178" t="s">
        <v>155</v>
      </c>
      <c r="H178" t="s">
        <v>155</v>
      </c>
      <c r="I178" t="s">
        <v>155</v>
      </c>
      <c r="J178" t="s">
        <v>155</v>
      </c>
      <c r="K178" t="s">
        <v>155</v>
      </c>
      <c r="L178" t="s">
        <v>155</v>
      </c>
      <c r="M178" t="s">
        <v>155</v>
      </c>
      <c r="N178" t="s">
        <v>155</v>
      </c>
      <c r="O178" t="s">
        <v>155</v>
      </c>
      <c r="P178" t="s">
        <v>155</v>
      </c>
    </row>
    <row r="179" spans="1:16" hidden="1" x14ac:dyDescent="0.2">
      <c r="A179" t="s">
        <v>137</v>
      </c>
      <c r="B179">
        <v>2</v>
      </c>
      <c r="C179">
        <v>40</v>
      </c>
      <c r="D179" s="55" t="s">
        <v>141</v>
      </c>
      <c r="E179" s="55">
        <v>1125663</v>
      </c>
      <c r="F179" t="s">
        <v>157</v>
      </c>
      <c r="G179" t="s">
        <v>158</v>
      </c>
      <c r="H179" t="s">
        <v>159</v>
      </c>
      <c r="I179" t="s">
        <v>764</v>
      </c>
      <c r="J179" t="s">
        <v>161</v>
      </c>
      <c r="K179" t="s">
        <v>765</v>
      </c>
      <c r="L179" t="s">
        <v>766</v>
      </c>
      <c r="M179" t="s">
        <v>767</v>
      </c>
      <c r="N179" t="s">
        <v>768</v>
      </c>
      <c r="O179" t="s">
        <v>769</v>
      </c>
      <c r="P179" t="s">
        <v>167</v>
      </c>
    </row>
    <row r="180" spans="1:16" hidden="1" x14ac:dyDescent="0.2">
      <c r="A180" t="s">
        <v>137</v>
      </c>
      <c r="B180">
        <v>2</v>
      </c>
      <c r="C180">
        <v>40</v>
      </c>
      <c r="D180" s="55" t="s">
        <v>142</v>
      </c>
      <c r="E180" t="s">
        <v>770</v>
      </c>
      <c r="F180" t="s">
        <v>169</v>
      </c>
      <c r="G180" t="s">
        <v>169</v>
      </c>
      <c r="H180" t="s">
        <v>169</v>
      </c>
      <c r="I180" s="55">
        <v>108060355376</v>
      </c>
      <c r="J180" t="s">
        <v>169</v>
      </c>
      <c r="K180" s="55">
        <v>484970841569</v>
      </c>
      <c r="L180" s="55">
        <v>726241709214</v>
      </c>
      <c r="M180" s="55">
        <v>590273897304</v>
      </c>
      <c r="N180" s="55">
        <v>129460681992</v>
      </c>
      <c r="O180" s="55">
        <v>112489861204</v>
      </c>
      <c r="P180" s="55">
        <v>290114919759</v>
      </c>
    </row>
    <row r="181" spans="1:16" hidden="1" x14ac:dyDescent="0.2">
      <c r="A181" t="s">
        <v>137</v>
      </c>
      <c r="B181">
        <v>2</v>
      </c>
      <c r="C181">
        <v>40</v>
      </c>
      <c r="D181" s="55" t="s">
        <v>143</v>
      </c>
      <c r="E181" t="s">
        <v>771</v>
      </c>
      <c r="F181" t="s">
        <v>157</v>
      </c>
      <c r="G181" t="s">
        <v>158</v>
      </c>
      <c r="H181" t="s">
        <v>159</v>
      </c>
      <c r="I181" t="s">
        <v>772</v>
      </c>
      <c r="J181" t="s">
        <v>161</v>
      </c>
      <c r="K181" t="s">
        <v>773</v>
      </c>
      <c r="L181" t="s">
        <v>381</v>
      </c>
      <c r="M181" t="s">
        <v>774</v>
      </c>
      <c r="N181" t="s">
        <v>775</v>
      </c>
      <c r="O181" t="s">
        <v>776</v>
      </c>
      <c r="P181" t="s">
        <v>161</v>
      </c>
    </row>
    <row r="182" spans="1:16" hidden="1" x14ac:dyDescent="0.2">
      <c r="A182" t="s">
        <v>137</v>
      </c>
      <c r="B182">
        <v>2</v>
      </c>
      <c r="C182">
        <v>40</v>
      </c>
      <c r="D182" s="55">
        <v>0.25</v>
      </c>
      <c r="E182" s="55">
        <v>1069355</v>
      </c>
      <c r="F182" t="s">
        <v>157</v>
      </c>
      <c r="G182" t="s">
        <v>158</v>
      </c>
      <c r="H182" t="s">
        <v>159</v>
      </c>
      <c r="I182" t="s">
        <v>777</v>
      </c>
      <c r="J182" t="s">
        <v>161</v>
      </c>
      <c r="K182" t="s">
        <v>778</v>
      </c>
      <c r="L182" t="s">
        <v>779</v>
      </c>
      <c r="M182" t="s">
        <v>780</v>
      </c>
      <c r="N182" t="s">
        <v>781</v>
      </c>
      <c r="O182" t="s">
        <v>782</v>
      </c>
      <c r="P182" t="s">
        <v>184</v>
      </c>
    </row>
    <row r="183" spans="1:16" hidden="1" x14ac:dyDescent="0.2">
      <c r="A183" t="s">
        <v>137</v>
      </c>
      <c r="B183">
        <v>2</v>
      </c>
      <c r="C183">
        <v>40</v>
      </c>
      <c r="D183" s="55">
        <v>0.5</v>
      </c>
      <c r="E183" s="55">
        <v>1121875</v>
      </c>
      <c r="F183" t="s">
        <v>157</v>
      </c>
      <c r="G183" t="s">
        <v>158</v>
      </c>
      <c r="H183" t="s">
        <v>159</v>
      </c>
      <c r="I183" t="s">
        <v>783</v>
      </c>
      <c r="J183" t="s">
        <v>161</v>
      </c>
      <c r="K183" t="s">
        <v>784</v>
      </c>
      <c r="L183" t="s">
        <v>785</v>
      </c>
      <c r="M183" t="s">
        <v>786</v>
      </c>
      <c r="N183" t="s">
        <v>787</v>
      </c>
      <c r="O183" t="s">
        <v>788</v>
      </c>
      <c r="P183" t="s">
        <v>167</v>
      </c>
    </row>
    <row r="184" spans="1:16" hidden="1" x14ac:dyDescent="0.2">
      <c r="A184" t="s">
        <v>137</v>
      </c>
      <c r="B184">
        <v>2</v>
      </c>
      <c r="C184">
        <v>40</v>
      </c>
      <c r="D184" s="55">
        <v>0.75</v>
      </c>
      <c r="E184" s="55">
        <v>11702275</v>
      </c>
      <c r="F184" t="s">
        <v>157</v>
      </c>
      <c r="G184" t="s">
        <v>158</v>
      </c>
      <c r="H184" t="s">
        <v>159</v>
      </c>
      <c r="I184" t="s">
        <v>789</v>
      </c>
      <c r="J184" t="s">
        <v>161</v>
      </c>
      <c r="K184" t="s">
        <v>194</v>
      </c>
      <c r="L184" t="s">
        <v>790</v>
      </c>
      <c r="M184" t="s">
        <v>791</v>
      </c>
      <c r="N184" t="s">
        <v>792</v>
      </c>
      <c r="O184" t="s">
        <v>793</v>
      </c>
      <c r="P184" t="s">
        <v>199</v>
      </c>
    </row>
    <row r="185" spans="1:16" hidden="1" x14ac:dyDescent="0.2">
      <c r="A185" t="s">
        <v>137</v>
      </c>
      <c r="B185">
        <v>2</v>
      </c>
      <c r="C185">
        <v>40</v>
      </c>
      <c r="D185" s="55" t="s">
        <v>144</v>
      </c>
      <c r="E185" s="55">
        <v>130764</v>
      </c>
      <c r="F185" t="s">
        <v>157</v>
      </c>
      <c r="G185" t="s">
        <v>158</v>
      </c>
      <c r="H185" t="s">
        <v>159</v>
      </c>
      <c r="I185" t="s">
        <v>794</v>
      </c>
      <c r="J185" t="s">
        <v>161</v>
      </c>
      <c r="K185" t="s">
        <v>591</v>
      </c>
      <c r="L185" t="s">
        <v>795</v>
      </c>
      <c r="M185" t="s">
        <v>796</v>
      </c>
      <c r="N185" t="s">
        <v>797</v>
      </c>
      <c r="O185" t="s">
        <v>798</v>
      </c>
      <c r="P185" t="s">
        <v>155</v>
      </c>
    </row>
    <row r="186" spans="1:16" hidden="1" x14ac:dyDescent="0.2">
      <c r="A186" t="s">
        <v>137</v>
      </c>
      <c r="B186">
        <v>3</v>
      </c>
      <c r="C186">
        <v>60</v>
      </c>
      <c r="D186" s="55" t="s">
        <v>140</v>
      </c>
      <c r="E186" t="s">
        <v>155</v>
      </c>
      <c r="F186" t="s">
        <v>155</v>
      </c>
      <c r="G186" t="s">
        <v>155</v>
      </c>
      <c r="H186" t="s">
        <v>155</v>
      </c>
      <c r="I186" t="s">
        <v>155</v>
      </c>
      <c r="J186" t="s">
        <v>155</v>
      </c>
      <c r="K186" t="s">
        <v>155</v>
      </c>
      <c r="L186" t="s">
        <v>155</v>
      </c>
      <c r="M186" t="s">
        <v>155</v>
      </c>
      <c r="N186" t="s">
        <v>155</v>
      </c>
      <c r="O186" t="s">
        <v>155</v>
      </c>
      <c r="P186" t="s">
        <v>155</v>
      </c>
    </row>
    <row r="187" spans="1:16" hidden="1" x14ac:dyDescent="0.2">
      <c r="A187" t="s">
        <v>137</v>
      </c>
      <c r="B187">
        <v>3</v>
      </c>
      <c r="C187">
        <v>60</v>
      </c>
      <c r="D187" s="55" t="s">
        <v>141</v>
      </c>
      <c r="E187" t="s">
        <v>799</v>
      </c>
      <c r="F187" t="s">
        <v>157</v>
      </c>
      <c r="G187" t="s">
        <v>158</v>
      </c>
      <c r="H187" t="s">
        <v>159</v>
      </c>
      <c r="I187" t="s">
        <v>800</v>
      </c>
      <c r="J187" t="s">
        <v>161</v>
      </c>
      <c r="K187" t="s">
        <v>801</v>
      </c>
      <c r="L187" t="s">
        <v>802</v>
      </c>
      <c r="M187" t="s">
        <v>803</v>
      </c>
      <c r="N187" t="s">
        <v>804</v>
      </c>
      <c r="O187" t="s">
        <v>805</v>
      </c>
      <c r="P187" t="s">
        <v>167</v>
      </c>
    </row>
    <row r="188" spans="1:16" hidden="1" x14ac:dyDescent="0.2">
      <c r="A188" t="s">
        <v>137</v>
      </c>
      <c r="B188">
        <v>3</v>
      </c>
      <c r="C188">
        <v>60</v>
      </c>
      <c r="D188" s="55" t="s">
        <v>142</v>
      </c>
      <c r="E188" t="s">
        <v>806</v>
      </c>
      <c r="F188" t="s">
        <v>169</v>
      </c>
      <c r="G188" t="s">
        <v>169</v>
      </c>
      <c r="H188" t="s">
        <v>169</v>
      </c>
      <c r="I188" s="55">
        <v>112184611109</v>
      </c>
      <c r="J188" t="s">
        <v>169</v>
      </c>
      <c r="K188" s="55">
        <v>45935258569</v>
      </c>
      <c r="L188" s="55">
        <v>514446844247</v>
      </c>
      <c r="M188" s="55">
        <v>616860057718</v>
      </c>
      <c r="N188" s="55">
        <v>902955739936</v>
      </c>
      <c r="O188" s="55">
        <v>123506132756</v>
      </c>
      <c r="P188" s="55">
        <v>290114919759</v>
      </c>
    </row>
    <row r="189" spans="1:16" hidden="1" x14ac:dyDescent="0.2">
      <c r="A189" t="s">
        <v>137</v>
      </c>
      <c r="B189">
        <v>3</v>
      </c>
      <c r="C189">
        <v>60</v>
      </c>
      <c r="D189" s="55" t="s">
        <v>143</v>
      </c>
      <c r="E189" t="s">
        <v>807</v>
      </c>
      <c r="F189" t="s">
        <v>157</v>
      </c>
      <c r="G189" t="s">
        <v>158</v>
      </c>
      <c r="H189" t="s">
        <v>159</v>
      </c>
      <c r="I189" t="s">
        <v>808</v>
      </c>
      <c r="J189" t="s">
        <v>161</v>
      </c>
      <c r="K189" t="s">
        <v>261</v>
      </c>
      <c r="L189" t="s">
        <v>809</v>
      </c>
      <c r="M189" t="s">
        <v>810</v>
      </c>
      <c r="N189" t="s">
        <v>811</v>
      </c>
      <c r="O189" t="s">
        <v>812</v>
      </c>
      <c r="P189" t="s">
        <v>161</v>
      </c>
    </row>
    <row r="190" spans="1:16" hidden="1" x14ac:dyDescent="0.2">
      <c r="A190" t="s">
        <v>137</v>
      </c>
      <c r="B190">
        <v>3</v>
      </c>
      <c r="C190">
        <v>60</v>
      </c>
      <c r="D190" s="55">
        <v>0.25</v>
      </c>
      <c r="E190" t="s">
        <v>813</v>
      </c>
      <c r="F190" t="s">
        <v>157</v>
      </c>
      <c r="G190" t="s">
        <v>158</v>
      </c>
      <c r="H190" t="s">
        <v>159</v>
      </c>
      <c r="I190" t="s">
        <v>814</v>
      </c>
      <c r="J190" t="s">
        <v>161</v>
      </c>
      <c r="K190" t="s">
        <v>784</v>
      </c>
      <c r="L190" t="s">
        <v>815</v>
      </c>
      <c r="M190" t="s">
        <v>816</v>
      </c>
      <c r="N190" t="s">
        <v>817</v>
      </c>
      <c r="O190" t="s">
        <v>818</v>
      </c>
      <c r="P190" t="s">
        <v>184</v>
      </c>
    </row>
    <row r="191" spans="1:16" hidden="1" x14ac:dyDescent="0.2">
      <c r="A191" t="s">
        <v>137</v>
      </c>
      <c r="B191">
        <v>3</v>
      </c>
      <c r="C191">
        <v>60</v>
      </c>
      <c r="D191" s="55">
        <v>0.5</v>
      </c>
      <c r="E191" t="s">
        <v>819</v>
      </c>
      <c r="F191" t="s">
        <v>157</v>
      </c>
      <c r="G191" t="s">
        <v>158</v>
      </c>
      <c r="H191" t="s">
        <v>159</v>
      </c>
      <c r="I191" t="s">
        <v>820</v>
      </c>
      <c r="J191" t="s">
        <v>161</v>
      </c>
      <c r="K191" t="s">
        <v>821</v>
      </c>
      <c r="L191" t="s">
        <v>822</v>
      </c>
      <c r="M191" t="s">
        <v>823</v>
      </c>
      <c r="N191" t="s">
        <v>824</v>
      </c>
      <c r="O191" t="s">
        <v>825</v>
      </c>
      <c r="P191" t="s">
        <v>167</v>
      </c>
    </row>
    <row r="192" spans="1:16" hidden="1" x14ac:dyDescent="0.2">
      <c r="A192" t="s">
        <v>137</v>
      </c>
      <c r="B192">
        <v>3</v>
      </c>
      <c r="C192">
        <v>60</v>
      </c>
      <c r="D192" s="55">
        <v>0.75</v>
      </c>
      <c r="E192" t="s">
        <v>826</v>
      </c>
      <c r="F192" t="s">
        <v>157</v>
      </c>
      <c r="G192" t="s">
        <v>158</v>
      </c>
      <c r="H192" t="s">
        <v>159</v>
      </c>
      <c r="I192" t="s">
        <v>827</v>
      </c>
      <c r="J192" t="s">
        <v>161</v>
      </c>
      <c r="K192" t="s">
        <v>828</v>
      </c>
      <c r="L192" t="s">
        <v>829</v>
      </c>
      <c r="M192" t="s">
        <v>830</v>
      </c>
      <c r="N192" t="s">
        <v>831</v>
      </c>
      <c r="O192" t="s">
        <v>832</v>
      </c>
      <c r="P192" t="s">
        <v>199</v>
      </c>
    </row>
    <row r="193" spans="1:16" hidden="1" x14ac:dyDescent="0.2">
      <c r="A193" t="s">
        <v>137</v>
      </c>
      <c r="B193">
        <v>3</v>
      </c>
      <c r="C193">
        <v>60</v>
      </c>
      <c r="D193" s="55" t="s">
        <v>144</v>
      </c>
      <c r="E193" s="55">
        <v>109815</v>
      </c>
      <c r="F193" t="s">
        <v>157</v>
      </c>
      <c r="G193" t="s">
        <v>158</v>
      </c>
      <c r="H193" t="s">
        <v>159</v>
      </c>
      <c r="I193" t="s">
        <v>833</v>
      </c>
      <c r="J193" t="s">
        <v>161</v>
      </c>
      <c r="K193" t="s">
        <v>158</v>
      </c>
      <c r="L193" t="s">
        <v>172</v>
      </c>
      <c r="M193" t="s">
        <v>834</v>
      </c>
      <c r="N193" t="s">
        <v>835</v>
      </c>
      <c r="O193" t="s">
        <v>836</v>
      </c>
      <c r="P193" t="s">
        <v>155</v>
      </c>
    </row>
    <row r="194" spans="1:16" hidden="1" x14ac:dyDescent="0.2">
      <c r="A194" t="s">
        <v>137</v>
      </c>
      <c r="B194">
        <v>4</v>
      </c>
      <c r="C194">
        <v>40</v>
      </c>
      <c r="D194" s="55" t="s">
        <v>140</v>
      </c>
      <c r="E194" t="s">
        <v>155</v>
      </c>
      <c r="F194" t="s">
        <v>155</v>
      </c>
      <c r="G194" t="s">
        <v>155</v>
      </c>
      <c r="H194" t="s">
        <v>155</v>
      </c>
      <c r="I194" t="s">
        <v>155</v>
      </c>
      <c r="J194" t="s">
        <v>155</v>
      </c>
      <c r="K194" t="s">
        <v>155</v>
      </c>
      <c r="L194" t="s">
        <v>155</v>
      </c>
      <c r="M194" t="s">
        <v>155</v>
      </c>
      <c r="N194" t="s">
        <v>155</v>
      </c>
      <c r="O194" t="s">
        <v>155</v>
      </c>
      <c r="P194" t="s">
        <v>155</v>
      </c>
    </row>
    <row r="195" spans="1:16" hidden="1" x14ac:dyDescent="0.2">
      <c r="A195" t="s">
        <v>137</v>
      </c>
      <c r="B195">
        <v>4</v>
      </c>
      <c r="C195">
        <v>40</v>
      </c>
      <c r="D195" s="55" t="s">
        <v>141</v>
      </c>
      <c r="E195" s="55">
        <v>11577076</v>
      </c>
      <c r="F195" t="s">
        <v>157</v>
      </c>
      <c r="G195" t="s">
        <v>158</v>
      </c>
      <c r="H195" t="s">
        <v>159</v>
      </c>
      <c r="I195" t="s">
        <v>837</v>
      </c>
      <c r="J195" t="s">
        <v>161</v>
      </c>
      <c r="K195" t="s">
        <v>838</v>
      </c>
      <c r="L195" t="s">
        <v>839</v>
      </c>
      <c r="M195" t="s">
        <v>840</v>
      </c>
      <c r="N195" t="s">
        <v>841</v>
      </c>
      <c r="O195" t="s">
        <v>769</v>
      </c>
      <c r="P195" t="s">
        <v>167</v>
      </c>
    </row>
    <row r="196" spans="1:16" hidden="1" x14ac:dyDescent="0.2">
      <c r="A196" t="s">
        <v>137</v>
      </c>
      <c r="B196">
        <v>4</v>
      </c>
      <c r="C196">
        <v>40</v>
      </c>
      <c r="D196" s="55" t="s">
        <v>142</v>
      </c>
      <c r="E196" t="s">
        <v>842</v>
      </c>
      <c r="F196" t="s">
        <v>169</v>
      </c>
      <c r="G196" t="s">
        <v>169</v>
      </c>
      <c r="H196" t="s">
        <v>169</v>
      </c>
      <c r="I196" s="55">
        <v>113973417067</v>
      </c>
      <c r="J196" t="s">
        <v>169</v>
      </c>
      <c r="K196" s="55">
        <v>791836345453</v>
      </c>
      <c r="L196" s="55">
        <v>115786844824</v>
      </c>
      <c r="M196" s="55">
        <v>545682041582</v>
      </c>
      <c r="N196" s="55">
        <v>17658017208</v>
      </c>
      <c r="O196" s="55">
        <v>112489861204</v>
      </c>
      <c r="P196" s="55">
        <v>290114919759</v>
      </c>
    </row>
    <row r="197" spans="1:16" hidden="1" x14ac:dyDescent="0.2">
      <c r="A197" t="s">
        <v>137</v>
      </c>
      <c r="B197">
        <v>4</v>
      </c>
      <c r="C197">
        <v>40</v>
      </c>
      <c r="D197" s="55" t="s">
        <v>143</v>
      </c>
      <c r="E197" t="s">
        <v>843</v>
      </c>
      <c r="F197" t="s">
        <v>157</v>
      </c>
      <c r="G197" t="s">
        <v>158</v>
      </c>
      <c r="H197" t="s">
        <v>159</v>
      </c>
      <c r="I197" t="s">
        <v>844</v>
      </c>
      <c r="J197" t="s">
        <v>161</v>
      </c>
      <c r="K197" t="s">
        <v>845</v>
      </c>
      <c r="L197" t="s">
        <v>846</v>
      </c>
      <c r="M197" t="s">
        <v>847</v>
      </c>
      <c r="N197" t="s">
        <v>848</v>
      </c>
      <c r="O197" t="s">
        <v>776</v>
      </c>
      <c r="P197" t="s">
        <v>161</v>
      </c>
    </row>
    <row r="198" spans="1:16" hidden="1" x14ac:dyDescent="0.2">
      <c r="A198" t="s">
        <v>137</v>
      </c>
      <c r="B198">
        <v>4</v>
      </c>
      <c r="C198">
        <v>40</v>
      </c>
      <c r="D198" s="55">
        <v>0.25</v>
      </c>
      <c r="E198" s="55">
        <v>10730875</v>
      </c>
      <c r="F198" t="s">
        <v>157</v>
      </c>
      <c r="G198" t="s">
        <v>158</v>
      </c>
      <c r="H198" t="s">
        <v>159</v>
      </c>
      <c r="I198" t="s">
        <v>849</v>
      </c>
      <c r="J198" t="s">
        <v>161</v>
      </c>
      <c r="K198" t="s">
        <v>435</v>
      </c>
      <c r="L198" t="s">
        <v>850</v>
      </c>
      <c r="M198" t="s">
        <v>851</v>
      </c>
      <c r="N198" t="s">
        <v>852</v>
      </c>
      <c r="O198" t="s">
        <v>782</v>
      </c>
      <c r="P198" t="s">
        <v>184</v>
      </c>
    </row>
    <row r="199" spans="1:16" hidden="1" x14ac:dyDescent="0.2">
      <c r="A199" t="s">
        <v>137</v>
      </c>
      <c r="B199">
        <v>4</v>
      </c>
      <c r="C199">
        <v>40</v>
      </c>
      <c r="D199" s="55">
        <v>0.5</v>
      </c>
      <c r="E199" s="55">
        <v>1137675</v>
      </c>
      <c r="F199" t="s">
        <v>157</v>
      </c>
      <c r="G199" t="s">
        <v>158</v>
      </c>
      <c r="H199" t="s">
        <v>159</v>
      </c>
      <c r="I199" t="s">
        <v>853</v>
      </c>
      <c r="J199" t="s">
        <v>161</v>
      </c>
      <c r="K199" t="s">
        <v>187</v>
      </c>
      <c r="L199" t="s">
        <v>854</v>
      </c>
      <c r="M199" t="s">
        <v>855</v>
      </c>
      <c r="N199" t="s">
        <v>856</v>
      </c>
      <c r="O199" t="s">
        <v>788</v>
      </c>
      <c r="P199" t="s">
        <v>167</v>
      </c>
    </row>
    <row r="200" spans="1:16" hidden="1" x14ac:dyDescent="0.2">
      <c r="A200" t="s">
        <v>137</v>
      </c>
      <c r="B200">
        <v>4</v>
      </c>
      <c r="C200">
        <v>40</v>
      </c>
      <c r="D200" s="55">
        <v>0.75</v>
      </c>
      <c r="E200" s="55">
        <v>1224305</v>
      </c>
      <c r="F200" t="s">
        <v>157</v>
      </c>
      <c r="G200" t="s">
        <v>158</v>
      </c>
      <c r="H200" t="s">
        <v>159</v>
      </c>
      <c r="I200" t="s">
        <v>857</v>
      </c>
      <c r="J200" t="s">
        <v>161</v>
      </c>
      <c r="K200" t="s">
        <v>858</v>
      </c>
      <c r="L200" t="s">
        <v>859</v>
      </c>
      <c r="M200" t="s">
        <v>860</v>
      </c>
      <c r="N200" t="s">
        <v>861</v>
      </c>
      <c r="O200" t="s">
        <v>793</v>
      </c>
      <c r="P200" t="s">
        <v>199</v>
      </c>
    </row>
    <row r="201" spans="1:16" hidden="1" x14ac:dyDescent="0.2">
      <c r="A201" t="s">
        <v>137</v>
      </c>
      <c r="B201">
        <v>4</v>
      </c>
      <c r="C201">
        <v>40</v>
      </c>
      <c r="D201" s="55" t="s">
        <v>144</v>
      </c>
      <c r="E201" s="55">
        <v>153125</v>
      </c>
      <c r="F201" t="s">
        <v>157</v>
      </c>
      <c r="G201" t="s">
        <v>158</v>
      </c>
      <c r="H201" t="s">
        <v>159</v>
      </c>
      <c r="I201" t="s">
        <v>862</v>
      </c>
      <c r="J201" t="s">
        <v>161</v>
      </c>
      <c r="K201" t="s">
        <v>260</v>
      </c>
      <c r="L201" t="s">
        <v>822</v>
      </c>
      <c r="M201" t="s">
        <v>863</v>
      </c>
      <c r="N201" t="s">
        <v>864</v>
      </c>
      <c r="O201" t="s">
        <v>798</v>
      </c>
      <c r="P201" t="s">
        <v>155</v>
      </c>
    </row>
    <row r="202" spans="1:16" hidden="1" x14ac:dyDescent="0.2">
      <c r="A202" t="s">
        <v>137</v>
      </c>
      <c r="B202">
        <v>4</v>
      </c>
      <c r="C202">
        <v>80</v>
      </c>
      <c r="D202" s="55" t="s">
        <v>140</v>
      </c>
      <c r="E202" t="s">
        <v>155</v>
      </c>
      <c r="F202" t="s">
        <v>155</v>
      </c>
      <c r="G202" t="s">
        <v>155</v>
      </c>
      <c r="H202" t="s">
        <v>155</v>
      </c>
      <c r="I202" t="s">
        <v>155</v>
      </c>
      <c r="J202" t="s">
        <v>155</v>
      </c>
      <c r="K202" t="s">
        <v>155</v>
      </c>
      <c r="L202" t="s">
        <v>155</v>
      </c>
      <c r="M202" t="s">
        <v>155</v>
      </c>
      <c r="N202" t="s">
        <v>155</v>
      </c>
      <c r="O202" t="s">
        <v>155</v>
      </c>
      <c r="P202" t="s">
        <v>155</v>
      </c>
    </row>
    <row r="203" spans="1:16" hidden="1" x14ac:dyDescent="0.2">
      <c r="A203" t="s">
        <v>137</v>
      </c>
      <c r="B203">
        <v>4</v>
      </c>
      <c r="C203">
        <v>80</v>
      </c>
      <c r="D203" s="55" t="s">
        <v>141</v>
      </c>
      <c r="E203" t="s">
        <v>865</v>
      </c>
      <c r="F203" t="s">
        <v>157</v>
      </c>
      <c r="G203" t="s">
        <v>158</v>
      </c>
      <c r="H203" t="s">
        <v>159</v>
      </c>
      <c r="I203" t="s">
        <v>866</v>
      </c>
      <c r="J203" t="s">
        <v>161</v>
      </c>
      <c r="K203" t="s">
        <v>867</v>
      </c>
      <c r="L203" t="s">
        <v>868</v>
      </c>
      <c r="M203" t="s">
        <v>869</v>
      </c>
      <c r="N203" t="s">
        <v>870</v>
      </c>
      <c r="O203" t="s">
        <v>871</v>
      </c>
      <c r="P203" t="s">
        <v>167</v>
      </c>
    </row>
    <row r="204" spans="1:16" hidden="1" x14ac:dyDescent="0.2">
      <c r="A204" t="s">
        <v>137</v>
      </c>
      <c r="B204">
        <v>4</v>
      </c>
      <c r="C204">
        <v>80</v>
      </c>
      <c r="D204" s="55" t="s">
        <v>142</v>
      </c>
      <c r="E204" t="s">
        <v>872</v>
      </c>
      <c r="F204" t="s">
        <v>169</v>
      </c>
      <c r="G204" t="s">
        <v>169</v>
      </c>
      <c r="H204" t="s">
        <v>169</v>
      </c>
      <c r="I204" s="55">
        <v>110486989499</v>
      </c>
      <c r="J204" t="s">
        <v>169</v>
      </c>
      <c r="K204" s="55">
        <v>44963509335</v>
      </c>
      <c r="L204" s="55">
        <v>472903133567</v>
      </c>
      <c r="M204" s="55">
        <v>592497146564</v>
      </c>
      <c r="N204" s="55">
        <v>383758183541</v>
      </c>
      <c r="O204" s="55">
        <v>114541363175</v>
      </c>
      <c r="P204" s="55">
        <v>290114919759</v>
      </c>
    </row>
    <row r="205" spans="1:16" hidden="1" x14ac:dyDescent="0.2">
      <c r="A205" t="s">
        <v>137</v>
      </c>
      <c r="B205">
        <v>4</v>
      </c>
      <c r="C205">
        <v>80</v>
      </c>
      <c r="D205" s="55" t="s">
        <v>143</v>
      </c>
      <c r="E205" t="s">
        <v>873</v>
      </c>
      <c r="F205" t="s">
        <v>157</v>
      </c>
      <c r="G205" t="s">
        <v>158</v>
      </c>
      <c r="H205" t="s">
        <v>159</v>
      </c>
      <c r="I205" t="s">
        <v>874</v>
      </c>
      <c r="J205" t="s">
        <v>161</v>
      </c>
      <c r="K205" t="s">
        <v>187</v>
      </c>
      <c r="L205" t="s">
        <v>875</v>
      </c>
      <c r="M205" t="s">
        <v>876</v>
      </c>
      <c r="N205" t="s">
        <v>877</v>
      </c>
      <c r="O205" t="s">
        <v>878</v>
      </c>
      <c r="P205" t="s">
        <v>161</v>
      </c>
    </row>
    <row r="206" spans="1:16" hidden="1" x14ac:dyDescent="0.2">
      <c r="A206" t="s">
        <v>137</v>
      </c>
      <c r="B206">
        <v>4</v>
      </c>
      <c r="C206">
        <v>80</v>
      </c>
      <c r="D206" s="55">
        <v>0.25</v>
      </c>
      <c r="E206" t="s">
        <v>879</v>
      </c>
      <c r="F206" t="s">
        <v>157</v>
      </c>
      <c r="G206" t="s">
        <v>158</v>
      </c>
      <c r="H206" t="s">
        <v>159</v>
      </c>
      <c r="I206" t="s">
        <v>880</v>
      </c>
      <c r="J206" t="s">
        <v>161</v>
      </c>
      <c r="K206" t="s">
        <v>542</v>
      </c>
      <c r="L206" t="s">
        <v>881</v>
      </c>
      <c r="M206" t="s">
        <v>882</v>
      </c>
      <c r="N206" t="s">
        <v>883</v>
      </c>
      <c r="O206" t="s">
        <v>884</v>
      </c>
      <c r="P206" t="s">
        <v>184</v>
      </c>
    </row>
    <row r="207" spans="1:16" hidden="1" x14ac:dyDescent="0.2">
      <c r="A207" t="s">
        <v>137</v>
      </c>
      <c r="B207">
        <v>4</v>
      </c>
      <c r="C207">
        <v>80</v>
      </c>
      <c r="D207" s="55">
        <v>0.5</v>
      </c>
      <c r="E207" t="s">
        <v>885</v>
      </c>
      <c r="F207" t="s">
        <v>157</v>
      </c>
      <c r="G207" t="s">
        <v>158</v>
      </c>
      <c r="H207" t="s">
        <v>159</v>
      </c>
      <c r="I207" t="s">
        <v>886</v>
      </c>
      <c r="J207" t="s">
        <v>161</v>
      </c>
      <c r="K207" t="s">
        <v>416</v>
      </c>
      <c r="L207" t="s">
        <v>887</v>
      </c>
      <c r="M207" t="s">
        <v>888</v>
      </c>
      <c r="N207" t="s">
        <v>856</v>
      </c>
      <c r="O207" t="s">
        <v>889</v>
      </c>
      <c r="P207" t="s">
        <v>167</v>
      </c>
    </row>
    <row r="208" spans="1:16" hidden="1" x14ac:dyDescent="0.2">
      <c r="A208" t="s">
        <v>137</v>
      </c>
      <c r="B208">
        <v>4</v>
      </c>
      <c r="C208">
        <v>80</v>
      </c>
      <c r="D208" s="55">
        <v>0.75</v>
      </c>
      <c r="E208" t="s">
        <v>890</v>
      </c>
      <c r="F208" t="s">
        <v>157</v>
      </c>
      <c r="G208" t="s">
        <v>158</v>
      </c>
      <c r="H208" t="s">
        <v>159</v>
      </c>
      <c r="I208" t="s">
        <v>891</v>
      </c>
      <c r="J208" t="s">
        <v>161</v>
      </c>
      <c r="K208" t="s">
        <v>892</v>
      </c>
      <c r="L208" t="s">
        <v>499</v>
      </c>
      <c r="M208" t="s">
        <v>893</v>
      </c>
      <c r="N208" t="s">
        <v>894</v>
      </c>
      <c r="O208" t="s">
        <v>895</v>
      </c>
      <c r="P208" t="s">
        <v>199</v>
      </c>
    </row>
    <row r="209" spans="1:16" hidden="1" x14ac:dyDescent="0.2">
      <c r="A209" t="s">
        <v>137</v>
      </c>
      <c r="B209">
        <v>4</v>
      </c>
      <c r="C209">
        <v>80</v>
      </c>
      <c r="D209" s="55" t="s">
        <v>144</v>
      </c>
      <c r="E209" t="s">
        <v>896</v>
      </c>
      <c r="F209" t="s">
        <v>157</v>
      </c>
      <c r="G209" t="s">
        <v>158</v>
      </c>
      <c r="H209" t="s">
        <v>159</v>
      </c>
      <c r="I209" t="s">
        <v>897</v>
      </c>
      <c r="J209" t="s">
        <v>161</v>
      </c>
      <c r="K209" t="s">
        <v>158</v>
      </c>
      <c r="L209" t="s">
        <v>773</v>
      </c>
      <c r="M209" t="s">
        <v>898</v>
      </c>
      <c r="N209" t="s">
        <v>899</v>
      </c>
      <c r="O209" t="s">
        <v>900</v>
      </c>
      <c r="P209" t="s">
        <v>155</v>
      </c>
    </row>
    <row r="210" spans="1:16" hidden="1" x14ac:dyDescent="0.2">
      <c r="A210" t="s">
        <v>137</v>
      </c>
      <c r="B210">
        <v>5</v>
      </c>
      <c r="C210">
        <v>20</v>
      </c>
      <c r="D210" s="55" t="s">
        <v>140</v>
      </c>
      <c r="E210" t="s">
        <v>155</v>
      </c>
      <c r="F210" t="s">
        <v>155</v>
      </c>
      <c r="G210" t="s">
        <v>155</v>
      </c>
      <c r="H210" t="s">
        <v>155</v>
      </c>
      <c r="I210" t="s">
        <v>155</v>
      </c>
      <c r="J210" t="s">
        <v>155</v>
      </c>
      <c r="K210" t="s">
        <v>155</v>
      </c>
      <c r="L210" t="s">
        <v>155</v>
      </c>
      <c r="M210" t="s">
        <v>155</v>
      </c>
      <c r="N210" t="s">
        <v>155</v>
      </c>
      <c r="O210" t="s">
        <v>155</v>
      </c>
      <c r="P210" t="s">
        <v>155</v>
      </c>
    </row>
    <row r="211" spans="1:16" hidden="1" x14ac:dyDescent="0.2">
      <c r="A211" t="s">
        <v>137</v>
      </c>
      <c r="B211">
        <v>5</v>
      </c>
      <c r="C211">
        <v>20</v>
      </c>
      <c r="D211" s="55" t="s">
        <v>141</v>
      </c>
      <c r="E211" s="55">
        <v>23946809</v>
      </c>
      <c r="F211" t="s">
        <v>157</v>
      </c>
      <c r="G211" t="s">
        <v>158</v>
      </c>
      <c r="H211" t="s">
        <v>159</v>
      </c>
      <c r="I211" t="s">
        <v>901</v>
      </c>
      <c r="J211" t="s">
        <v>161</v>
      </c>
      <c r="K211" t="s">
        <v>902</v>
      </c>
      <c r="L211" t="s">
        <v>903</v>
      </c>
      <c r="M211" t="s">
        <v>904</v>
      </c>
      <c r="N211" t="s">
        <v>905</v>
      </c>
      <c r="O211" t="s">
        <v>710</v>
      </c>
      <c r="P211" t="s">
        <v>167</v>
      </c>
    </row>
    <row r="212" spans="1:16" hidden="1" x14ac:dyDescent="0.2">
      <c r="A212" t="s">
        <v>137</v>
      </c>
      <c r="B212">
        <v>5</v>
      </c>
      <c r="C212">
        <v>20</v>
      </c>
      <c r="D212" s="55" t="s">
        <v>142</v>
      </c>
      <c r="E212" t="s">
        <v>906</v>
      </c>
      <c r="F212" t="s">
        <v>169</v>
      </c>
      <c r="G212" t="s">
        <v>169</v>
      </c>
      <c r="H212" t="s">
        <v>169</v>
      </c>
      <c r="I212" s="55">
        <v>935329704738</v>
      </c>
      <c r="J212" t="s">
        <v>169</v>
      </c>
      <c r="K212" s="55">
        <v>114015892477</v>
      </c>
      <c r="L212" s="55">
        <v>188672261401</v>
      </c>
      <c r="M212" s="55">
        <v>503068493439</v>
      </c>
      <c r="N212" s="55">
        <v>498086087545</v>
      </c>
      <c r="O212" s="55">
        <v>96133299358</v>
      </c>
      <c r="P212" s="55">
        <v>290114919759</v>
      </c>
    </row>
    <row r="213" spans="1:16" hidden="1" x14ac:dyDescent="0.2">
      <c r="A213" t="s">
        <v>137</v>
      </c>
      <c r="B213">
        <v>5</v>
      </c>
      <c r="C213">
        <v>20</v>
      </c>
      <c r="D213" s="55" t="s">
        <v>143</v>
      </c>
      <c r="E213" t="s">
        <v>907</v>
      </c>
      <c r="F213" t="s">
        <v>157</v>
      </c>
      <c r="G213" t="s">
        <v>158</v>
      </c>
      <c r="H213" t="s">
        <v>159</v>
      </c>
      <c r="I213" t="s">
        <v>908</v>
      </c>
      <c r="J213" t="s">
        <v>161</v>
      </c>
      <c r="K213" t="s">
        <v>909</v>
      </c>
      <c r="L213" t="s">
        <v>910</v>
      </c>
      <c r="M213" t="s">
        <v>911</v>
      </c>
      <c r="N213" t="s">
        <v>912</v>
      </c>
      <c r="O213" t="s">
        <v>717</v>
      </c>
      <c r="P213" t="s">
        <v>161</v>
      </c>
    </row>
    <row r="214" spans="1:16" hidden="1" x14ac:dyDescent="0.2">
      <c r="A214" t="s">
        <v>137</v>
      </c>
      <c r="B214">
        <v>5</v>
      </c>
      <c r="C214">
        <v>20</v>
      </c>
      <c r="D214" s="55">
        <v>0.25</v>
      </c>
      <c r="E214" s="55">
        <v>21715275</v>
      </c>
      <c r="F214" t="s">
        <v>157</v>
      </c>
      <c r="G214" t="s">
        <v>158</v>
      </c>
      <c r="H214" t="s">
        <v>159</v>
      </c>
      <c r="I214" t="s">
        <v>913</v>
      </c>
      <c r="J214" t="s">
        <v>161</v>
      </c>
      <c r="K214" t="s">
        <v>914</v>
      </c>
      <c r="L214" t="s">
        <v>915</v>
      </c>
      <c r="M214" t="s">
        <v>916</v>
      </c>
      <c r="N214" t="s">
        <v>917</v>
      </c>
      <c r="O214" t="s">
        <v>723</v>
      </c>
      <c r="P214" t="s">
        <v>184</v>
      </c>
    </row>
    <row r="215" spans="1:16" hidden="1" x14ac:dyDescent="0.2">
      <c r="A215" t="s">
        <v>137</v>
      </c>
      <c r="B215">
        <v>5</v>
      </c>
      <c r="C215">
        <v>20</v>
      </c>
      <c r="D215" s="55">
        <v>0.5</v>
      </c>
      <c r="E215" s="55">
        <v>2328475</v>
      </c>
      <c r="F215" t="s">
        <v>157</v>
      </c>
      <c r="G215" t="s">
        <v>158</v>
      </c>
      <c r="H215" t="s">
        <v>159</v>
      </c>
      <c r="I215" t="s">
        <v>918</v>
      </c>
      <c r="J215" t="s">
        <v>161</v>
      </c>
      <c r="K215" t="s">
        <v>172</v>
      </c>
      <c r="L215" t="s">
        <v>919</v>
      </c>
      <c r="M215" t="s">
        <v>920</v>
      </c>
      <c r="N215" t="s">
        <v>921</v>
      </c>
      <c r="O215" t="s">
        <v>729</v>
      </c>
      <c r="P215" t="s">
        <v>167</v>
      </c>
    </row>
    <row r="216" spans="1:16" hidden="1" x14ac:dyDescent="0.2">
      <c r="A216" t="s">
        <v>137</v>
      </c>
      <c r="B216">
        <v>5</v>
      </c>
      <c r="C216">
        <v>20</v>
      </c>
      <c r="D216" s="55">
        <v>0.75</v>
      </c>
      <c r="E216" s="55">
        <v>253455</v>
      </c>
      <c r="F216" t="s">
        <v>157</v>
      </c>
      <c r="G216" t="s">
        <v>158</v>
      </c>
      <c r="H216" t="s">
        <v>159</v>
      </c>
      <c r="I216" t="s">
        <v>922</v>
      </c>
      <c r="J216" t="s">
        <v>161</v>
      </c>
      <c r="K216" t="s">
        <v>923</v>
      </c>
      <c r="L216" t="s">
        <v>924</v>
      </c>
      <c r="M216" t="s">
        <v>925</v>
      </c>
      <c r="N216" t="s">
        <v>926</v>
      </c>
      <c r="O216" t="s">
        <v>733</v>
      </c>
      <c r="P216" t="s">
        <v>199</v>
      </c>
    </row>
    <row r="217" spans="1:16" hidden="1" x14ac:dyDescent="0.2">
      <c r="A217" t="s">
        <v>137</v>
      </c>
      <c r="B217">
        <v>5</v>
      </c>
      <c r="C217">
        <v>20</v>
      </c>
      <c r="D217" s="55" t="s">
        <v>144</v>
      </c>
      <c r="E217" s="55">
        <v>353472</v>
      </c>
      <c r="F217" t="s">
        <v>157</v>
      </c>
      <c r="G217" t="s">
        <v>158</v>
      </c>
      <c r="H217" t="s">
        <v>159</v>
      </c>
      <c r="I217" t="s">
        <v>927</v>
      </c>
      <c r="J217" t="s">
        <v>161</v>
      </c>
      <c r="K217" t="s">
        <v>194</v>
      </c>
      <c r="L217" t="s">
        <v>928</v>
      </c>
      <c r="M217" t="s">
        <v>929</v>
      </c>
      <c r="N217" t="s">
        <v>930</v>
      </c>
      <c r="O217" t="s">
        <v>737</v>
      </c>
      <c r="P217" t="s">
        <v>155</v>
      </c>
    </row>
    <row r="218" spans="1:16" hidden="1" x14ac:dyDescent="0.2">
      <c r="A218" t="s">
        <v>137</v>
      </c>
      <c r="B218">
        <v>5</v>
      </c>
      <c r="C218">
        <v>100</v>
      </c>
      <c r="D218" s="55" t="s">
        <v>140</v>
      </c>
      <c r="E218" t="s">
        <v>155</v>
      </c>
      <c r="F218" t="s">
        <v>155</v>
      </c>
      <c r="G218" t="s">
        <v>155</v>
      </c>
      <c r="H218" t="s">
        <v>155</v>
      </c>
      <c r="I218" t="s">
        <v>155</v>
      </c>
      <c r="J218" t="s">
        <v>155</v>
      </c>
      <c r="K218" t="s">
        <v>155</v>
      </c>
      <c r="L218" t="s">
        <v>155</v>
      </c>
      <c r="M218" t="s">
        <v>155</v>
      </c>
      <c r="N218" t="s">
        <v>155</v>
      </c>
      <c r="O218" t="s">
        <v>155</v>
      </c>
      <c r="P218" t="s">
        <v>155</v>
      </c>
    </row>
    <row r="219" spans="1:16" hidden="1" x14ac:dyDescent="0.2">
      <c r="A219" t="s">
        <v>137</v>
      </c>
      <c r="B219">
        <v>5</v>
      </c>
      <c r="C219">
        <v>100</v>
      </c>
      <c r="D219" s="55" t="s">
        <v>141</v>
      </c>
      <c r="E219" t="s">
        <v>931</v>
      </c>
      <c r="F219" t="s">
        <v>157</v>
      </c>
      <c r="G219" t="s">
        <v>158</v>
      </c>
      <c r="H219" t="s">
        <v>159</v>
      </c>
      <c r="I219" t="s">
        <v>932</v>
      </c>
      <c r="J219" t="s">
        <v>161</v>
      </c>
      <c r="K219" t="s">
        <v>933</v>
      </c>
      <c r="L219" t="s">
        <v>934</v>
      </c>
      <c r="M219" t="s">
        <v>935</v>
      </c>
      <c r="N219" t="s">
        <v>936</v>
      </c>
      <c r="O219" t="s">
        <v>937</v>
      </c>
      <c r="P219" t="s">
        <v>167</v>
      </c>
    </row>
    <row r="220" spans="1:16" hidden="1" x14ac:dyDescent="0.2">
      <c r="A220" t="s">
        <v>137</v>
      </c>
      <c r="B220">
        <v>5</v>
      </c>
      <c r="C220">
        <v>100</v>
      </c>
      <c r="D220" s="55" t="s">
        <v>142</v>
      </c>
      <c r="E220" t="s">
        <v>938</v>
      </c>
      <c r="F220" t="s">
        <v>169</v>
      </c>
      <c r="G220" t="s">
        <v>169</v>
      </c>
      <c r="H220" t="s">
        <v>169</v>
      </c>
      <c r="I220" s="55">
        <v>10536669974</v>
      </c>
      <c r="J220" t="s">
        <v>169</v>
      </c>
      <c r="K220" s="55">
        <v>430490382816</v>
      </c>
      <c r="L220" s="55">
        <v>475856484604</v>
      </c>
      <c r="M220" s="55">
        <v>63895977648</v>
      </c>
      <c r="N220" s="55">
        <v>442572495916</v>
      </c>
      <c r="O220" s="55">
        <v>126344445146</v>
      </c>
      <c r="P220" s="55">
        <v>290114919759</v>
      </c>
    </row>
    <row r="221" spans="1:16" hidden="1" x14ac:dyDescent="0.2">
      <c r="A221" t="s">
        <v>137</v>
      </c>
      <c r="B221">
        <v>5</v>
      </c>
      <c r="C221">
        <v>100</v>
      </c>
      <c r="D221" s="55" t="s">
        <v>143</v>
      </c>
      <c r="E221" t="s">
        <v>939</v>
      </c>
      <c r="F221" t="s">
        <v>157</v>
      </c>
      <c r="G221" t="s">
        <v>158</v>
      </c>
      <c r="H221" t="s">
        <v>159</v>
      </c>
      <c r="I221" t="s">
        <v>940</v>
      </c>
      <c r="J221" t="s">
        <v>161</v>
      </c>
      <c r="K221" t="s">
        <v>274</v>
      </c>
      <c r="L221" t="s">
        <v>941</v>
      </c>
      <c r="M221" t="s">
        <v>942</v>
      </c>
      <c r="N221" t="s">
        <v>943</v>
      </c>
      <c r="O221" t="s">
        <v>944</v>
      </c>
      <c r="P221" t="s">
        <v>161</v>
      </c>
    </row>
    <row r="222" spans="1:16" hidden="1" x14ac:dyDescent="0.2">
      <c r="A222" t="s">
        <v>137</v>
      </c>
      <c r="B222">
        <v>5</v>
      </c>
      <c r="C222">
        <v>100</v>
      </c>
      <c r="D222" s="55">
        <v>0.25</v>
      </c>
      <c r="E222" t="s">
        <v>945</v>
      </c>
      <c r="F222" t="s">
        <v>157</v>
      </c>
      <c r="G222" t="s">
        <v>158</v>
      </c>
      <c r="H222" t="s">
        <v>159</v>
      </c>
      <c r="I222" t="s">
        <v>946</v>
      </c>
      <c r="J222" t="s">
        <v>161</v>
      </c>
      <c r="K222" t="s">
        <v>947</v>
      </c>
      <c r="L222" t="s">
        <v>948</v>
      </c>
      <c r="M222" t="s">
        <v>949</v>
      </c>
      <c r="N222" t="s">
        <v>950</v>
      </c>
      <c r="O222" t="s">
        <v>951</v>
      </c>
      <c r="P222" t="s">
        <v>184</v>
      </c>
    </row>
    <row r="223" spans="1:16" hidden="1" x14ac:dyDescent="0.2">
      <c r="A223" t="s">
        <v>137</v>
      </c>
      <c r="B223">
        <v>5</v>
      </c>
      <c r="C223">
        <v>100</v>
      </c>
      <c r="D223" s="55">
        <v>0.5</v>
      </c>
      <c r="E223" t="s">
        <v>952</v>
      </c>
      <c r="F223" t="s">
        <v>157</v>
      </c>
      <c r="G223" t="s">
        <v>158</v>
      </c>
      <c r="H223" t="s">
        <v>159</v>
      </c>
      <c r="I223" t="s">
        <v>953</v>
      </c>
      <c r="J223" t="s">
        <v>161</v>
      </c>
      <c r="K223" t="s">
        <v>954</v>
      </c>
      <c r="L223" t="s">
        <v>955</v>
      </c>
      <c r="M223" t="s">
        <v>956</v>
      </c>
      <c r="N223" t="s">
        <v>957</v>
      </c>
      <c r="O223" t="s">
        <v>958</v>
      </c>
      <c r="P223" t="s">
        <v>167</v>
      </c>
    </row>
    <row r="224" spans="1:16" hidden="1" x14ac:dyDescent="0.2">
      <c r="A224" t="s">
        <v>137</v>
      </c>
      <c r="B224">
        <v>5</v>
      </c>
      <c r="C224">
        <v>100</v>
      </c>
      <c r="D224" s="55">
        <v>0.75</v>
      </c>
      <c r="E224" t="s">
        <v>959</v>
      </c>
      <c r="F224" t="s">
        <v>157</v>
      </c>
      <c r="G224" t="s">
        <v>158</v>
      </c>
      <c r="H224" t="s">
        <v>159</v>
      </c>
      <c r="I224" t="s">
        <v>960</v>
      </c>
      <c r="J224" t="s">
        <v>161</v>
      </c>
      <c r="K224" t="s">
        <v>678</v>
      </c>
      <c r="L224" t="s">
        <v>188</v>
      </c>
      <c r="M224" t="s">
        <v>961</v>
      </c>
      <c r="N224" t="s">
        <v>962</v>
      </c>
      <c r="O224" t="s">
        <v>963</v>
      </c>
      <c r="P224" t="s">
        <v>199</v>
      </c>
    </row>
    <row r="225" spans="1:16" hidden="1" x14ac:dyDescent="0.2">
      <c r="A225" t="s">
        <v>137</v>
      </c>
      <c r="B225">
        <v>5</v>
      </c>
      <c r="C225">
        <v>100</v>
      </c>
      <c r="D225" s="55" t="s">
        <v>144</v>
      </c>
      <c r="E225" t="s">
        <v>964</v>
      </c>
      <c r="F225" t="s">
        <v>157</v>
      </c>
      <c r="G225" t="s">
        <v>158</v>
      </c>
      <c r="H225" t="s">
        <v>159</v>
      </c>
      <c r="I225" t="s">
        <v>965</v>
      </c>
      <c r="J225" t="s">
        <v>161</v>
      </c>
      <c r="K225" t="s">
        <v>158</v>
      </c>
      <c r="L225" t="s">
        <v>773</v>
      </c>
      <c r="M225" t="s">
        <v>966</v>
      </c>
      <c r="N225" t="s">
        <v>967</v>
      </c>
      <c r="O225" t="s">
        <v>968</v>
      </c>
      <c r="P225" t="s">
        <v>155</v>
      </c>
    </row>
    <row r="226" spans="1:16" hidden="1" x14ac:dyDescent="0.2">
      <c r="A226" t="s">
        <v>137</v>
      </c>
      <c r="B226">
        <v>6</v>
      </c>
      <c r="C226">
        <v>60</v>
      </c>
      <c r="D226" s="55" t="s">
        <v>140</v>
      </c>
      <c r="E226" t="s">
        <v>155</v>
      </c>
      <c r="F226" t="s">
        <v>155</v>
      </c>
      <c r="G226" t="s">
        <v>155</v>
      </c>
      <c r="H226" t="s">
        <v>155</v>
      </c>
      <c r="I226" t="s">
        <v>155</v>
      </c>
      <c r="J226" t="s">
        <v>155</v>
      </c>
      <c r="K226" t="s">
        <v>155</v>
      </c>
      <c r="L226" t="s">
        <v>155</v>
      </c>
      <c r="M226" t="s">
        <v>155</v>
      </c>
      <c r="N226" t="s">
        <v>155</v>
      </c>
      <c r="O226" t="s">
        <v>155</v>
      </c>
      <c r="P226" t="s">
        <v>155</v>
      </c>
    </row>
    <row r="227" spans="1:16" hidden="1" x14ac:dyDescent="0.2">
      <c r="A227" t="s">
        <v>137</v>
      </c>
      <c r="B227">
        <v>6</v>
      </c>
      <c r="C227">
        <v>60</v>
      </c>
      <c r="D227" s="55" t="s">
        <v>141</v>
      </c>
      <c r="E227" s="55">
        <v>10933591</v>
      </c>
      <c r="F227" t="s">
        <v>157</v>
      </c>
      <c r="G227" t="s">
        <v>158</v>
      </c>
      <c r="H227" t="s">
        <v>159</v>
      </c>
      <c r="I227" t="s">
        <v>969</v>
      </c>
      <c r="J227" t="s">
        <v>161</v>
      </c>
      <c r="K227" t="s">
        <v>970</v>
      </c>
      <c r="L227" t="s">
        <v>971</v>
      </c>
      <c r="M227" t="s">
        <v>972</v>
      </c>
      <c r="N227" t="s">
        <v>973</v>
      </c>
      <c r="O227" t="s">
        <v>805</v>
      </c>
      <c r="P227" t="s">
        <v>167</v>
      </c>
    </row>
    <row r="228" spans="1:16" hidden="1" x14ac:dyDescent="0.2">
      <c r="A228" t="s">
        <v>137</v>
      </c>
      <c r="B228">
        <v>6</v>
      </c>
      <c r="C228">
        <v>60</v>
      </c>
      <c r="D228" s="55" t="s">
        <v>142</v>
      </c>
      <c r="E228" t="s">
        <v>974</v>
      </c>
      <c r="F228" t="s">
        <v>169</v>
      </c>
      <c r="G228" t="s">
        <v>169</v>
      </c>
      <c r="H228" t="s">
        <v>169</v>
      </c>
      <c r="I228" s="55">
        <v>108327363938</v>
      </c>
      <c r="J228" t="s">
        <v>169</v>
      </c>
      <c r="K228" s="55">
        <v>700694280516</v>
      </c>
      <c r="L228" s="55">
        <v>755754188834</v>
      </c>
      <c r="M228" s="55">
        <v>767925968325</v>
      </c>
      <c r="N228" s="55">
        <v>110524082567</v>
      </c>
      <c r="O228" s="55">
        <v>123506132756</v>
      </c>
      <c r="P228" s="55">
        <v>290114919759</v>
      </c>
    </row>
    <row r="229" spans="1:16" hidden="1" x14ac:dyDescent="0.2">
      <c r="A229" t="s">
        <v>137</v>
      </c>
      <c r="B229">
        <v>6</v>
      </c>
      <c r="C229">
        <v>60</v>
      </c>
      <c r="D229" s="55" t="s">
        <v>143</v>
      </c>
      <c r="E229" t="s">
        <v>975</v>
      </c>
      <c r="F229" t="s">
        <v>157</v>
      </c>
      <c r="G229" t="s">
        <v>158</v>
      </c>
      <c r="H229" t="s">
        <v>159</v>
      </c>
      <c r="I229" t="s">
        <v>976</v>
      </c>
      <c r="J229" t="s">
        <v>161</v>
      </c>
      <c r="K229" t="s">
        <v>247</v>
      </c>
      <c r="L229" t="s">
        <v>731</v>
      </c>
      <c r="M229" t="s">
        <v>977</v>
      </c>
      <c r="N229" t="s">
        <v>978</v>
      </c>
      <c r="O229" t="s">
        <v>812</v>
      </c>
      <c r="P229" t="s">
        <v>161</v>
      </c>
    </row>
    <row r="230" spans="1:16" hidden="1" x14ac:dyDescent="0.2">
      <c r="A230" t="s">
        <v>137</v>
      </c>
      <c r="B230">
        <v>6</v>
      </c>
      <c r="C230">
        <v>60</v>
      </c>
      <c r="D230" s="55">
        <v>0.25</v>
      </c>
      <c r="E230" s="55">
        <v>1010245</v>
      </c>
      <c r="F230" t="s">
        <v>157</v>
      </c>
      <c r="G230" t="s">
        <v>158</v>
      </c>
      <c r="H230" t="s">
        <v>159</v>
      </c>
      <c r="I230" t="s">
        <v>979</v>
      </c>
      <c r="J230" t="s">
        <v>161</v>
      </c>
      <c r="K230" t="s">
        <v>784</v>
      </c>
      <c r="L230" t="s">
        <v>980</v>
      </c>
      <c r="M230" t="s">
        <v>981</v>
      </c>
      <c r="N230" t="s">
        <v>982</v>
      </c>
      <c r="O230" t="s">
        <v>818</v>
      </c>
      <c r="P230" t="s">
        <v>184</v>
      </c>
    </row>
    <row r="231" spans="1:16" hidden="1" x14ac:dyDescent="0.2">
      <c r="A231" t="s">
        <v>137</v>
      </c>
      <c r="B231">
        <v>6</v>
      </c>
      <c r="C231">
        <v>60</v>
      </c>
      <c r="D231" s="55">
        <v>0.5</v>
      </c>
      <c r="E231" s="55">
        <v>108484</v>
      </c>
      <c r="F231" t="s">
        <v>157</v>
      </c>
      <c r="G231" t="s">
        <v>158</v>
      </c>
      <c r="H231" t="s">
        <v>159</v>
      </c>
      <c r="I231" t="s">
        <v>983</v>
      </c>
      <c r="J231" t="s">
        <v>161</v>
      </c>
      <c r="K231" t="s">
        <v>194</v>
      </c>
      <c r="L231" t="s">
        <v>941</v>
      </c>
      <c r="M231" t="s">
        <v>984</v>
      </c>
      <c r="N231" t="s">
        <v>985</v>
      </c>
      <c r="O231" t="s">
        <v>825</v>
      </c>
      <c r="P231" t="s">
        <v>167</v>
      </c>
    </row>
    <row r="232" spans="1:16" hidden="1" x14ac:dyDescent="0.2">
      <c r="A232" t="s">
        <v>137</v>
      </c>
      <c r="B232">
        <v>6</v>
      </c>
      <c r="C232">
        <v>60</v>
      </c>
      <c r="D232" s="55">
        <v>0.75</v>
      </c>
      <c r="E232" s="55">
        <v>1167015</v>
      </c>
      <c r="F232" t="s">
        <v>157</v>
      </c>
      <c r="G232" t="s">
        <v>158</v>
      </c>
      <c r="H232" t="s">
        <v>159</v>
      </c>
      <c r="I232" t="s">
        <v>833</v>
      </c>
      <c r="J232" t="s">
        <v>161</v>
      </c>
      <c r="K232" t="s">
        <v>954</v>
      </c>
      <c r="L232" t="s">
        <v>914</v>
      </c>
      <c r="M232" t="s">
        <v>986</v>
      </c>
      <c r="N232" t="s">
        <v>987</v>
      </c>
      <c r="O232" t="s">
        <v>832</v>
      </c>
      <c r="P232" t="s">
        <v>199</v>
      </c>
    </row>
    <row r="233" spans="1:16" hidden="1" x14ac:dyDescent="0.2">
      <c r="A233" t="s">
        <v>137</v>
      </c>
      <c r="B233">
        <v>6</v>
      </c>
      <c r="C233">
        <v>60</v>
      </c>
      <c r="D233" s="55" t="s">
        <v>144</v>
      </c>
      <c r="E233" s="55">
        <v>145139</v>
      </c>
      <c r="F233" t="s">
        <v>157</v>
      </c>
      <c r="G233" t="s">
        <v>158</v>
      </c>
      <c r="H233" t="s">
        <v>159</v>
      </c>
      <c r="I233" t="s">
        <v>988</v>
      </c>
      <c r="J233" t="s">
        <v>161</v>
      </c>
      <c r="K233" t="s">
        <v>158</v>
      </c>
      <c r="L233" t="s">
        <v>989</v>
      </c>
      <c r="M233" t="s">
        <v>990</v>
      </c>
      <c r="N233" t="s">
        <v>991</v>
      </c>
      <c r="O233" t="s">
        <v>836</v>
      </c>
      <c r="P233" t="s">
        <v>155</v>
      </c>
    </row>
    <row r="234" spans="1:16" hidden="1" x14ac:dyDescent="0.2">
      <c r="A234" t="s">
        <v>137</v>
      </c>
      <c r="B234">
        <v>8</v>
      </c>
      <c r="C234">
        <v>80</v>
      </c>
      <c r="D234" s="55" t="s">
        <v>140</v>
      </c>
      <c r="E234" t="s">
        <v>155</v>
      </c>
      <c r="F234" t="s">
        <v>155</v>
      </c>
      <c r="G234" t="s">
        <v>155</v>
      </c>
      <c r="H234" t="s">
        <v>155</v>
      </c>
      <c r="I234" t="s">
        <v>155</v>
      </c>
      <c r="J234" t="s">
        <v>155</v>
      </c>
      <c r="K234" t="s">
        <v>155</v>
      </c>
      <c r="L234" t="s">
        <v>155</v>
      </c>
      <c r="M234" t="s">
        <v>155</v>
      </c>
      <c r="N234" t="s">
        <v>155</v>
      </c>
      <c r="O234" t="s">
        <v>155</v>
      </c>
      <c r="P234" t="s">
        <v>155</v>
      </c>
    </row>
    <row r="235" spans="1:16" hidden="1" x14ac:dyDescent="0.2">
      <c r="A235" t="s">
        <v>137</v>
      </c>
      <c r="B235">
        <v>8</v>
      </c>
      <c r="C235">
        <v>80</v>
      </c>
      <c r="D235" s="55" t="s">
        <v>141</v>
      </c>
      <c r="E235" t="s">
        <v>992</v>
      </c>
      <c r="F235" t="s">
        <v>157</v>
      </c>
      <c r="G235" t="s">
        <v>158</v>
      </c>
      <c r="H235" t="s">
        <v>159</v>
      </c>
      <c r="I235" t="s">
        <v>993</v>
      </c>
      <c r="J235" t="s">
        <v>161</v>
      </c>
      <c r="K235" t="s">
        <v>994</v>
      </c>
      <c r="L235" t="s">
        <v>995</v>
      </c>
      <c r="M235" t="s">
        <v>996</v>
      </c>
      <c r="N235" t="s">
        <v>997</v>
      </c>
      <c r="O235" t="s">
        <v>871</v>
      </c>
      <c r="P235" t="s">
        <v>167</v>
      </c>
    </row>
    <row r="236" spans="1:16" hidden="1" x14ac:dyDescent="0.2">
      <c r="A236" t="s">
        <v>137</v>
      </c>
      <c r="B236">
        <v>8</v>
      </c>
      <c r="C236">
        <v>80</v>
      </c>
      <c r="D236" s="55" t="s">
        <v>142</v>
      </c>
      <c r="E236" t="s">
        <v>998</v>
      </c>
      <c r="F236" t="s">
        <v>169</v>
      </c>
      <c r="G236" t="s">
        <v>169</v>
      </c>
      <c r="H236" t="s">
        <v>169</v>
      </c>
      <c r="I236" s="55">
        <v>831173564876</v>
      </c>
      <c r="J236" t="s">
        <v>169</v>
      </c>
      <c r="K236" s="55">
        <v>678641691509</v>
      </c>
      <c r="L236" s="55">
        <v>900592397629</v>
      </c>
      <c r="M236" s="55">
        <v>583875135053</v>
      </c>
      <c r="N236" s="55">
        <v>440851380166</v>
      </c>
      <c r="O236" s="55">
        <v>114541363175</v>
      </c>
      <c r="P236" s="55">
        <v>290114919759</v>
      </c>
    </row>
    <row r="237" spans="1:16" hidden="1" x14ac:dyDescent="0.2">
      <c r="A237" t="s">
        <v>137</v>
      </c>
      <c r="B237">
        <v>8</v>
      </c>
      <c r="C237">
        <v>80</v>
      </c>
      <c r="D237" s="55" t="s">
        <v>143</v>
      </c>
      <c r="E237" t="s">
        <v>999</v>
      </c>
      <c r="F237" t="s">
        <v>157</v>
      </c>
      <c r="G237" t="s">
        <v>158</v>
      </c>
      <c r="H237" t="s">
        <v>159</v>
      </c>
      <c r="I237" t="s">
        <v>1000</v>
      </c>
      <c r="J237" t="s">
        <v>161</v>
      </c>
      <c r="K237" t="s">
        <v>753</v>
      </c>
      <c r="L237" t="s">
        <v>1001</v>
      </c>
      <c r="M237" t="s">
        <v>1002</v>
      </c>
      <c r="N237" t="s">
        <v>1003</v>
      </c>
      <c r="O237" t="s">
        <v>878</v>
      </c>
      <c r="P237" t="s">
        <v>161</v>
      </c>
    </row>
    <row r="238" spans="1:16" hidden="1" x14ac:dyDescent="0.2">
      <c r="A238" t="s">
        <v>137</v>
      </c>
      <c r="B238">
        <v>8</v>
      </c>
      <c r="C238">
        <v>80</v>
      </c>
      <c r="D238" s="55">
        <v>0.25</v>
      </c>
      <c r="E238" t="s">
        <v>1004</v>
      </c>
      <c r="F238" t="s">
        <v>157</v>
      </c>
      <c r="G238" t="s">
        <v>158</v>
      </c>
      <c r="H238" t="s">
        <v>159</v>
      </c>
      <c r="I238" t="s">
        <v>1005</v>
      </c>
      <c r="J238" t="s">
        <v>161</v>
      </c>
      <c r="K238" t="s">
        <v>1006</v>
      </c>
      <c r="L238" t="s">
        <v>1007</v>
      </c>
      <c r="M238" t="s">
        <v>1008</v>
      </c>
      <c r="N238" t="s">
        <v>1009</v>
      </c>
      <c r="O238" t="s">
        <v>884</v>
      </c>
      <c r="P238" t="s">
        <v>184</v>
      </c>
    </row>
    <row r="239" spans="1:16" hidden="1" x14ac:dyDescent="0.2">
      <c r="A239" t="s">
        <v>137</v>
      </c>
      <c r="B239">
        <v>8</v>
      </c>
      <c r="C239">
        <v>80</v>
      </c>
      <c r="D239" s="55">
        <v>0.5</v>
      </c>
      <c r="E239" t="s">
        <v>1010</v>
      </c>
      <c r="F239" t="s">
        <v>157</v>
      </c>
      <c r="G239" t="s">
        <v>158</v>
      </c>
      <c r="H239" t="s">
        <v>159</v>
      </c>
      <c r="I239" t="s">
        <v>1011</v>
      </c>
      <c r="J239" t="s">
        <v>161</v>
      </c>
      <c r="K239" t="s">
        <v>1012</v>
      </c>
      <c r="L239" t="s">
        <v>854</v>
      </c>
      <c r="M239" t="s">
        <v>1013</v>
      </c>
      <c r="N239" t="s">
        <v>1014</v>
      </c>
      <c r="O239" t="s">
        <v>889</v>
      </c>
      <c r="P239" t="s">
        <v>167</v>
      </c>
    </row>
    <row r="240" spans="1:16" hidden="1" x14ac:dyDescent="0.2">
      <c r="A240" t="s">
        <v>137</v>
      </c>
      <c r="B240">
        <v>8</v>
      </c>
      <c r="C240">
        <v>80</v>
      </c>
      <c r="D240" s="55">
        <v>0.75</v>
      </c>
      <c r="E240" s="55">
        <v>1049955</v>
      </c>
      <c r="F240" t="s">
        <v>157</v>
      </c>
      <c r="G240" t="s">
        <v>158</v>
      </c>
      <c r="H240" t="s">
        <v>159</v>
      </c>
      <c r="I240" t="s">
        <v>1015</v>
      </c>
      <c r="J240" t="s">
        <v>161</v>
      </c>
      <c r="K240" t="s">
        <v>954</v>
      </c>
      <c r="L240" t="s">
        <v>1016</v>
      </c>
      <c r="M240" t="s">
        <v>1017</v>
      </c>
      <c r="N240" t="s">
        <v>1018</v>
      </c>
      <c r="O240" t="s">
        <v>895</v>
      </c>
      <c r="P240" t="s">
        <v>199</v>
      </c>
    </row>
    <row r="241" spans="1:16" hidden="1" x14ac:dyDescent="0.2">
      <c r="A241" t="s">
        <v>137</v>
      </c>
      <c r="B241">
        <v>8</v>
      </c>
      <c r="C241">
        <v>80</v>
      </c>
      <c r="D241" s="55" t="s">
        <v>144</v>
      </c>
      <c r="E241" s="55">
        <v>118351</v>
      </c>
      <c r="F241" t="s">
        <v>157</v>
      </c>
      <c r="G241" t="s">
        <v>158</v>
      </c>
      <c r="H241" t="s">
        <v>159</v>
      </c>
      <c r="I241" t="s">
        <v>1019</v>
      </c>
      <c r="J241" t="s">
        <v>161</v>
      </c>
      <c r="K241" t="s">
        <v>158</v>
      </c>
      <c r="L241" t="s">
        <v>989</v>
      </c>
      <c r="M241" t="s">
        <v>1020</v>
      </c>
      <c r="N241" t="s">
        <v>1021</v>
      </c>
      <c r="O241" t="s">
        <v>900</v>
      </c>
      <c r="P241" t="s">
        <v>155</v>
      </c>
    </row>
    <row r="242" spans="1:16" hidden="1" x14ac:dyDescent="0.2">
      <c r="A242" t="s">
        <v>137</v>
      </c>
      <c r="B242">
        <v>10</v>
      </c>
      <c r="C242">
        <v>20</v>
      </c>
      <c r="D242" s="55" t="s">
        <v>140</v>
      </c>
      <c r="E242" t="s">
        <v>155</v>
      </c>
      <c r="F242" t="s">
        <v>155</v>
      </c>
      <c r="G242" t="s">
        <v>155</v>
      </c>
      <c r="H242" t="s">
        <v>155</v>
      </c>
      <c r="I242" t="s">
        <v>155</v>
      </c>
      <c r="J242" t="s">
        <v>155</v>
      </c>
      <c r="K242" t="s">
        <v>155</v>
      </c>
      <c r="L242" t="s">
        <v>155</v>
      </c>
      <c r="M242" t="s">
        <v>155</v>
      </c>
      <c r="N242" t="s">
        <v>155</v>
      </c>
      <c r="O242" t="s">
        <v>155</v>
      </c>
      <c r="P242" t="s">
        <v>155</v>
      </c>
    </row>
    <row r="243" spans="1:16" hidden="1" x14ac:dyDescent="0.2">
      <c r="A243" t="s">
        <v>137</v>
      </c>
      <c r="B243">
        <v>10</v>
      </c>
      <c r="C243">
        <v>20</v>
      </c>
      <c r="D243" s="55" t="s">
        <v>141</v>
      </c>
      <c r="E243" s="55">
        <v>42314444</v>
      </c>
      <c r="F243" t="s">
        <v>157</v>
      </c>
      <c r="G243" t="s">
        <v>158</v>
      </c>
      <c r="H243" t="s">
        <v>159</v>
      </c>
      <c r="I243" t="s">
        <v>1022</v>
      </c>
      <c r="J243" t="s">
        <v>161</v>
      </c>
      <c r="K243" t="s">
        <v>1023</v>
      </c>
      <c r="L243" t="s">
        <v>1024</v>
      </c>
      <c r="M243" t="s">
        <v>1025</v>
      </c>
      <c r="N243" t="s">
        <v>1026</v>
      </c>
      <c r="O243" t="s">
        <v>710</v>
      </c>
      <c r="P243" t="s">
        <v>167</v>
      </c>
    </row>
    <row r="244" spans="1:16" hidden="1" x14ac:dyDescent="0.2">
      <c r="A244" t="s">
        <v>137</v>
      </c>
      <c r="B244">
        <v>10</v>
      </c>
      <c r="C244">
        <v>20</v>
      </c>
      <c r="D244" s="55" t="s">
        <v>142</v>
      </c>
      <c r="E244" t="s">
        <v>1027</v>
      </c>
      <c r="F244" t="s">
        <v>169</v>
      </c>
      <c r="G244" t="s">
        <v>169</v>
      </c>
      <c r="H244" t="s">
        <v>169</v>
      </c>
      <c r="I244" s="55">
        <v>113255978503</v>
      </c>
      <c r="J244" t="s">
        <v>169</v>
      </c>
      <c r="K244" s="55">
        <v>191959091812</v>
      </c>
      <c r="L244" s="55">
        <v>779654680683</v>
      </c>
      <c r="M244" s="55">
        <v>114287098042</v>
      </c>
      <c r="N244" s="55">
        <v>988627389645</v>
      </c>
      <c r="O244" s="55">
        <v>96133299358</v>
      </c>
      <c r="P244" s="55">
        <v>290114919759</v>
      </c>
    </row>
    <row r="245" spans="1:16" hidden="1" x14ac:dyDescent="0.2">
      <c r="A245" t="s">
        <v>137</v>
      </c>
      <c r="B245">
        <v>10</v>
      </c>
      <c r="C245">
        <v>20</v>
      </c>
      <c r="D245" s="55" t="s">
        <v>143</v>
      </c>
      <c r="E245" s="55">
        <v>259375</v>
      </c>
      <c r="F245" t="s">
        <v>157</v>
      </c>
      <c r="G245" t="s">
        <v>158</v>
      </c>
      <c r="H245" t="s">
        <v>159</v>
      </c>
      <c r="I245" t="s">
        <v>1028</v>
      </c>
      <c r="J245" t="s">
        <v>161</v>
      </c>
      <c r="K245" t="s">
        <v>1029</v>
      </c>
      <c r="L245" t="s">
        <v>1030</v>
      </c>
      <c r="M245" t="s">
        <v>1031</v>
      </c>
      <c r="N245" t="s">
        <v>1032</v>
      </c>
      <c r="O245" t="s">
        <v>717</v>
      </c>
      <c r="P245" t="s">
        <v>161</v>
      </c>
    </row>
    <row r="246" spans="1:16" hidden="1" x14ac:dyDescent="0.2">
      <c r="A246" t="s">
        <v>137</v>
      </c>
      <c r="B246">
        <v>10</v>
      </c>
      <c r="C246">
        <v>20</v>
      </c>
      <c r="D246" s="55">
        <v>0.25</v>
      </c>
      <c r="E246" s="55">
        <v>3529165</v>
      </c>
      <c r="F246" t="s">
        <v>157</v>
      </c>
      <c r="G246" t="s">
        <v>158</v>
      </c>
      <c r="H246" t="s">
        <v>159</v>
      </c>
      <c r="I246" t="s">
        <v>1033</v>
      </c>
      <c r="J246" t="s">
        <v>161</v>
      </c>
      <c r="K246" t="s">
        <v>1034</v>
      </c>
      <c r="L246" t="s">
        <v>1035</v>
      </c>
      <c r="M246" t="s">
        <v>1036</v>
      </c>
      <c r="N246" t="s">
        <v>1037</v>
      </c>
      <c r="O246" t="s">
        <v>723</v>
      </c>
      <c r="P246" t="s">
        <v>184</v>
      </c>
    </row>
    <row r="247" spans="1:16" hidden="1" x14ac:dyDescent="0.2">
      <c r="A247" t="s">
        <v>137</v>
      </c>
      <c r="B247">
        <v>10</v>
      </c>
      <c r="C247">
        <v>20</v>
      </c>
      <c r="D247" s="55">
        <v>0.5</v>
      </c>
      <c r="E247" s="55">
        <v>4018055</v>
      </c>
      <c r="F247" t="s">
        <v>157</v>
      </c>
      <c r="G247" t="s">
        <v>158</v>
      </c>
      <c r="H247" t="s">
        <v>159</v>
      </c>
      <c r="I247" t="s">
        <v>1038</v>
      </c>
      <c r="J247" t="s">
        <v>161</v>
      </c>
      <c r="K247" t="s">
        <v>1039</v>
      </c>
      <c r="L247" t="s">
        <v>1040</v>
      </c>
      <c r="M247" t="s">
        <v>1041</v>
      </c>
      <c r="N247" t="s">
        <v>1042</v>
      </c>
      <c r="O247" t="s">
        <v>729</v>
      </c>
      <c r="P247" t="s">
        <v>167</v>
      </c>
    </row>
    <row r="248" spans="1:16" hidden="1" x14ac:dyDescent="0.2">
      <c r="A248" t="s">
        <v>137</v>
      </c>
      <c r="B248">
        <v>10</v>
      </c>
      <c r="C248">
        <v>20</v>
      </c>
      <c r="D248" s="55">
        <v>0.75</v>
      </c>
      <c r="E248" s="55">
        <v>4741495</v>
      </c>
      <c r="F248" t="s">
        <v>157</v>
      </c>
      <c r="G248" t="s">
        <v>158</v>
      </c>
      <c r="H248" t="s">
        <v>159</v>
      </c>
      <c r="I248" t="s">
        <v>1043</v>
      </c>
      <c r="J248" t="s">
        <v>161</v>
      </c>
      <c r="K248" t="s">
        <v>1044</v>
      </c>
      <c r="L248" t="s">
        <v>1045</v>
      </c>
      <c r="M248" t="s">
        <v>1046</v>
      </c>
      <c r="N248" t="s">
        <v>1047</v>
      </c>
      <c r="O248" t="s">
        <v>733</v>
      </c>
      <c r="P248" t="s">
        <v>199</v>
      </c>
    </row>
    <row r="249" spans="1:16" hidden="1" x14ac:dyDescent="0.2">
      <c r="A249" t="s">
        <v>137</v>
      </c>
      <c r="B249">
        <v>10</v>
      </c>
      <c r="C249">
        <v>20</v>
      </c>
      <c r="D249" s="55" t="s">
        <v>144</v>
      </c>
      <c r="E249" s="55">
        <v>669306</v>
      </c>
      <c r="F249" t="s">
        <v>157</v>
      </c>
      <c r="G249" t="s">
        <v>158</v>
      </c>
      <c r="H249" t="s">
        <v>159</v>
      </c>
      <c r="I249" t="s">
        <v>1048</v>
      </c>
      <c r="J249" t="s">
        <v>161</v>
      </c>
      <c r="K249" t="s">
        <v>254</v>
      </c>
      <c r="L249" t="s">
        <v>1049</v>
      </c>
      <c r="M249" t="s">
        <v>1050</v>
      </c>
      <c r="N249" t="s">
        <v>1051</v>
      </c>
      <c r="O249" t="s">
        <v>737</v>
      </c>
      <c r="P249" t="s">
        <v>155</v>
      </c>
    </row>
    <row r="250" spans="1:16" hidden="1" x14ac:dyDescent="0.2">
      <c r="A250" t="s">
        <v>137</v>
      </c>
      <c r="B250">
        <v>10</v>
      </c>
      <c r="C250">
        <v>40</v>
      </c>
      <c r="D250" s="55" t="s">
        <v>140</v>
      </c>
      <c r="E250" t="s">
        <v>155</v>
      </c>
      <c r="F250" t="s">
        <v>155</v>
      </c>
      <c r="G250" t="s">
        <v>155</v>
      </c>
      <c r="H250" t="s">
        <v>155</v>
      </c>
      <c r="I250" t="s">
        <v>155</v>
      </c>
      <c r="J250" t="s">
        <v>155</v>
      </c>
      <c r="K250" t="s">
        <v>155</v>
      </c>
      <c r="L250" t="s">
        <v>155</v>
      </c>
      <c r="M250" t="s">
        <v>155</v>
      </c>
      <c r="N250" t="s">
        <v>155</v>
      </c>
      <c r="O250" t="s">
        <v>155</v>
      </c>
      <c r="P250" t="s">
        <v>155</v>
      </c>
    </row>
    <row r="251" spans="1:16" hidden="1" x14ac:dyDescent="0.2">
      <c r="A251" t="s">
        <v>137</v>
      </c>
      <c r="B251">
        <v>10</v>
      </c>
      <c r="C251">
        <v>40</v>
      </c>
      <c r="D251" s="55" t="s">
        <v>141</v>
      </c>
      <c r="E251" s="55">
        <v>20883956</v>
      </c>
      <c r="F251" t="s">
        <v>157</v>
      </c>
      <c r="G251" t="s">
        <v>158</v>
      </c>
      <c r="H251" t="s">
        <v>159</v>
      </c>
      <c r="I251" t="s">
        <v>1052</v>
      </c>
      <c r="J251" t="s">
        <v>161</v>
      </c>
      <c r="K251" t="s">
        <v>1053</v>
      </c>
      <c r="L251" t="s">
        <v>1054</v>
      </c>
      <c r="M251" t="s">
        <v>1055</v>
      </c>
      <c r="N251" t="s">
        <v>1056</v>
      </c>
      <c r="O251" t="s">
        <v>769</v>
      </c>
      <c r="P251" t="s">
        <v>167</v>
      </c>
    </row>
    <row r="252" spans="1:16" hidden="1" x14ac:dyDescent="0.2">
      <c r="A252" t="s">
        <v>137</v>
      </c>
      <c r="B252">
        <v>10</v>
      </c>
      <c r="C252">
        <v>40</v>
      </c>
      <c r="D252" s="55" t="s">
        <v>142</v>
      </c>
      <c r="E252" t="s">
        <v>1057</v>
      </c>
      <c r="F252" t="s">
        <v>169</v>
      </c>
      <c r="G252" t="s">
        <v>169</v>
      </c>
      <c r="H252" t="s">
        <v>169</v>
      </c>
      <c r="I252" s="55">
        <v>104347455236</v>
      </c>
      <c r="J252" t="s">
        <v>169</v>
      </c>
      <c r="K252" s="55">
        <v>117385351331</v>
      </c>
      <c r="L252" s="55">
        <v>484502822333</v>
      </c>
      <c r="M252" s="55">
        <v>112674477383</v>
      </c>
      <c r="N252" s="55">
        <v>716532409905</v>
      </c>
      <c r="O252" s="55">
        <v>112489861204</v>
      </c>
      <c r="P252" s="55">
        <v>290114919759</v>
      </c>
    </row>
    <row r="253" spans="1:16" hidden="1" x14ac:dyDescent="0.2">
      <c r="A253" t="s">
        <v>137</v>
      </c>
      <c r="B253">
        <v>10</v>
      </c>
      <c r="C253">
        <v>40</v>
      </c>
      <c r="D253" s="55" t="s">
        <v>143</v>
      </c>
      <c r="E253" s="55">
        <v>148299</v>
      </c>
      <c r="F253" t="s">
        <v>157</v>
      </c>
      <c r="G253" t="s">
        <v>158</v>
      </c>
      <c r="H253" t="s">
        <v>159</v>
      </c>
      <c r="I253" t="s">
        <v>1058</v>
      </c>
      <c r="J253" t="s">
        <v>161</v>
      </c>
      <c r="K253" t="s">
        <v>1059</v>
      </c>
      <c r="L253" t="s">
        <v>1060</v>
      </c>
      <c r="M253" t="s">
        <v>1061</v>
      </c>
      <c r="N253" t="s">
        <v>1018</v>
      </c>
      <c r="O253" t="s">
        <v>776</v>
      </c>
      <c r="P253" t="s">
        <v>161</v>
      </c>
    </row>
    <row r="254" spans="1:16" hidden="1" x14ac:dyDescent="0.2">
      <c r="A254" t="s">
        <v>137</v>
      </c>
      <c r="B254">
        <v>10</v>
      </c>
      <c r="C254">
        <v>40</v>
      </c>
      <c r="D254" s="55">
        <v>0.25</v>
      </c>
      <c r="E254" s="55">
        <v>18589425</v>
      </c>
      <c r="F254" t="s">
        <v>157</v>
      </c>
      <c r="G254" t="s">
        <v>158</v>
      </c>
      <c r="H254" t="s">
        <v>159</v>
      </c>
      <c r="I254" t="s">
        <v>1062</v>
      </c>
      <c r="J254" t="s">
        <v>161</v>
      </c>
      <c r="K254" t="s">
        <v>1063</v>
      </c>
      <c r="L254" t="s">
        <v>1029</v>
      </c>
      <c r="M254" t="s">
        <v>1064</v>
      </c>
      <c r="N254" t="s">
        <v>1065</v>
      </c>
      <c r="O254" t="s">
        <v>782</v>
      </c>
      <c r="P254" t="s">
        <v>184</v>
      </c>
    </row>
    <row r="255" spans="1:16" hidden="1" x14ac:dyDescent="0.2">
      <c r="A255" t="s">
        <v>137</v>
      </c>
      <c r="B255">
        <v>10</v>
      </c>
      <c r="C255">
        <v>40</v>
      </c>
      <c r="D255" s="55">
        <v>0.5</v>
      </c>
      <c r="E255" s="55">
        <v>2057465</v>
      </c>
      <c r="F255" t="s">
        <v>157</v>
      </c>
      <c r="G255" t="s">
        <v>158</v>
      </c>
      <c r="H255" t="s">
        <v>159</v>
      </c>
      <c r="I255" t="s">
        <v>1066</v>
      </c>
      <c r="J255" t="s">
        <v>161</v>
      </c>
      <c r="K255" t="s">
        <v>188</v>
      </c>
      <c r="L255" t="s">
        <v>1067</v>
      </c>
      <c r="M255" t="s">
        <v>1068</v>
      </c>
      <c r="N255" t="s">
        <v>1069</v>
      </c>
      <c r="O255" t="s">
        <v>788</v>
      </c>
      <c r="P255" t="s">
        <v>167</v>
      </c>
    </row>
    <row r="256" spans="1:16" hidden="1" x14ac:dyDescent="0.2">
      <c r="A256" t="s">
        <v>137</v>
      </c>
      <c r="B256">
        <v>10</v>
      </c>
      <c r="C256">
        <v>40</v>
      </c>
      <c r="D256" s="55">
        <v>0.75</v>
      </c>
      <c r="E256" s="55">
        <v>225226</v>
      </c>
      <c r="F256" t="s">
        <v>157</v>
      </c>
      <c r="G256" t="s">
        <v>158</v>
      </c>
      <c r="H256" t="s">
        <v>159</v>
      </c>
      <c r="I256" t="s">
        <v>1070</v>
      </c>
      <c r="J256" t="s">
        <v>161</v>
      </c>
      <c r="K256" t="s">
        <v>1071</v>
      </c>
      <c r="L256" t="s">
        <v>1072</v>
      </c>
      <c r="M256" t="s">
        <v>1073</v>
      </c>
      <c r="N256" t="s">
        <v>1074</v>
      </c>
      <c r="O256" t="s">
        <v>793</v>
      </c>
      <c r="P256" t="s">
        <v>199</v>
      </c>
    </row>
    <row r="257" spans="1:16" hidden="1" x14ac:dyDescent="0.2">
      <c r="A257" t="s">
        <v>137</v>
      </c>
      <c r="B257">
        <v>10</v>
      </c>
      <c r="C257">
        <v>40</v>
      </c>
      <c r="D257" s="55" t="s">
        <v>144</v>
      </c>
      <c r="E257" s="55">
        <v>315069</v>
      </c>
      <c r="F257" t="s">
        <v>157</v>
      </c>
      <c r="G257" t="s">
        <v>158</v>
      </c>
      <c r="H257" t="s">
        <v>159</v>
      </c>
      <c r="I257" t="s">
        <v>1075</v>
      </c>
      <c r="J257" t="s">
        <v>161</v>
      </c>
      <c r="K257" t="s">
        <v>158</v>
      </c>
      <c r="L257" t="s">
        <v>1076</v>
      </c>
      <c r="M257" t="s">
        <v>1077</v>
      </c>
      <c r="N257" t="s">
        <v>1078</v>
      </c>
      <c r="O257" t="s">
        <v>798</v>
      </c>
      <c r="P257" t="s">
        <v>155</v>
      </c>
    </row>
    <row r="258" spans="1:16" hidden="1" x14ac:dyDescent="0.2">
      <c r="A258" t="s">
        <v>137</v>
      </c>
      <c r="B258">
        <v>10</v>
      </c>
      <c r="C258">
        <v>100</v>
      </c>
      <c r="D258" s="55" t="s">
        <v>140</v>
      </c>
      <c r="E258" t="s">
        <v>155</v>
      </c>
      <c r="F258" t="s">
        <v>155</v>
      </c>
      <c r="G258" t="s">
        <v>155</v>
      </c>
      <c r="H258" t="s">
        <v>155</v>
      </c>
      <c r="I258" t="s">
        <v>155</v>
      </c>
      <c r="J258" t="s">
        <v>155</v>
      </c>
      <c r="K258" t="s">
        <v>155</v>
      </c>
      <c r="L258" t="s">
        <v>155</v>
      </c>
      <c r="M258" t="s">
        <v>155</v>
      </c>
      <c r="N258" t="s">
        <v>155</v>
      </c>
      <c r="O258" t="s">
        <v>155</v>
      </c>
      <c r="P258" t="s">
        <v>155</v>
      </c>
    </row>
    <row r="259" spans="1:16" hidden="1" x14ac:dyDescent="0.2">
      <c r="A259" t="s">
        <v>137</v>
      </c>
      <c r="B259">
        <v>10</v>
      </c>
      <c r="C259">
        <v>100</v>
      </c>
      <c r="D259" s="55" t="s">
        <v>141</v>
      </c>
      <c r="E259" t="s">
        <v>1079</v>
      </c>
      <c r="F259" t="s">
        <v>157</v>
      </c>
      <c r="G259" t="s">
        <v>158</v>
      </c>
      <c r="H259" t="s">
        <v>159</v>
      </c>
      <c r="I259" t="s">
        <v>1080</v>
      </c>
      <c r="J259" t="s">
        <v>161</v>
      </c>
      <c r="K259" t="s">
        <v>1081</v>
      </c>
      <c r="L259" t="s">
        <v>1082</v>
      </c>
      <c r="M259" t="s">
        <v>1083</v>
      </c>
      <c r="N259" t="s">
        <v>1084</v>
      </c>
      <c r="O259" t="s">
        <v>937</v>
      </c>
      <c r="P259" t="s">
        <v>167</v>
      </c>
    </row>
    <row r="260" spans="1:16" hidden="1" x14ac:dyDescent="0.2">
      <c r="A260" t="s">
        <v>137</v>
      </c>
      <c r="B260">
        <v>10</v>
      </c>
      <c r="C260">
        <v>100</v>
      </c>
      <c r="D260" s="55" t="s">
        <v>142</v>
      </c>
      <c r="E260" t="s">
        <v>1085</v>
      </c>
      <c r="F260" t="s">
        <v>169</v>
      </c>
      <c r="G260" t="s">
        <v>169</v>
      </c>
      <c r="H260" t="s">
        <v>169</v>
      </c>
      <c r="I260" s="55">
        <v>920167853594</v>
      </c>
      <c r="J260" t="s">
        <v>169</v>
      </c>
      <c r="K260" s="55">
        <v>732661365685</v>
      </c>
      <c r="L260" s="55">
        <v>354802675669</v>
      </c>
      <c r="M260" s="55">
        <v>196782914023</v>
      </c>
      <c r="N260" s="55">
        <v>522069258438</v>
      </c>
      <c r="O260" s="55">
        <v>126344445146</v>
      </c>
      <c r="P260" s="55">
        <v>290114919759</v>
      </c>
    </row>
    <row r="261" spans="1:16" hidden="1" x14ac:dyDescent="0.2">
      <c r="A261" t="s">
        <v>137</v>
      </c>
      <c r="B261">
        <v>10</v>
      </c>
      <c r="C261">
        <v>100</v>
      </c>
      <c r="D261" s="55" t="s">
        <v>143</v>
      </c>
      <c r="E261" t="s">
        <v>1086</v>
      </c>
      <c r="F261" t="s">
        <v>157</v>
      </c>
      <c r="G261" t="s">
        <v>158</v>
      </c>
      <c r="H261" t="s">
        <v>159</v>
      </c>
      <c r="I261" t="s">
        <v>1087</v>
      </c>
      <c r="J261" t="s">
        <v>161</v>
      </c>
      <c r="K261" t="s">
        <v>1088</v>
      </c>
      <c r="L261" t="s">
        <v>169</v>
      </c>
      <c r="M261" t="s">
        <v>288</v>
      </c>
      <c r="N261" t="s">
        <v>169</v>
      </c>
      <c r="O261" t="s">
        <v>944</v>
      </c>
      <c r="P261" t="s">
        <v>161</v>
      </c>
    </row>
    <row r="262" spans="1:16" hidden="1" x14ac:dyDescent="0.2">
      <c r="A262" t="s">
        <v>137</v>
      </c>
      <c r="B262">
        <v>10</v>
      </c>
      <c r="C262">
        <v>100</v>
      </c>
      <c r="D262" s="55">
        <v>0.25</v>
      </c>
      <c r="E262" t="s">
        <v>1089</v>
      </c>
      <c r="F262" t="s">
        <v>157</v>
      </c>
      <c r="G262" t="s">
        <v>158</v>
      </c>
      <c r="H262" t="s">
        <v>159</v>
      </c>
      <c r="I262" t="s">
        <v>1090</v>
      </c>
      <c r="J262" t="s">
        <v>161</v>
      </c>
      <c r="K262" t="s">
        <v>274</v>
      </c>
      <c r="L262" t="s">
        <v>1091</v>
      </c>
      <c r="M262" t="s">
        <v>1092</v>
      </c>
      <c r="N262" t="s">
        <v>1093</v>
      </c>
      <c r="O262" t="s">
        <v>951</v>
      </c>
      <c r="P262" t="s">
        <v>184</v>
      </c>
    </row>
    <row r="263" spans="1:16" hidden="1" x14ac:dyDescent="0.2">
      <c r="A263" t="s">
        <v>137</v>
      </c>
      <c r="B263">
        <v>10</v>
      </c>
      <c r="C263">
        <v>100</v>
      </c>
      <c r="D263" s="55">
        <v>0.5</v>
      </c>
      <c r="E263" t="s">
        <v>1094</v>
      </c>
      <c r="F263" t="s">
        <v>157</v>
      </c>
      <c r="G263" t="s">
        <v>158</v>
      </c>
      <c r="H263" t="s">
        <v>159</v>
      </c>
      <c r="I263" t="s">
        <v>1095</v>
      </c>
      <c r="J263" t="s">
        <v>161</v>
      </c>
      <c r="K263" t="s">
        <v>1012</v>
      </c>
      <c r="L263" t="s">
        <v>1096</v>
      </c>
      <c r="M263" t="s">
        <v>1097</v>
      </c>
      <c r="N263" t="s">
        <v>1098</v>
      </c>
      <c r="O263" t="s">
        <v>958</v>
      </c>
      <c r="P263" t="s">
        <v>167</v>
      </c>
    </row>
    <row r="264" spans="1:16" hidden="1" x14ac:dyDescent="0.2">
      <c r="A264" t="s">
        <v>137</v>
      </c>
      <c r="B264">
        <v>10</v>
      </c>
      <c r="C264">
        <v>100</v>
      </c>
      <c r="D264" s="55">
        <v>0.75</v>
      </c>
      <c r="E264" t="s">
        <v>1099</v>
      </c>
      <c r="F264" t="s">
        <v>157</v>
      </c>
      <c r="G264" t="s">
        <v>158</v>
      </c>
      <c r="H264" t="s">
        <v>159</v>
      </c>
      <c r="I264" t="s">
        <v>1100</v>
      </c>
      <c r="J264" t="s">
        <v>161</v>
      </c>
      <c r="K264" t="s">
        <v>1101</v>
      </c>
      <c r="L264" t="s">
        <v>1102</v>
      </c>
      <c r="M264" t="s">
        <v>1103</v>
      </c>
      <c r="N264" t="s">
        <v>1104</v>
      </c>
      <c r="O264" t="s">
        <v>963</v>
      </c>
      <c r="P264" t="s">
        <v>199</v>
      </c>
    </row>
    <row r="265" spans="1:16" hidden="1" x14ac:dyDescent="0.2">
      <c r="A265" t="s">
        <v>137</v>
      </c>
      <c r="B265">
        <v>10</v>
      </c>
      <c r="C265">
        <v>100</v>
      </c>
      <c r="D265" s="55" t="s">
        <v>144</v>
      </c>
      <c r="E265" s="55">
        <v>1445</v>
      </c>
      <c r="F265" t="s">
        <v>157</v>
      </c>
      <c r="G265" t="s">
        <v>158</v>
      </c>
      <c r="H265" t="s">
        <v>159</v>
      </c>
      <c r="I265" t="s">
        <v>1105</v>
      </c>
      <c r="J265" t="s">
        <v>161</v>
      </c>
      <c r="K265" t="s">
        <v>158</v>
      </c>
      <c r="L265" t="s">
        <v>499</v>
      </c>
      <c r="M265" t="s">
        <v>1106</v>
      </c>
      <c r="N265" t="s">
        <v>1107</v>
      </c>
      <c r="O265" t="s">
        <v>968</v>
      </c>
      <c r="P265" t="s">
        <v>155</v>
      </c>
    </row>
    <row r="266" spans="1:16" hidden="1" x14ac:dyDescent="0.2">
      <c r="A266" t="s">
        <v>137</v>
      </c>
      <c r="B266">
        <v>15</v>
      </c>
      <c r="C266">
        <v>60</v>
      </c>
      <c r="D266" s="55" t="s">
        <v>140</v>
      </c>
      <c r="E266" t="s">
        <v>155</v>
      </c>
      <c r="F266" t="s">
        <v>155</v>
      </c>
      <c r="G266" t="s">
        <v>155</v>
      </c>
      <c r="H266" t="s">
        <v>155</v>
      </c>
      <c r="I266" t="s">
        <v>155</v>
      </c>
      <c r="J266" t="s">
        <v>155</v>
      </c>
      <c r="K266" t="s">
        <v>155</v>
      </c>
      <c r="L266" t="s">
        <v>155</v>
      </c>
      <c r="M266" t="s">
        <v>155</v>
      </c>
      <c r="N266" t="s">
        <v>155</v>
      </c>
      <c r="O266" t="s">
        <v>155</v>
      </c>
      <c r="P266" t="s">
        <v>155</v>
      </c>
    </row>
    <row r="267" spans="1:16" hidden="1" x14ac:dyDescent="0.2">
      <c r="A267" t="s">
        <v>137</v>
      </c>
      <c r="B267">
        <v>15</v>
      </c>
      <c r="C267">
        <v>60</v>
      </c>
      <c r="D267" s="55" t="s">
        <v>141</v>
      </c>
      <c r="E267" s="55">
        <v>1887049</v>
      </c>
      <c r="F267" t="s">
        <v>157</v>
      </c>
      <c r="G267" t="s">
        <v>158</v>
      </c>
      <c r="H267" t="s">
        <v>159</v>
      </c>
      <c r="I267" t="s">
        <v>1108</v>
      </c>
      <c r="J267" t="s">
        <v>161</v>
      </c>
      <c r="K267" t="s">
        <v>1109</v>
      </c>
      <c r="L267" t="s">
        <v>1110</v>
      </c>
      <c r="M267" t="s">
        <v>1111</v>
      </c>
      <c r="N267" t="s">
        <v>1112</v>
      </c>
      <c r="O267" t="s">
        <v>805</v>
      </c>
      <c r="P267" t="s">
        <v>167</v>
      </c>
    </row>
    <row r="268" spans="1:16" hidden="1" x14ac:dyDescent="0.2">
      <c r="A268" t="s">
        <v>137</v>
      </c>
      <c r="B268">
        <v>15</v>
      </c>
      <c r="C268">
        <v>60</v>
      </c>
      <c r="D268" s="55" t="s">
        <v>142</v>
      </c>
      <c r="E268" t="s">
        <v>1113</v>
      </c>
      <c r="F268" t="s">
        <v>169</v>
      </c>
      <c r="G268" t="s">
        <v>169</v>
      </c>
      <c r="H268" t="s">
        <v>169</v>
      </c>
      <c r="I268" s="55">
        <v>127615297443</v>
      </c>
      <c r="J268" t="s">
        <v>169</v>
      </c>
      <c r="K268" s="55">
        <v>82018028937</v>
      </c>
      <c r="L268" s="55">
        <v>137461656729</v>
      </c>
      <c r="M268" s="55">
        <v>851658750838</v>
      </c>
      <c r="N268" s="55">
        <v>84694542506</v>
      </c>
      <c r="O268" s="55">
        <v>123506132756</v>
      </c>
      <c r="P268" s="55">
        <v>290114919759</v>
      </c>
    </row>
    <row r="269" spans="1:16" hidden="1" x14ac:dyDescent="0.2">
      <c r="A269" t="s">
        <v>137</v>
      </c>
      <c r="B269">
        <v>15</v>
      </c>
      <c r="C269">
        <v>60</v>
      </c>
      <c r="D269" s="55" t="s">
        <v>143</v>
      </c>
      <c r="E269" s="55">
        <v>134444</v>
      </c>
      <c r="F269" t="s">
        <v>157</v>
      </c>
      <c r="G269" t="s">
        <v>158</v>
      </c>
      <c r="H269" t="s">
        <v>159</v>
      </c>
      <c r="I269" t="s">
        <v>1114</v>
      </c>
      <c r="J269" t="s">
        <v>161</v>
      </c>
      <c r="K269" t="s">
        <v>1115</v>
      </c>
      <c r="L269" t="s">
        <v>1116</v>
      </c>
      <c r="M269" t="s">
        <v>1117</v>
      </c>
      <c r="N269" t="s">
        <v>1118</v>
      </c>
      <c r="O269" t="s">
        <v>812</v>
      </c>
      <c r="P269" t="s">
        <v>161</v>
      </c>
    </row>
    <row r="270" spans="1:16" hidden="1" x14ac:dyDescent="0.2">
      <c r="A270" t="s">
        <v>137</v>
      </c>
      <c r="B270">
        <v>15</v>
      </c>
      <c r="C270">
        <v>60</v>
      </c>
      <c r="D270" s="55">
        <v>0.25</v>
      </c>
      <c r="E270" s="55">
        <v>17083925</v>
      </c>
      <c r="F270" t="s">
        <v>157</v>
      </c>
      <c r="G270" t="s">
        <v>158</v>
      </c>
      <c r="H270" t="s">
        <v>159</v>
      </c>
      <c r="I270" t="s">
        <v>1119</v>
      </c>
      <c r="J270" t="s">
        <v>161</v>
      </c>
      <c r="K270" t="s">
        <v>1120</v>
      </c>
      <c r="L270" t="s">
        <v>1121</v>
      </c>
      <c r="M270" t="s">
        <v>1122</v>
      </c>
      <c r="N270" t="s">
        <v>1123</v>
      </c>
      <c r="O270" t="s">
        <v>818</v>
      </c>
      <c r="P270" t="s">
        <v>184</v>
      </c>
    </row>
    <row r="271" spans="1:16" hidden="1" x14ac:dyDescent="0.2">
      <c r="A271" t="s">
        <v>137</v>
      </c>
      <c r="B271">
        <v>15</v>
      </c>
      <c r="C271">
        <v>60</v>
      </c>
      <c r="D271" s="55">
        <v>0.5</v>
      </c>
      <c r="E271" s="55">
        <v>1864235</v>
      </c>
      <c r="F271" t="s">
        <v>157</v>
      </c>
      <c r="G271" t="s">
        <v>158</v>
      </c>
      <c r="H271" t="s">
        <v>159</v>
      </c>
      <c r="I271" t="s">
        <v>1124</v>
      </c>
      <c r="J271" t="s">
        <v>161</v>
      </c>
      <c r="K271" t="s">
        <v>1125</v>
      </c>
      <c r="L271" t="s">
        <v>1126</v>
      </c>
      <c r="M271" t="s">
        <v>1127</v>
      </c>
      <c r="N271" t="s">
        <v>1128</v>
      </c>
      <c r="O271" t="s">
        <v>825</v>
      </c>
      <c r="P271" t="s">
        <v>167</v>
      </c>
    </row>
    <row r="272" spans="1:16" hidden="1" x14ac:dyDescent="0.2">
      <c r="A272" t="s">
        <v>137</v>
      </c>
      <c r="B272">
        <v>15</v>
      </c>
      <c r="C272">
        <v>60</v>
      </c>
      <c r="D272" s="55">
        <v>0.75</v>
      </c>
      <c r="E272" s="55">
        <v>202251</v>
      </c>
      <c r="F272" t="s">
        <v>157</v>
      </c>
      <c r="G272" t="s">
        <v>158</v>
      </c>
      <c r="H272" t="s">
        <v>159</v>
      </c>
      <c r="I272" t="s">
        <v>1129</v>
      </c>
      <c r="J272" t="s">
        <v>161</v>
      </c>
      <c r="K272" t="s">
        <v>1130</v>
      </c>
      <c r="L272" t="s">
        <v>1131</v>
      </c>
      <c r="M272" t="s">
        <v>1132</v>
      </c>
      <c r="N272" t="s">
        <v>1133</v>
      </c>
      <c r="O272" t="s">
        <v>832</v>
      </c>
      <c r="P272" t="s">
        <v>199</v>
      </c>
    </row>
    <row r="273" spans="1:16" hidden="1" x14ac:dyDescent="0.2">
      <c r="A273" t="s">
        <v>137</v>
      </c>
      <c r="B273">
        <v>15</v>
      </c>
      <c r="C273">
        <v>60</v>
      </c>
      <c r="D273" s="55" t="s">
        <v>144</v>
      </c>
      <c r="E273" s="55">
        <v>253565</v>
      </c>
      <c r="F273" t="s">
        <v>157</v>
      </c>
      <c r="G273" t="s">
        <v>158</v>
      </c>
      <c r="H273" t="s">
        <v>159</v>
      </c>
      <c r="I273" t="s">
        <v>1134</v>
      </c>
      <c r="J273" t="s">
        <v>161</v>
      </c>
      <c r="K273" t="s">
        <v>225</v>
      </c>
      <c r="L273" t="s">
        <v>1135</v>
      </c>
      <c r="M273" t="s">
        <v>1136</v>
      </c>
      <c r="N273" t="s">
        <v>1137</v>
      </c>
      <c r="O273" t="s">
        <v>836</v>
      </c>
      <c r="P273" t="s">
        <v>155</v>
      </c>
    </row>
    <row r="274" spans="1:16" hidden="1" x14ac:dyDescent="0.2">
      <c r="A274" t="s">
        <v>137</v>
      </c>
      <c r="B274">
        <v>20</v>
      </c>
      <c r="C274">
        <v>40</v>
      </c>
      <c r="D274" s="55" t="s">
        <v>140</v>
      </c>
      <c r="E274" t="s">
        <v>155</v>
      </c>
      <c r="F274" t="s">
        <v>155</v>
      </c>
      <c r="G274" t="s">
        <v>155</v>
      </c>
      <c r="H274" t="s">
        <v>155</v>
      </c>
      <c r="I274" t="s">
        <v>155</v>
      </c>
      <c r="J274" t="s">
        <v>155</v>
      </c>
      <c r="K274" t="s">
        <v>155</v>
      </c>
      <c r="L274" t="s">
        <v>155</v>
      </c>
      <c r="M274" t="s">
        <v>155</v>
      </c>
      <c r="N274" t="s">
        <v>155</v>
      </c>
      <c r="O274" t="s">
        <v>155</v>
      </c>
      <c r="P274" t="s">
        <v>155</v>
      </c>
    </row>
    <row r="275" spans="1:16" hidden="1" x14ac:dyDescent="0.2">
      <c r="A275" t="s">
        <v>137</v>
      </c>
      <c r="B275">
        <v>20</v>
      </c>
      <c r="C275">
        <v>40</v>
      </c>
      <c r="D275" s="55" t="s">
        <v>141</v>
      </c>
      <c r="E275" s="55">
        <v>34436874</v>
      </c>
      <c r="F275" t="s">
        <v>157</v>
      </c>
      <c r="G275" t="s">
        <v>158</v>
      </c>
      <c r="H275" t="s">
        <v>159</v>
      </c>
      <c r="I275" t="s">
        <v>1138</v>
      </c>
      <c r="J275" t="s">
        <v>161</v>
      </c>
      <c r="K275" t="s">
        <v>1139</v>
      </c>
      <c r="L275" t="s">
        <v>1140</v>
      </c>
      <c r="M275" t="s">
        <v>1141</v>
      </c>
      <c r="N275" t="s">
        <v>1142</v>
      </c>
      <c r="O275" t="s">
        <v>769</v>
      </c>
      <c r="P275" t="s">
        <v>167</v>
      </c>
    </row>
    <row r="276" spans="1:16" hidden="1" x14ac:dyDescent="0.2">
      <c r="A276" t="s">
        <v>137</v>
      </c>
      <c r="B276">
        <v>20</v>
      </c>
      <c r="C276">
        <v>40</v>
      </c>
      <c r="D276" s="55" t="s">
        <v>142</v>
      </c>
      <c r="E276" t="s">
        <v>1143</v>
      </c>
      <c r="F276" t="s">
        <v>169</v>
      </c>
      <c r="G276" t="s">
        <v>169</v>
      </c>
      <c r="H276" t="s">
        <v>169</v>
      </c>
      <c r="I276" s="55">
        <v>331164794645</v>
      </c>
      <c r="J276" t="s">
        <v>169</v>
      </c>
      <c r="K276" s="55">
        <v>164531351592</v>
      </c>
      <c r="L276" s="55">
        <v>292173027987</v>
      </c>
      <c r="M276" s="55">
        <v>443447957385</v>
      </c>
      <c r="N276" s="55">
        <v>143127970129</v>
      </c>
      <c r="O276" s="55">
        <v>112489861204</v>
      </c>
      <c r="P276" s="55">
        <v>290114919759</v>
      </c>
    </row>
    <row r="277" spans="1:16" hidden="1" x14ac:dyDescent="0.2">
      <c r="A277" t="s">
        <v>137</v>
      </c>
      <c r="B277">
        <v>20</v>
      </c>
      <c r="C277">
        <v>40</v>
      </c>
      <c r="D277" s="55" t="s">
        <v>143</v>
      </c>
      <c r="E277" s="55">
        <v>240035</v>
      </c>
      <c r="F277" t="s">
        <v>157</v>
      </c>
      <c r="G277" t="s">
        <v>158</v>
      </c>
      <c r="H277" t="s">
        <v>159</v>
      </c>
      <c r="I277" t="s">
        <v>1144</v>
      </c>
      <c r="J277" t="s">
        <v>161</v>
      </c>
      <c r="K277" t="s">
        <v>1145</v>
      </c>
      <c r="L277" t="s">
        <v>1146</v>
      </c>
      <c r="M277" t="s">
        <v>1147</v>
      </c>
      <c r="N277" t="s">
        <v>1148</v>
      </c>
      <c r="O277" t="s">
        <v>776</v>
      </c>
      <c r="P277" t="s">
        <v>161</v>
      </c>
    </row>
    <row r="278" spans="1:16" hidden="1" x14ac:dyDescent="0.2">
      <c r="A278" t="s">
        <v>137</v>
      </c>
      <c r="B278">
        <v>20</v>
      </c>
      <c r="C278">
        <v>40</v>
      </c>
      <c r="D278" s="55">
        <v>0.25</v>
      </c>
      <c r="E278" s="55">
        <v>30855925</v>
      </c>
      <c r="F278" t="s">
        <v>157</v>
      </c>
      <c r="G278" t="s">
        <v>158</v>
      </c>
      <c r="H278" t="s">
        <v>159</v>
      </c>
      <c r="I278" t="s">
        <v>1149</v>
      </c>
      <c r="J278" t="s">
        <v>161</v>
      </c>
      <c r="K278" t="s">
        <v>1150</v>
      </c>
      <c r="L278" t="s">
        <v>1151</v>
      </c>
      <c r="M278" t="s">
        <v>1152</v>
      </c>
      <c r="N278" t="s">
        <v>1153</v>
      </c>
      <c r="O278" t="s">
        <v>782</v>
      </c>
      <c r="P278" t="s">
        <v>184</v>
      </c>
    </row>
    <row r="279" spans="1:16" hidden="1" x14ac:dyDescent="0.2">
      <c r="A279" t="s">
        <v>137</v>
      </c>
      <c r="B279">
        <v>20</v>
      </c>
      <c r="C279">
        <v>40</v>
      </c>
      <c r="D279" s="55">
        <v>0.5</v>
      </c>
      <c r="E279" s="55">
        <v>34026</v>
      </c>
      <c r="F279" t="s">
        <v>157</v>
      </c>
      <c r="G279" t="s">
        <v>158</v>
      </c>
      <c r="H279" t="s">
        <v>159</v>
      </c>
      <c r="I279" t="s">
        <v>1154</v>
      </c>
      <c r="J279" t="s">
        <v>161</v>
      </c>
      <c r="K279" t="s">
        <v>1155</v>
      </c>
      <c r="L279" t="s">
        <v>1156</v>
      </c>
      <c r="M279" t="s">
        <v>1157</v>
      </c>
      <c r="N279" t="s">
        <v>1158</v>
      </c>
      <c r="O279" t="s">
        <v>788</v>
      </c>
      <c r="P279" t="s">
        <v>167</v>
      </c>
    </row>
    <row r="280" spans="1:16" hidden="1" x14ac:dyDescent="0.2">
      <c r="A280" t="s">
        <v>137</v>
      </c>
      <c r="B280">
        <v>20</v>
      </c>
      <c r="C280">
        <v>40</v>
      </c>
      <c r="D280" s="55">
        <v>0.75</v>
      </c>
      <c r="E280" s="55">
        <v>3762585</v>
      </c>
      <c r="F280" t="s">
        <v>157</v>
      </c>
      <c r="G280" t="s">
        <v>158</v>
      </c>
      <c r="H280" t="s">
        <v>159</v>
      </c>
      <c r="I280" t="s">
        <v>1159</v>
      </c>
      <c r="J280" t="s">
        <v>161</v>
      </c>
      <c r="K280" t="s">
        <v>380</v>
      </c>
      <c r="L280" t="s">
        <v>1160</v>
      </c>
      <c r="M280" t="s">
        <v>1161</v>
      </c>
      <c r="N280" t="s">
        <v>1162</v>
      </c>
      <c r="O280" t="s">
        <v>793</v>
      </c>
      <c r="P280" t="s">
        <v>199</v>
      </c>
    </row>
    <row r="281" spans="1:16" hidden="1" x14ac:dyDescent="0.2">
      <c r="A281" t="s">
        <v>137</v>
      </c>
      <c r="B281">
        <v>20</v>
      </c>
      <c r="C281">
        <v>40</v>
      </c>
      <c r="D281" s="55" t="s">
        <v>144</v>
      </c>
      <c r="E281" s="55">
        <v>503403</v>
      </c>
      <c r="F281" t="s">
        <v>157</v>
      </c>
      <c r="G281" t="s">
        <v>158</v>
      </c>
      <c r="H281" t="s">
        <v>159</v>
      </c>
      <c r="I281" t="s">
        <v>1163</v>
      </c>
      <c r="J281" t="s">
        <v>161</v>
      </c>
      <c r="K281" t="s">
        <v>719</v>
      </c>
      <c r="L281" t="s">
        <v>1164</v>
      </c>
      <c r="M281" t="s">
        <v>1165</v>
      </c>
      <c r="N281" t="s">
        <v>1166</v>
      </c>
      <c r="O281" t="s">
        <v>798</v>
      </c>
      <c r="P281" t="s">
        <v>155</v>
      </c>
    </row>
    <row r="282" spans="1:16" hidden="1" x14ac:dyDescent="0.2">
      <c r="A282" t="s">
        <v>137</v>
      </c>
      <c r="B282">
        <v>20</v>
      </c>
      <c r="C282">
        <v>80</v>
      </c>
      <c r="D282" s="55" t="s">
        <v>140</v>
      </c>
      <c r="E282" t="s">
        <v>155</v>
      </c>
      <c r="F282" t="s">
        <v>155</v>
      </c>
      <c r="G282" t="s">
        <v>155</v>
      </c>
      <c r="H282" t="s">
        <v>155</v>
      </c>
      <c r="I282" t="s">
        <v>155</v>
      </c>
      <c r="J282" t="s">
        <v>155</v>
      </c>
      <c r="K282" t="s">
        <v>155</v>
      </c>
      <c r="L282" t="s">
        <v>155</v>
      </c>
      <c r="M282" t="s">
        <v>155</v>
      </c>
      <c r="N282" t="s">
        <v>155</v>
      </c>
      <c r="O282" t="s">
        <v>155</v>
      </c>
      <c r="P282" t="s">
        <v>155</v>
      </c>
    </row>
    <row r="283" spans="1:16" hidden="1" x14ac:dyDescent="0.2">
      <c r="A283" t="s">
        <v>137</v>
      </c>
      <c r="B283">
        <v>20</v>
      </c>
      <c r="C283">
        <v>80</v>
      </c>
      <c r="D283" s="55" t="s">
        <v>141</v>
      </c>
      <c r="E283" s="55">
        <v>17755103</v>
      </c>
      <c r="F283" t="s">
        <v>157</v>
      </c>
      <c r="G283" t="s">
        <v>158</v>
      </c>
      <c r="H283" t="s">
        <v>159</v>
      </c>
      <c r="I283" t="s">
        <v>1167</v>
      </c>
      <c r="J283" t="s">
        <v>161</v>
      </c>
      <c r="K283" t="s">
        <v>1168</v>
      </c>
      <c r="L283" t="s">
        <v>1169</v>
      </c>
      <c r="M283" t="s">
        <v>1170</v>
      </c>
      <c r="N283" t="s">
        <v>1171</v>
      </c>
      <c r="O283" t="s">
        <v>871</v>
      </c>
      <c r="P283" t="s">
        <v>167</v>
      </c>
    </row>
    <row r="284" spans="1:16" hidden="1" x14ac:dyDescent="0.2">
      <c r="A284" t="s">
        <v>137</v>
      </c>
      <c r="B284">
        <v>20</v>
      </c>
      <c r="C284">
        <v>80</v>
      </c>
      <c r="D284" s="55" t="s">
        <v>142</v>
      </c>
      <c r="E284" t="s">
        <v>1172</v>
      </c>
      <c r="F284" t="s">
        <v>169</v>
      </c>
      <c r="G284" t="s">
        <v>169</v>
      </c>
      <c r="H284" t="s">
        <v>169</v>
      </c>
      <c r="I284" s="55">
        <v>202584132666</v>
      </c>
      <c r="J284" t="s">
        <v>169</v>
      </c>
      <c r="K284" s="55">
        <v>620437081191</v>
      </c>
      <c r="L284" s="55">
        <v>89667398893</v>
      </c>
      <c r="M284" s="55">
        <v>869297878994</v>
      </c>
      <c r="N284" s="55">
        <v>913968437888</v>
      </c>
      <c r="O284" s="55">
        <v>114541363175</v>
      </c>
      <c r="P284" s="55">
        <v>290114919759</v>
      </c>
    </row>
    <row r="285" spans="1:16" hidden="1" x14ac:dyDescent="0.2">
      <c r="A285" t="s">
        <v>137</v>
      </c>
      <c r="B285">
        <v>20</v>
      </c>
      <c r="C285">
        <v>80</v>
      </c>
      <c r="D285" s="55" t="s">
        <v>143</v>
      </c>
      <c r="E285" s="55">
        <v>137726</v>
      </c>
      <c r="F285" t="s">
        <v>157</v>
      </c>
      <c r="G285" t="s">
        <v>158</v>
      </c>
      <c r="H285" t="s">
        <v>159</v>
      </c>
      <c r="I285" t="s">
        <v>1173</v>
      </c>
      <c r="J285" t="s">
        <v>161</v>
      </c>
      <c r="K285" t="s">
        <v>859</v>
      </c>
      <c r="L285" t="s">
        <v>714</v>
      </c>
      <c r="M285" t="s">
        <v>1174</v>
      </c>
      <c r="N285" t="s">
        <v>1175</v>
      </c>
      <c r="O285" t="s">
        <v>878</v>
      </c>
      <c r="P285" t="s">
        <v>161</v>
      </c>
    </row>
    <row r="286" spans="1:16" hidden="1" x14ac:dyDescent="0.2">
      <c r="A286" t="s">
        <v>137</v>
      </c>
      <c r="B286">
        <v>20</v>
      </c>
      <c r="C286">
        <v>80</v>
      </c>
      <c r="D286" s="55">
        <v>0.25</v>
      </c>
      <c r="E286" s="55">
        <v>1655685</v>
      </c>
      <c r="F286" t="s">
        <v>157</v>
      </c>
      <c r="G286" t="s">
        <v>158</v>
      </c>
      <c r="H286" t="s">
        <v>159</v>
      </c>
      <c r="I286" t="s">
        <v>1176</v>
      </c>
      <c r="J286" t="s">
        <v>161</v>
      </c>
      <c r="K286" t="s">
        <v>503</v>
      </c>
      <c r="L286" t="s">
        <v>1177</v>
      </c>
      <c r="M286" t="s">
        <v>1178</v>
      </c>
      <c r="N286" t="s">
        <v>1179</v>
      </c>
      <c r="O286" t="s">
        <v>884</v>
      </c>
      <c r="P286" t="s">
        <v>184</v>
      </c>
    </row>
    <row r="287" spans="1:16" hidden="1" x14ac:dyDescent="0.2">
      <c r="A287" t="s">
        <v>137</v>
      </c>
      <c r="B287">
        <v>20</v>
      </c>
      <c r="C287">
        <v>80</v>
      </c>
      <c r="D287" s="55">
        <v>0.5</v>
      </c>
      <c r="E287" s="55">
        <v>177465</v>
      </c>
      <c r="F287" t="s">
        <v>157</v>
      </c>
      <c r="G287" t="s">
        <v>158</v>
      </c>
      <c r="H287" t="s">
        <v>159</v>
      </c>
      <c r="I287" t="s">
        <v>1180</v>
      </c>
      <c r="J287" t="s">
        <v>161</v>
      </c>
      <c r="K287" t="s">
        <v>1125</v>
      </c>
      <c r="L287" t="s">
        <v>1181</v>
      </c>
      <c r="M287" t="s">
        <v>1182</v>
      </c>
      <c r="N287" t="s">
        <v>1183</v>
      </c>
      <c r="O287" t="s">
        <v>889</v>
      </c>
      <c r="P287" t="s">
        <v>167</v>
      </c>
    </row>
    <row r="288" spans="1:16" hidden="1" x14ac:dyDescent="0.2">
      <c r="A288" t="s">
        <v>137</v>
      </c>
      <c r="B288">
        <v>20</v>
      </c>
      <c r="C288">
        <v>80</v>
      </c>
      <c r="D288" s="55">
        <v>0.75</v>
      </c>
      <c r="E288" s="55">
        <v>19131975</v>
      </c>
      <c r="F288" t="s">
        <v>157</v>
      </c>
      <c r="G288" t="s">
        <v>158</v>
      </c>
      <c r="H288" t="s">
        <v>159</v>
      </c>
      <c r="I288" t="s">
        <v>1184</v>
      </c>
      <c r="J288" t="s">
        <v>161</v>
      </c>
      <c r="K288" t="s">
        <v>1185</v>
      </c>
      <c r="L288" t="s">
        <v>1186</v>
      </c>
      <c r="M288" t="s">
        <v>1187</v>
      </c>
      <c r="N288" t="s">
        <v>1138</v>
      </c>
      <c r="O288" t="s">
        <v>895</v>
      </c>
      <c r="P288" t="s">
        <v>199</v>
      </c>
    </row>
    <row r="289" spans="1:16" hidden="1" x14ac:dyDescent="0.2">
      <c r="A289" t="s">
        <v>137</v>
      </c>
      <c r="B289">
        <v>20</v>
      </c>
      <c r="C289">
        <v>80</v>
      </c>
      <c r="D289" s="55" t="s">
        <v>144</v>
      </c>
      <c r="E289" s="55">
        <v>21691</v>
      </c>
      <c r="F289" t="s">
        <v>157</v>
      </c>
      <c r="G289" t="s">
        <v>158</v>
      </c>
      <c r="H289" t="s">
        <v>159</v>
      </c>
      <c r="I289" t="s">
        <v>1188</v>
      </c>
      <c r="J289" t="s">
        <v>161</v>
      </c>
      <c r="K289" t="s">
        <v>533</v>
      </c>
      <c r="L289" t="s">
        <v>1189</v>
      </c>
      <c r="M289" t="s">
        <v>1190</v>
      </c>
      <c r="N289" t="s">
        <v>1191</v>
      </c>
      <c r="O289" t="s">
        <v>900</v>
      </c>
      <c r="P289" t="s">
        <v>155</v>
      </c>
    </row>
    <row r="290" spans="1:16" hidden="1" x14ac:dyDescent="0.2">
      <c r="A290" t="s">
        <v>137</v>
      </c>
      <c r="B290">
        <v>25</v>
      </c>
      <c r="C290">
        <v>100</v>
      </c>
      <c r="D290" s="55" t="s">
        <v>140</v>
      </c>
      <c r="E290" t="s">
        <v>155</v>
      </c>
      <c r="F290" t="s">
        <v>155</v>
      </c>
      <c r="G290" t="s">
        <v>155</v>
      </c>
      <c r="H290" t="s">
        <v>155</v>
      </c>
      <c r="I290" t="s">
        <v>155</v>
      </c>
      <c r="J290" t="s">
        <v>155</v>
      </c>
      <c r="K290" t="s">
        <v>155</v>
      </c>
      <c r="L290" t="s">
        <v>155</v>
      </c>
      <c r="M290" t="s">
        <v>155</v>
      </c>
      <c r="N290" t="s">
        <v>155</v>
      </c>
      <c r="O290" t="s">
        <v>155</v>
      </c>
      <c r="P290" t="s">
        <v>155</v>
      </c>
    </row>
    <row r="291" spans="1:16" hidden="1" x14ac:dyDescent="0.2">
      <c r="A291" t="s">
        <v>137</v>
      </c>
      <c r="B291">
        <v>25</v>
      </c>
      <c r="C291">
        <v>100</v>
      </c>
      <c r="D291" s="55" t="s">
        <v>141</v>
      </c>
      <c r="E291" s="55">
        <v>17044623</v>
      </c>
      <c r="F291" t="s">
        <v>157</v>
      </c>
      <c r="G291" t="s">
        <v>158</v>
      </c>
      <c r="H291" t="s">
        <v>159</v>
      </c>
      <c r="I291" t="s">
        <v>1192</v>
      </c>
      <c r="J291" t="s">
        <v>161</v>
      </c>
      <c r="K291" t="s">
        <v>1193</v>
      </c>
      <c r="L291" t="s">
        <v>1194</v>
      </c>
      <c r="M291" t="s">
        <v>1195</v>
      </c>
      <c r="N291" t="s">
        <v>1196</v>
      </c>
      <c r="O291" t="s">
        <v>937</v>
      </c>
      <c r="P291" t="s">
        <v>167</v>
      </c>
    </row>
    <row r="292" spans="1:16" hidden="1" x14ac:dyDescent="0.2">
      <c r="A292" t="s">
        <v>137</v>
      </c>
      <c r="B292">
        <v>25</v>
      </c>
      <c r="C292">
        <v>100</v>
      </c>
      <c r="D292" s="55" t="s">
        <v>142</v>
      </c>
      <c r="E292" t="s">
        <v>1197</v>
      </c>
      <c r="F292" t="s">
        <v>169</v>
      </c>
      <c r="G292" t="s">
        <v>169</v>
      </c>
      <c r="H292" t="s">
        <v>169</v>
      </c>
      <c r="I292" s="55">
        <v>205085790376</v>
      </c>
      <c r="J292" t="s">
        <v>169</v>
      </c>
      <c r="K292" s="55">
        <v>630679447625</v>
      </c>
      <c r="L292" s="55">
        <v>937396324234</v>
      </c>
      <c r="M292" s="55">
        <v>117680330613</v>
      </c>
      <c r="N292" s="55">
        <v>134712086441</v>
      </c>
      <c r="O292" s="55">
        <v>126344445146</v>
      </c>
      <c r="P292" s="55">
        <v>290114919759</v>
      </c>
    </row>
    <row r="293" spans="1:16" hidden="1" x14ac:dyDescent="0.2">
      <c r="A293" t="s">
        <v>137</v>
      </c>
      <c r="B293">
        <v>25</v>
      </c>
      <c r="C293">
        <v>100</v>
      </c>
      <c r="D293" s="55" t="s">
        <v>143</v>
      </c>
      <c r="E293" s="55">
        <v>128653</v>
      </c>
      <c r="F293" t="s">
        <v>157</v>
      </c>
      <c r="G293" t="s">
        <v>158</v>
      </c>
      <c r="H293" t="s">
        <v>159</v>
      </c>
      <c r="I293" t="s">
        <v>1198</v>
      </c>
      <c r="J293" t="s">
        <v>161</v>
      </c>
      <c r="K293" t="s">
        <v>822</v>
      </c>
      <c r="L293" t="s">
        <v>1199</v>
      </c>
      <c r="M293" t="s">
        <v>352</v>
      </c>
      <c r="N293" t="s">
        <v>1200</v>
      </c>
      <c r="O293" t="s">
        <v>944</v>
      </c>
      <c r="P293" t="s">
        <v>161</v>
      </c>
    </row>
    <row r="294" spans="1:16" hidden="1" x14ac:dyDescent="0.2">
      <c r="A294" t="s">
        <v>137</v>
      </c>
      <c r="B294">
        <v>25</v>
      </c>
      <c r="C294">
        <v>100</v>
      </c>
      <c r="D294" s="55">
        <v>0.25</v>
      </c>
      <c r="E294" s="55">
        <v>158267</v>
      </c>
      <c r="F294" t="s">
        <v>157</v>
      </c>
      <c r="G294" t="s">
        <v>158</v>
      </c>
      <c r="H294" t="s">
        <v>159</v>
      </c>
      <c r="I294" t="s">
        <v>1201</v>
      </c>
      <c r="J294" t="s">
        <v>161</v>
      </c>
      <c r="K294" t="s">
        <v>188</v>
      </c>
      <c r="L294" t="s">
        <v>1202</v>
      </c>
      <c r="M294" t="s">
        <v>1203</v>
      </c>
      <c r="N294" t="s">
        <v>1204</v>
      </c>
      <c r="O294" t="s">
        <v>951</v>
      </c>
      <c r="P294" t="s">
        <v>184</v>
      </c>
    </row>
    <row r="295" spans="1:16" hidden="1" x14ac:dyDescent="0.2">
      <c r="A295" t="s">
        <v>137</v>
      </c>
      <c r="B295">
        <v>25</v>
      </c>
      <c r="C295">
        <v>100</v>
      </c>
      <c r="D295" s="55">
        <v>0.5</v>
      </c>
      <c r="E295" s="55">
        <v>1700835</v>
      </c>
      <c r="F295" t="s">
        <v>157</v>
      </c>
      <c r="G295" t="s">
        <v>158</v>
      </c>
      <c r="H295" t="s">
        <v>159</v>
      </c>
      <c r="I295" t="s">
        <v>1205</v>
      </c>
      <c r="J295" t="s">
        <v>161</v>
      </c>
      <c r="K295" t="s">
        <v>1206</v>
      </c>
      <c r="L295" t="s">
        <v>1207</v>
      </c>
      <c r="M295" t="s">
        <v>1208</v>
      </c>
      <c r="N295" t="s">
        <v>1209</v>
      </c>
      <c r="O295" t="s">
        <v>958</v>
      </c>
      <c r="P295" t="s">
        <v>167</v>
      </c>
    </row>
    <row r="296" spans="1:16" hidden="1" x14ac:dyDescent="0.2">
      <c r="A296" t="s">
        <v>137</v>
      </c>
      <c r="B296">
        <v>25</v>
      </c>
      <c r="C296">
        <v>100</v>
      </c>
      <c r="D296" s="55">
        <v>0.75</v>
      </c>
      <c r="E296" s="55">
        <v>18239225</v>
      </c>
      <c r="F296" t="s">
        <v>157</v>
      </c>
      <c r="G296" t="s">
        <v>158</v>
      </c>
      <c r="H296" t="s">
        <v>159</v>
      </c>
      <c r="I296" t="s">
        <v>1210</v>
      </c>
      <c r="J296" t="s">
        <v>161</v>
      </c>
      <c r="K296" t="s">
        <v>353</v>
      </c>
      <c r="L296" t="s">
        <v>1211</v>
      </c>
      <c r="M296" t="s">
        <v>1212</v>
      </c>
      <c r="N296" t="s">
        <v>1213</v>
      </c>
      <c r="O296" t="s">
        <v>963</v>
      </c>
      <c r="P296" t="s">
        <v>199</v>
      </c>
    </row>
    <row r="297" spans="1:16" hidden="1" x14ac:dyDescent="0.2">
      <c r="A297" t="s">
        <v>137</v>
      </c>
      <c r="B297">
        <v>25</v>
      </c>
      <c r="C297">
        <v>100</v>
      </c>
      <c r="D297" s="55" t="s">
        <v>144</v>
      </c>
      <c r="E297" s="55">
        <v>210375</v>
      </c>
      <c r="F297" t="s">
        <v>157</v>
      </c>
      <c r="G297" t="s">
        <v>158</v>
      </c>
      <c r="H297" t="s">
        <v>159</v>
      </c>
      <c r="I297" t="s">
        <v>1214</v>
      </c>
      <c r="J297" t="s">
        <v>161</v>
      </c>
      <c r="K297" t="s">
        <v>416</v>
      </c>
      <c r="L297" t="s">
        <v>1215</v>
      </c>
      <c r="M297" t="s">
        <v>1216</v>
      </c>
      <c r="N297" t="s">
        <v>1217</v>
      </c>
      <c r="O297" t="s">
        <v>968</v>
      </c>
      <c r="P297" t="s">
        <v>155</v>
      </c>
    </row>
    <row r="298" spans="1:16" hidden="1" x14ac:dyDescent="0.2">
      <c r="A298" t="s">
        <v>137</v>
      </c>
      <c r="B298">
        <v>30</v>
      </c>
      <c r="C298">
        <v>60</v>
      </c>
      <c r="D298" s="55" t="s">
        <v>140</v>
      </c>
      <c r="E298" t="s">
        <v>155</v>
      </c>
      <c r="F298" t="s">
        <v>155</v>
      </c>
      <c r="G298" t="s">
        <v>155</v>
      </c>
      <c r="H298" t="s">
        <v>155</v>
      </c>
      <c r="I298" t="s">
        <v>155</v>
      </c>
      <c r="J298" t="s">
        <v>155</v>
      </c>
      <c r="K298" t="s">
        <v>155</v>
      </c>
      <c r="L298" t="s">
        <v>155</v>
      </c>
      <c r="M298" t="s">
        <v>155</v>
      </c>
      <c r="N298" t="s">
        <v>155</v>
      </c>
      <c r="O298" t="s">
        <v>155</v>
      </c>
      <c r="P298" t="s">
        <v>155</v>
      </c>
    </row>
    <row r="299" spans="1:16" hidden="1" x14ac:dyDescent="0.2">
      <c r="A299" t="s">
        <v>137</v>
      </c>
      <c r="B299">
        <v>30</v>
      </c>
      <c r="C299">
        <v>60</v>
      </c>
      <c r="D299" s="55" t="s">
        <v>141</v>
      </c>
      <c r="E299" s="55">
        <v>33062041</v>
      </c>
      <c r="F299" t="s">
        <v>157</v>
      </c>
      <c r="G299" t="s">
        <v>158</v>
      </c>
      <c r="H299" t="s">
        <v>159</v>
      </c>
      <c r="I299" t="s">
        <v>1218</v>
      </c>
      <c r="J299" t="s">
        <v>161</v>
      </c>
      <c r="K299" t="s">
        <v>1219</v>
      </c>
      <c r="L299" t="s">
        <v>1220</v>
      </c>
      <c r="M299" t="s">
        <v>1221</v>
      </c>
      <c r="N299" t="s">
        <v>1222</v>
      </c>
      <c r="O299" t="s">
        <v>805</v>
      </c>
      <c r="P299" t="s">
        <v>167</v>
      </c>
    </row>
    <row r="300" spans="1:16" hidden="1" x14ac:dyDescent="0.2">
      <c r="A300" t="s">
        <v>137</v>
      </c>
      <c r="B300">
        <v>30</v>
      </c>
      <c r="C300">
        <v>60</v>
      </c>
      <c r="D300" s="55" t="s">
        <v>142</v>
      </c>
      <c r="E300" t="s">
        <v>1223</v>
      </c>
      <c r="F300" t="s">
        <v>169</v>
      </c>
      <c r="G300" t="s">
        <v>169</v>
      </c>
      <c r="H300" t="s">
        <v>169</v>
      </c>
      <c r="I300" s="55">
        <v>537903344083</v>
      </c>
      <c r="J300" t="s">
        <v>169</v>
      </c>
      <c r="K300" s="55">
        <v>104191584898</v>
      </c>
      <c r="L300" s="55">
        <v>269593647641</v>
      </c>
      <c r="M300" s="55">
        <v>625200806852</v>
      </c>
      <c r="N300" s="55">
        <v>168112129475</v>
      </c>
      <c r="O300" s="55">
        <v>123506132756</v>
      </c>
      <c r="P300" s="55">
        <v>290114919759</v>
      </c>
    </row>
    <row r="301" spans="1:16" hidden="1" x14ac:dyDescent="0.2">
      <c r="A301" t="s">
        <v>137</v>
      </c>
      <c r="B301">
        <v>30</v>
      </c>
      <c r="C301">
        <v>60</v>
      </c>
      <c r="D301" s="55" t="s">
        <v>143</v>
      </c>
      <c r="E301" s="55">
        <v>230301</v>
      </c>
      <c r="F301" t="s">
        <v>157</v>
      </c>
      <c r="G301" t="s">
        <v>158</v>
      </c>
      <c r="H301" t="s">
        <v>159</v>
      </c>
      <c r="I301" t="s">
        <v>1224</v>
      </c>
      <c r="J301" t="s">
        <v>161</v>
      </c>
      <c r="K301" t="s">
        <v>1225</v>
      </c>
      <c r="L301" t="s">
        <v>1226</v>
      </c>
      <c r="M301" t="s">
        <v>1227</v>
      </c>
      <c r="N301" t="s">
        <v>1228</v>
      </c>
      <c r="O301" t="s">
        <v>812</v>
      </c>
      <c r="P301" t="s">
        <v>161</v>
      </c>
    </row>
    <row r="302" spans="1:16" hidden="1" x14ac:dyDescent="0.2">
      <c r="A302" t="s">
        <v>137</v>
      </c>
      <c r="B302">
        <v>30</v>
      </c>
      <c r="C302">
        <v>60</v>
      </c>
      <c r="D302" s="55">
        <v>0.25</v>
      </c>
      <c r="E302" s="55">
        <v>29990775</v>
      </c>
      <c r="F302" t="s">
        <v>157</v>
      </c>
      <c r="G302" t="s">
        <v>158</v>
      </c>
      <c r="H302" t="s">
        <v>159</v>
      </c>
      <c r="I302" t="s">
        <v>1229</v>
      </c>
      <c r="J302" t="s">
        <v>161</v>
      </c>
      <c r="K302" t="s">
        <v>1115</v>
      </c>
      <c r="L302" t="s">
        <v>1230</v>
      </c>
      <c r="M302" t="s">
        <v>1231</v>
      </c>
      <c r="N302" t="s">
        <v>1232</v>
      </c>
      <c r="O302" t="s">
        <v>818</v>
      </c>
      <c r="P302" t="s">
        <v>184</v>
      </c>
    </row>
    <row r="303" spans="1:16" hidden="1" x14ac:dyDescent="0.2">
      <c r="A303" t="s">
        <v>137</v>
      </c>
      <c r="B303">
        <v>30</v>
      </c>
      <c r="C303">
        <v>60</v>
      </c>
      <c r="D303" s="55">
        <v>0.5</v>
      </c>
      <c r="E303" s="55">
        <v>3231485</v>
      </c>
      <c r="F303" t="s">
        <v>157</v>
      </c>
      <c r="G303" t="s">
        <v>158</v>
      </c>
      <c r="H303" t="s">
        <v>159</v>
      </c>
      <c r="I303" t="s">
        <v>1233</v>
      </c>
      <c r="J303" t="s">
        <v>161</v>
      </c>
      <c r="K303" t="s">
        <v>1234</v>
      </c>
      <c r="L303" t="s">
        <v>1235</v>
      </c>
      <c r="M303" t="s">
        <v>1236</v>
      </c>
      <c r="N303" t="s">
        <v>1237</v>
      </c>
      <c r="O303" t="s">
        <v>825</v>
      </c>
      <c r="P303" t="s">
        <v>167</v>
      </c>
    </row>
    <row r="304" spans="1:16" hidden="1" x14ac:dyDescent="0.2">
      <c r="A304" t="s">
        <v>137</v>
      </c>
      <c r="B304">
        <v>30</v>
      </c>
      <c r="C304">
        <v>60</v>
      </c>
      <c r="D304" s="55">
        <v>0.75</v>
      </c>
      <c r="E304" s="55">
        <v>35870375</v>
      </c>
      <c r="F304" t="s">
        <v>157</v>
      </c>
      <c r="G304" t="s">
        <v>158</v>
      </c>
      <c r="H304" t="s">
        <v>159</v>
      </c>
      <c r="I304" t="s">
        <v>1238</v>
      </c>
      <c r="J304" t="s">
        <v>161</v>
      </c>
      <c r="K304" t="s">
        <v>1239</v>
      </c>
      <c r="L304" t="s">
        <v>1240</v>
      </c>
      <c r="M304" t="s">
        <v>1241</v>
      </c>
      <c r="N304" t="s">
        <v>1242</v>
      </c>
      <c r="O304" t="s">
        <v>832</v>
      </c>
      <c r="P304" t="s">
        <v>199</v>
      </c>
    </row>
    <row r="305" spans="1:16" hidden="1" x14ac:dyDescent="0.2">
      <c r="A305" t="s">
        <v>137</v>
      </c>
      <c r="B305">
        <v>30</v>
      </c>
      <c r="C305">
        <v>60</v>
      </c>
      <c r="D305" s="55" t="s">
        <v>144</v>
      </c>
      <c r="E305" s="55">
        <v>459514</v>
      </c>
      <c r="F305" t="s">
        <v>157</v>
      </c>
      <c r="G305" t="s">
        <v>158</v>
      </c>
      <c r="H305" t="s">
        <v>159</v>
      </c>
      <c r="I305" t="s">
        <v>1243</v>
      </c>
      <c r="J305" t="s">
        <v>161</v>
      </c>
      <c r="K305" t="s">
        <v>220</v>
      </c>
      <c r="L305" t="s">
        <v>1244</v>
      </c>
      <c r="M305" t="s">
        <v>1245</v>
      </c>
      <c r="N305" t="s">
        <v>1246</v>
      </c>
      <c r="O305" t="s">
        <v>836</v>
      </c>
      <c r="P305" t="s">
        <v>155</v>
      </c>
    </row>
    <row r="306" spans="1:16" hidden="1" x14ac:dyDescent="0.2">
      <c r="A306" t="s">
        <v>137</v>
      </c>
      <c r="B306">
        <v>40</v>
      </c>
      <c r="C306">
        <v>80</v>
      </c>
      <c r="D306" s="55" t="s">
        <v>140</v>
      </c>
      <c r="E306" t="s">
        <v>155</v>
      </c>
      <c r="F306" t="s">
        <v>155</v>
      </c>
      <c r="G306" t="s">
        <v>155</v>
      </c>
      <c r="H306" t="s">
        <v>155</v>
      </c>
      <c r="I306" t="s">
        <v>155</v>
      </c>
      <c r="J306" t="s">
        <v>155</v>
      </c>
      <c r="K306" t="s">
        <v>155</v>
      </c>
      <c r="L306" t="s">
        <v>155</v>
      </c>
      <c r="M306" t="s">
        <v>155</v>
      </c>
      <c r="N306" t="s">
        <v>155</v>
      </c>
      <c r="O306" t="s">
        <v>155</v>
      </c>
      <c r="P306" t="s">
        <v>155</v>
      </c>
    </row>
    <row r="307" spans="1:16" hidden="1" x14ac:dyDescent="0.2">
      <c r="A307" t="s">
        <v>137</v>
      </c>
      <c r="B307">
        <v>40</v>
      </c>
      <c r="C307">
        <v>80</v>
      </c>
      <c r="D307" s="55" t="s">
        <v>141</v>
      </c>
      <c r="E307" s="55">
        <v>31777376</v>
      </c>
      <c r="F307" t="s">
        <v>157</v>
      </c>
      <c r="G307" t="s">
        <v>158</v>
      </c>
      <c r="H307" t="s">
        <v>159</v>
      </c>
      <c r="I307" t="s">
        <v>1247</v>
      </c>
      <c r="J307" t="s">
        <v>161</v>
      </c>
      <c r="K307" t="s">
        <v>1248</v>
      </c>
      <c r="L307" t="s">
        <v>1249</v>
      </c>
      <c r="M307" t="s">
        <v>1250</v>
      </c>
      <c r="N307" t="s">
        <v>1251</v>
      </c>
      <c r="O307" t="s">
        <v>871</v>
      </c>
      <c r="P307" t="s">
        <v>167</v>
      </c>
    </row>
    <row r="308" spans="1:16" hidden="1" x14ac:dyDescent="0.2">
      <c r="A308" t="s">
        <v>137</v>
      </c>
      <c r="B308">
        <v>40</v>
      </c>
      <c r="C308">
        <v>80</v>
      </c>
      <c r="D308" s="55" t="s">
        <v>142</v>
      </c>
      <c r="E308" t="s">
        <v>1252</v>
      </c>
      <c r="F308" t="s">
        <v>169</v>
      </c>
      <c r="G308" t="s">
        <v>169</v>
      </c>
      <c r="H308" t="s">
        <v>169</v>
      </c>
      <c r="I308" s="55">
        <v>734715791887</v>
      </c>
      <c r="J308" t="s">
        <v>169</v>
      </c>
      <c r="K308" s="55">
        <v>98821796557</v>
      </c>
      <c r="L308" s="55">
        <v>17202721038</v>
      </c>
      <c r="M308" s="55">
        <v>774620513151</v>
      </c>
      <c r="N308" s="55">
        <v>21887958337</v>
      </c>
      <c r="O308" s="55">
        <v>114541363175</v>
      </c>
      <c r="P308" s="55">
        <v>290114919759</v>
      </c>
    </row>
    <row r="309" spans="1:16" hidden="1" x14ac:dyDescent="0.2">
      <c r="A309" t="s">
        <v>137</v>
      </c>
      <c r="B309">
        <v>40</v>
      </c>
      <c r="C309">
        <v>80</v>
      </c>
      <c r="D309" s="55" t="s">
        <v>143</v>
      </c>
      <c r="E309" s="55">
        <v>253958</v>
      </c>
      <c r="F309" t="s">
        <v>157</v>
      </c>
      <c r="G309" t="s">
        <v>158</v>
      </c>
      <c r="H309" t="s">
        <v>159</v>
      </c>
      <c r="I309" t="s">
        <v>1253</v>
      </c>
      <c r="J309" t="s">
        <v>161</v>
      </c>
      <c r="K309" t="s">
        <v>1254</v>
      </c>
      <c r="L309" t="s">
        <v>1255</v>
      </c>
      <c r="M309" t="s">
        <v>1256</v>
      </c>
      <c r="N309" t="s">
        <v>1257</v>
      </c>
      <c r="O309" t="s">
        <v>878</v>
      </c>
      <c r="P309" t="s">
        <v>161</v>
      </c>
    </row>
    <row r="310" spans="1:16" hidden="1" x14ac:dyDescent="0.2">
      <c r="A310" t="s">
        <v>137</v>
      </c>
      <c r="B310">
        <v>40</v>
      </c>
      <c r="C310">
        <v>80</v>
      </c>
      <c r="D310" s="55">
        <v>0.25</v>
      </c>
      <c r="E310" s="55">
        <v>29509075</v>
      </c>
      <c r="F310" t="s">
        <v>157</v>
      </c>
      <c r="G310" t="s">
        <v>158</v>
      </c>
      <c r="H310" t="s">
        <v>159</v>
      </c>
      <c r="I310" t="s">
        <v>1258</v>
      </c>
      <c r="J310" t="s">
        <v>161</v>
      </c>
      <c r="K310" t="s">
        <v>875</v>
      </c>
      <c r="L310" t="s">
        <v>1259</v>
      </c>
      <c r="M310" t="s">
        <v>1260</v>
      </c>
      <c r="N310" t="s">
        <v>1261</v>
      </c>
      <c r="O310" t="s">
        <v>884</v>
      </c>
      <c r="P310" t="s">
        <v>184</v>
      </c>
    </row>
    <row r="311" spans="1:16" hidden="1" x14ac:dyDescent="0.2">
      <c r="A311" t="s">
        <v>137</v>
      </c>
      <c r="B311">
        <v>40</v>
      </c>
      <c r="C311">
        <v>80</v>
      </c>
      <c r="D311" s="55">
        <v>0.5</v>
      </c>
      <c r="E311" s="55">
        <v>3185415</v>
      </c>
      <c r="F311" t="s">
        <v>157</v>
      </c>
      <c r="G311" t="s">
        <v>158</v>
      </c>
      <c r="H311" t="s">
        <v>159</v>
      </c>
      <c r="I311" t="s">
        <v>1262</v>
      </c>
      <c r="J311" t="s">
        <v>161</v>
      </c>
      <c r="K311" t="s">
        <v>1234</v>
      </c>
      <c r="L311" t="s">
        <v>1263</v>
      </c>
      <c r="M311" t="s">
        <v>1264</v>
      </c>
      <c r="N311" t="s">
        <v>1265</v>
      </c>
      <c r="O311" t="s">
        <v>889</v>
      </c>
      <c r="P311" t="s">
        <v>167</v>
      </c>
    </row>
    <row r="312" spans="1:16" hidden="1" x14ac:dyDescent="0.2">
      <c r="A312" t="s">
        <v>137</v>
      </c>
      <c r="B312">
        <v>40</v>
      </c>
      <c r="C312">
        <v>80</v>
      </c>
      <c r="D312" s="55">
        <v>0.75</v>
      </c>
      <c r="E312" s="55">
        <v>34364125</v>
      </c>
      <c r="F312" t="s">
        <v>157</v>
      </c>
      <c r="G312" t="s">
        <v>158</v>
      </c>
      <c r="H312" t="s">
        <v>159</v>
      </c>
      <c r="I312" t="s">
        <v>1266</v>
      </c>
      <c r="J312" t="s">
        <v>161</v>
      </c>
      <c r="K312" t="s">
        <v>795</v>
      </c>
      <c r="L312" t="s">
        <v>1267</v>
      </c>
      <c r="M312" t="s">
        <v>1268</v>
      </c>
      <c r="N312" t="s">
        <v>1269</v>
      </c>
      <c r="O312" t="s">
        <v>895</v>
      </c>
      <c r="P312" t="s">
        <v>199</v>
      </c>
    </row>
    <row r="313" spans="1:16" hidden="1" x14ac:dyDescent="0.2">
      <c r="A313" t="s">
        <v>137</v>
      </c>
      <c r="B313">
        <v>40</v>
      </c>
      <c r="C313">
        <v>80</v>
      </c>
      <c r="D313" s="55" t="s">
        <v>144</v>
      </c>
      <c r="E313" s="55">
        <v>390399</v>
      </c>
      <c r="F313" t="s">
        <v>157</v>
      </c>
      <c r="G313" t="s">
        <v>158</v>
      </c>
      <c r="H313" t="s">
        <v>159</v>
      </c>
      <c r="I313" t="s">
        <v>1270</v>
      </c>
      <c r="J313" t="s">
        <v>161</v>
      </c>
      <c r="K313" t="s">
        <v>188</v>
      </c>
      <c r="L313" t="s">
        <v>1271</v>
      </c>
      <c r="M313" t="s">
        <v>1272</v>
      </c>
      <c r="N313" t="s">
        <v>1273</v>
      </c>
      <c r="O313" t="s">
        <v>900</v>
      </c>
      <c r="P313" t="s">
        <v>155</v>
      </c>
    </row>
    <row r="314" spans="1:16" x14ac:dyDescent="0.2">
      <c r="A314" t="s">
        <v>137</v>
      </c>
      <c r="B314">
        <v>50</v>
      </c>
      <c r="C314">
        <v>100</v>
      </c>
      <c r="D314" s="55" t="s">
        <v>140</v>
      </c>
      <c r="E314" t="s">
        <v>155</v>
      </c>
      <c r="F314" t="s">
        <v>155</v>
      </c>
      <c r="G314" t="s">
        <v>155</v>
      </c>
      <c r="H314" t="s">
        <v>155</v>
      </c>
      <c r="I314" t="s">
        <v>155</v>
      </c>
      <c r="J314" t="s">
        <v>155</v>
      </c>
      <c r="K314" t="s">
        <v>155</v>
      </c>
      <c r="L314" t="s">
        <v>155</v>
      </c>
      <c r="M314" t="s">
        <v>155</v>
      </c>
      <c r="N314" t="s">
        <v>155</v>
      </c>
      <c r="O314" t="s">
        <v>155</v>
      </c>
      <c r="P314" t="s">
        <v>155</v>
      </c>
    </row>
    <row r="315" spans="1:16" x14ac:dyDescent="0.2">
      <c r="A315" t="s">
        <v>137</v>
      </c>
      <c r="B315">
        <v>50</v>
      </c>
      <c r="C315">
        <v>100</v>
      </c>
      <c r="D315" s="55" t="s">
        <v>141</v>
      </c>
      <c r="E315" s="55">
        <v>3070051</v>
      </c>
      <c r="F315" t="s">
        <v>157</v>
      </c>
      <c r="G315" t="s">
        <v>158</v>
      </c>
      <c r="H315" t="s">
        <v>159</v>
      </c>
      <c r="I315" t="s">
        <v>1274</v>
      </c>
      <c r="J315" t="s">
        <v>161</v>
      </c>
      <c r="K315" t="s">
        <v>1275</v>
      </c>
      <c r="L315" t="s">
        <v>1276</v>
      </c>
      <c r="M315" t="s">
        <v>1277</v>
      </c>
      <c r="N315" t="s">
        <v>1278</v>
      </c>
      <c r="O315" t="s">
        <v>937</v>
      </c>
      <c r="P315" t="s">
        <v>167</v>
      </c>
    </row>
    <row r="316" spans="1:16" x14ac:dyDescent="0.2">
      <c r="A316" t="s">
        <v>137</v>
      </c>
      <c r="B316">
        <v>50</v>
      </c>
      <c r="C316">
        <v>100</v>
      </c>
      <c r="D316" s="55" t="s">
        <v>142</v>
      </c>
      <c r="E316" t="s">
        <v>1279</v>
      </c>
      <c r="F316" t="s">
        <v>169</v>
      </c>
      <c r="G316" t="s">
        <v>169</v>
      </c>
      <c r="H316" t="s">
        <v>169</v>
      </c>
      <c r="I316" s="55">
        <v>1266659232</v>
      </c>
      <c r="J316" t="s">
        <v>169</v>
      </c>
      <c r="K316" s="55">
        <v>114857223622</v>
      </c>
      <c r="L316" s="55">
        <v>176435640826</v>
      </c>
      <c r="M316" s="55">
        <v>121207967414</v>
      </c>
      <c r="N316" s="55">
        <v>280747348403</v>
      </c>
      <c r="O316" s="55">
        <v>126344445146</v>
      </c>
      <c r="P316" s="55">
        <v>290114919759</v>
      </c>
    </row>
    <row r="317" spans="1:16" x14ac:dyDescent="0.2">
      <c r="A317" t="s">
        <v>137</v>
      </c>
      <c r="B317">
        <v>50</v>
      </c>
      <c r="C317">
        <v>100</v>
      </c>
      <c r="D317" s="55" t="s">
        <v>143</v>
      </c>
      <c r="E317" s="55">
        <v>234278</v>
      </c>
      <c r="F317" t="s">
        <v>157</v>
      </c>
      <c r="G317" t="s">
        <v>158</v>
      </c>
      <c r="H317" t="s">
        <v>159</v>
      </c>
      <c r="I317" t="s">
        <v>1280</v>
      </c>
      <c r="J317" t="s">
        <v>161</v>
      </c>
      <c r="K317" t="s">
        <v>1281</v>
      </c>
      <c r="L317" t="s">
        <v>1282</v>
      </c>
      <c r="M317" t="s">
        <v>1283</v>
      </c>
      <c r="N317" t="s">
        <v>1284</v>
      </c>
      <c r="O317" t="s">
        <v>944</v>
      </c>
      <c r="P317" t="s">
        <v>161</v>
      </c>
    </row>
    <row r="318" spans="1:16" x14ac:dyDescent="0.2">
      <c r="A318" t="s">
        <v>137</v>
      </c>
      <c r="B318">
        <v>50</v>
      </c>
      <c r="C318">
        <v>100</v>
      </c>
      <c r="D318" s="55">
        <v>0.25</v>
      </c>
      <c r="E318" s="55">
        <v>28697225</v>
      </c>
      <c r="F318" t="s">
        <v>157</v>
      </c>
      <c r="G318" t="s">
        <v>158</v>
      </c>
      <c r="H318" t="s">
        <v>159</v>
      </c>
      <c r="I318" t="s">
        <v>1285</v>
      </c>
      <c r="J318" t="s">
        <v>161</v>
      </c>
      <c r="K318" t="s">
        <v>779</v>
      </c>
      <c r="L318" t="s">
        <v>1286</v>
      </c>
      <c r="M318" t="s">
        <v>1287</v>
      </c>
      <c r="N318" t="s">
        <v>1288</v>
      </c>
      <c r="O318" t="s">
        <v>951</v>
      </c>
      <c r="P318" t="s">
        <v>184</v>
      </c>
    </row>
    <row r="319" spans="1:16" x14ac:dyDescent="0.2">
      <c r="A319" t="s">
        <v>137</v>
      </c>
      <c r="B319">
        <v>50</v>
      </c>
      <c r="C319">
        <v>100</v>
      </c>
      <c r="D319" s="55">
        <v>0.5</v>
      </c>
      <c r="E319" s="55">
        <v>3069305</v>
      </c>
      <c r="F319" t="s">
        <v>157</v>
      </c>
      <c r="G319" t="s">
        <v>158</v>
      </c>
      <c r="H319" t="s">
        <v>159</v>
      </c>
      <c r="I319" t="s">
        <v>1289</v>
      </c>
      <c r="J319" t="s">
        <v>161</v>
      </c>
      <c r="K319" t="s">
        <v>1290</v>
      </c>
      <c r="L319" t="s">
        <v>1291</v>
      </c>
      <c r="M319" t="s">
        <v>1292</v>
      </c>
      <c r="N319" t="s">
        <v>1293</v>
      </c>
      <c r="O319" t="s">
        <v>958</v>
      </c>
      <c r="P319" t="s">
        <v>167</v>
      </c>
    </row>
    <row r="320" spans="1:16" x14ac:dyDescent="0.2">
      <c r="A320" t="s">
        <v>137</v>
      </c>
      <c r="B320">
        <v>50</v>
      </c>
      <c r="C320">
        <v>100</v>
      </c>
      <c r="D320" s="55">
        <v>0.75</v>
      </c>
      <c r="E320" s="55">
        <v>3288195</v>
      </c>
      <c r="F320" t="s">
        <v>157</v>
      </c>
      <c r="G320" t="s">
        <v>158</v>
      </c>
      <c r="H320" t="s">
        <v>159</v>
      </c>
      <c r="I320" t="s">
        <v>1294</v>
      </c>
      <c r="J320" t="s">
        <v>161</v>
      </c>
      <c r="K320" t="s">
        <v>1295</v>
      </c>
      <c r="L320" t="s">
        <v>1296</v>
      </c>
      <c r="M320" t="s">
        <v>1297</v>
      </c>
      <c r="N320" t="s">
        <v>1298</v>
      </c>
      <c r="O320" t="s">
        <v>963</v>
      </c>
      <c r="P320" t="s">
        <v>199</v>
      </c>
    </row>
    <row r="321" spans="1:16" x14ac:dyDescent="0.2">
      <c r="A321" t="s">
        <v>137</v>
      </c>
      <c r="B321">
        <v>50</v>
      </c>
      <c r="C321">
        <v>100</v>
      </c>
      <c r="D321" s="55" t="s">
        <v>144</v>
      </c>
      <c r="E321" s="55">
        <v>385097</v>
      </c>
      <c r="F321" t="s">
        <v>157</v>
      </c>
      <c r="G321" t="s">
        <v>158</v>
      </c>
      <c r="H321" t="s">
        <v>159</v>
      </c>
      <c r="I321" t="s">
        <v>1299</v>
      </c>
      <c r="J321" t="s">
        <v>161</v>
      </c>
      <c r="K321" t="s">
        <v>1300</v>
      </c>
      <c r="L321" t="s">
        <v>1301</v>
      </c>
      <c r="M321" t="s">
        <v>1242</v>
      </c>
      <c r="N321" t="s">
        <v>1302</v>
      </c>
      <c r="O321" t="s">
        <v>968</v>
      </c>
      <c r="P321" t="s">
        <v>155</v>
      </c>
    </row>
    <row r="322" spans="1:16" x14ac:dyDescent="0.2">
      <c r="D322" s="55"/>
    </row>
    <row r="323" spans="1:16" x14ac:dyDescent="0.2">
      <c r="D323" s="55"/>
    </row>
    <row r="324" spans="1:16" x14ac:dyDescent="0.2">
      <c r="D324" s="55"/>
    </row>
    <row r="325" spans="1:16" x14ac:dyDescent="0.2">
      <c r="D325" s="55"/>
    </row>
    <row r="326" spans="1:16" x14ac:dyDescent="0.2">
      <c r="D326" s="55"/>
    </row>
    <row r="327" spans="1:16" x14ac:dyDescent="0.2">
      <c r="D327" s="55"/>
    </row>
    <row r="328" spans="1:16" x14ac:dyDescent="0.2">
      <c r="D328" s="55"/>
    </row>
    <row r="329" spans="1:16" x14ac:dyDescent="0.2">
      <c r="D329" s="55"/>
    </row>
    <row r="330" spans="1:16" x14ac:dyDescent="0.2">
      <c r="D330" s="55"/>
    </row>
    <row r="331" spans="1:16" x14ac:dyDescent="0.2">
      <c r="D331" s="55"/>
    </row>
    <row r="332" spans="1:16" x14ac:dyDescent="0.2">
      <c r="D332" s="55"/>
    </row>
    <row r="333" spans="1:16" x14ac:dyDescent="0.2">
      <c r="D333" s="55"/>
    </row>
    <row r="334" spans="1:16" x14ac:dyDescent="0.2">
      <c r="D334" s="55"/>
    </row>
    <row r="335" spans="1:16" x14ac:dyDescent="0.2">
      <c r="D335" s="55"/>
    </row>
    <row r="336" spans="1:16" x14ac:dyDescent="0.2">
      <c r="D336" s="55"/>
    </row>
    <row r="337" spans="4:4" x14ac:dyDescent="0.2">
      <c r="D337" s="55"/>
    </row>
    <row r="338" spans="4:4" x14ac:dyDescent="0.2">
      <c r="D338" s="55"/>
    </row>
    <row r="339" spans="4:4" x14ac:dyDescent="0.2">
      <c r="D339" s="55"/>
    </row>
    <row r="340" spans="4:4" x14ac:dyDescent="0.2">
      <c r="D340" s="55"/>
    </row>
    <row r="341" spans="4:4" x14ac:dyDescent="0.2">
      <c r="D341" s="55"/>
    </row>
    <row r="342" spans="4:4" x14ac:dyDescent="0.2">
      <c r="D342" s="55"/>
    </row>
    <row r="343" spans="4:4" x14ac:dyDescent="0.2">
      <c r="D343" s="55"/>
    </row>
    <row r="344" spans="4:4" x14ac:dyDescent="0.2">
      <c r="D344" s="55"/>
    </row>
    <row r="345" spans="4:4" x14ac:dyDescent="0.2">
      <c r="D345" s="55"/>
    </row>
    <row r="346" spans="4:4" x14ac:dyDescent="0.2">
      <c r="D346" s="55"/>
    </row>
    <row r="347" spans="4:4" x14ac:dyDescent="0.2">
      <c r="D347" s="55"/>
    </row>
    <row r="348" spans="4:4" x14ac:dyDescent="0.2">
      <c r="D348" s="55"/>
    </row>
    <row r="349" spans="4:4" x14ac:dyDescent="0.2">
      <c r="D349" s="55"/>
    </row>
    <row r="350" spans="4:4" x14ac:dyDescent="0.2">
      <c r="D350" s="55"/>
    </row>
    <row r="351" spans="4:4" x14ac:dyDescent="0.2">
      <c r="D351" s="55"/>
    </row>
    <row r="352" spans="4:4" x14ac:dyDescent="0.2">
      <c r="D352" s="55"/>
    </row>
    <row r="353" spans="4:4" x14ac:dyDescent="0.2">
      <c r="D353" s="55"/>
    </row>
    <row r="354" spans="4:4" x14ac:dyDescent="0.2">
      <c r="D354" s="55"/>
    </row>
    <row r="355" spans="4:4" x14ac:dyDescent="0.2">
      <c r="D355" s="55"/>
    </row>
    <row r="356" spans="4:4" x14ac:dyDescent="0.2">
      <c r="D356" s="55"/>
    </row>
    <row r="357" spans="4:4" x14ac:dyDescent="0.2">
      <c r="D357" s="55"/>
    </row>
    <row r="358" spans="4:4" x14ac:dyDescent="0.2">
      <c r="D358" s="55"/>
    </row>
    <row r="359" spans="4:4" x14ac:dyDescent="0.2">
      <c r="D359" s="55"/>
    </row>
    <row r="360" spans="4:4" x14ac:dyDescent="0.2">
      <c r="D360" s="55"/>
    </row>
    <row r="361" spans="4:4" x14ac:dyDescent="0.2">
      <c r="D361" s="55"/>
    </row>
    <row r="362" spans="4:4" x14ac:dyDescent="0.2">
      <c r="D362" s="55"/>
    </row>
    <row r="363" spans="4:4" x14ac:dyDescent="0.2">
      <c r="D363" s="55"/>
    </row>
    <row r="364" spans="4:4" x14ac:dyDescent="0.2">
      <c r="D364" s="55"/>
    </row>
    <row r="365" spans="4:4" x14ac:dyDescent="0.2">
      <c r="D365" s="55"/>
    </row>
    <row r="366" spans="4:4" x14ac:dyDescent="0.2">
      <c r="D366" s="55"/>
    </row>
    <row r="367" spans="4:4" x14ac:dyDescent="0.2">
      <c r="D367" s="55"/>
    </row>
    <row r="368" spans="4:4" x14ac:dyDescent="0.2">
      <c r="D368" s="55"/>
    </row>
    <row r="369" spans="4:4" x14ac:dyDescent="0.2">
      <c r="D369" s="55"/>
    </row>
    <row r="370" spans="4:4" x14ac:dyDescent="0.2">
      <c r="D370" s="55"/>
    </row>
    <row r="371" spans="4:4" x14ac:dyDescent="0.2">
      <c r="D371" s="55"/>
    </row>
    <row r="372" spans="4:4" x14ac:dyDescent="0.2">
      <c r="D372" s="55"/>
    </row>
    <row r="373" spans="4:4" x14ac:dyDescent="0.2">
      <c r="D373" s="55"/>
    </row>
    <row r="374" spans="4:4" x14ac:dyDescent="0.2">
      <c r="D374" s="55"/>
    </row>
    <row r="375" spans="4:4" x14ac:dyDescent="0.2">
      <c r="D375" s="55"/>
    </row>
    <row r="376" spans="4:4" x14ac:dyDescent="0.2">
      <c r="D376" s="55"/>
    </row>
    <row r="377" spans="4:4" x14ac:dyDescent="0.2">
      <c r="D377" s="55"/>
    </row>
    <row r="378" spans="4:4" x14ac:dyDescent="0.2">
      <c r="D378" s="55"/>
    </row>
    <row r="379" spans="4:4" x14ac:dyDescent="0.2">
      <c r="D379" s="55"/>
    </row>
    <row r="380" spans="4:4" x14ac:dyDescent="0.2">
      <c r="D380" s="55"/>
    </row>
    <row r="381" spans="4:4" x14ac:dyDescent="0.2">
      <c r="D381" s="55"/>
    </row>
    <row r="382" spans="4:4" x14ac:dyDescent="0.2">
      <c r="D382" s="55"/>
    </row>
    <row r="383" spans="4:4" x14ac:dyDescent="0.2">
      <c r="D383" s="55"/>
    </row>
    <row r="384" spans="4:4" x14ac:dyDescent="0.2">
      <c r="D384" s="55"/>
    </row>
    <row r="385" spans="4:4" x14ac:dyDescent="0.2">
      <c r="D385" s="55"/>
    </row>
    <row r="386" spans="4:4" x14ac:dyDescent="0.2">
      <c r="D386" s="55"/>
    </row>
    <row r="387" spans="4:4" x14ac:dyDescent="0.2">
      <c r="D387" s="55"/>
    </row>
    <row r="388" spans="4:4" x14ac:dyDescent="0.2">
      <c r="D388" s="55"/>
    </row>
    <row r="389" spans="4:4" x14ac:dyDescent="0.2">
      <c r="D389" s="55"/>
    </row>
    <row r="390" spans="4:4" x14ac:dyDescent="0.2">
      <c r="D390" s="55"/>
    </row>
    <row r="391" spans="4:4" x14ac:dyDescent="0.2">
      <c r="D391" s="55"/>
    </row>
    <row r="392" spans="4:4" x14ac:dyDescent="0.2">
      <c r="D392" s="55"/>
    </row>
    <row r="393" spans="4:4" x14ac:dyDescent="0.2">
      <c r="D393" s="55"/>
    </row>
    <row r="394" spans="4:4" x14ac:dyDescent="0.2">
      <c r="D394" s="55"/>
    </row>
    <row r="395" spans="4:4" x14ac:dyDescent="0.2">
      <c r="D395" s="55"/>
    </row>
    <row r="396" spans="4:4" x14ac:dyDescent="0.2">
      <c r="D396" s="55"/>
    </row>
    <row r="397" spans="4:4" x14ac:dyDescent="0.2">
      <c r="D397" s="55"/>
    </row>
    <row r="398" spans="4:4" x14ac:dyDescent="0.2">
      <c r="D398" s="55"/>
    </row>
    <row r="399" spans="4:4" x14ac:dyDescent="0.2">
      <c r="D399" s="55"/>
    </row>
    <row r="400" spans="4:4" x14ac:dyDescent="0.2">
      <c r="D400" s="55"/>
    </row>
    <row r="401" spans="4:4" x14ac:dyDescent="0.2">
      <c r="D401" s="55"/>
    </row>
    <row r="402" spans="4:4" x14ac:dyDescent="0.2">
      <c r="D402" s="55"/>
    </row>
    <row r="403" spans="4:4" x14ac:dyDescent="0.2">
      <c r="D403" s="55"/>
    </row>
    <row r="404" spans="4:4" x14ac:dyDescent="0.2">
      <c r="D404" s="55"/>
    </row>
    <row r="405" spans="4:4" x14ac:dyDescent="0.2">
      <c r="D405" s="55"/>
    </row>
    <row r="406" spans="4:4" x14ac:dyDescent="0.2">
      <c r="D406" s="55"/>
    </row>
    <row r="407" spans="4:4" x14ac:dyDescent="0.2">
      <c r="D407" s="55"/>
    </row>
    <row r="408" spans="4:4" x14ac:dyDescent="0.2">
      <c r="D408" s="55"/>
    </row>
    <row r="409" spans="4:4" x14ac:dyDescent="0.2">
      <c r="D409" s="55"/>
    </row>
    <row r="410" spans="4:4" x14ac:dyDescent="0.2">
      <c r="D410" s="55"/>
    </row>
    <row r="411" spans="4:4" x14ac:dyDescent="0.2">
      <c r="D411" s="55"/>
    </row>
    <row r="412" spans="4:4" x14ac:dyDescent="0.2">
      <c r="D412" s="55"/>
    </row>
    <row r="413" spans="4:4" x14ac:dyDescent="0.2">
      <c r="D413" s="55"/>
    </row>
    <row r="414" spans="4:4" x14ac:dyDescent="0.2">
      <c r="D414" s="55"/>
    </row>
    <row r="415" spans="4:4" x14ac:dyDescent="0.2">
      <c r="D415" s="55"/>
    </row>
    <row r="416" spans="4:4" x14ac:dyDescent="0.2">
      <c r="D416" s="55"/>
    </row>
    <row r="417" spans="4:4" x14ac:dyDescent="0.2">
      <c r="D417" s="55"/>
    </row>
    <row r="418" spans="4:4" x14ac:dyDescent="0.2">
      <c r="D418" s="55"/>
    </row>
    <row r="419" spans="4:4" x14ac:dyDescent="0.2">
      <c r="D419" s="55"/>
    </row>
    <row r="420" spans="4:4" x14ac:dyDescent="0.2">
      <c r="D420" s="55"/>
    </row>
    <row r="421" spans="4:4" x14ac:dyDescent="0.2">
      <c r="D421" s="55"/>
    </row>
    <row r="422" spans="4:4" x14ac:dyDescent="0.2">
      <c r="D422" s="55"/>
    </row>
    <row r="423" spans="4:4" x14ac:dyDescent="0.2">
      <c r="D423" s="55"/>
    </row>
    <row r="424" spans="4:4" x14ac:dyDescent="0.2">
      <c r="D424" s="55"/>
    </row>
    <row r="425" spans="4:4" x14ac:dyDescent="0.2">
      <c r="D425" s="55"/>
    </row>
    <row r="426" spans="4:4" x14ac:dyDescent="0.2">
      <c r="D426" s="55"/>
    </row>
    <row r="427" spans="4:4" x14ac:dyDescent="0.2">
      <c r="D427" s="55"/>
    </row>
    <row r="428" spans="4:4" x14ac:dyDescent="0.2">
      <c r="D428" s="55"/>
    </row>
    <row r="429" spans="4:4" x14ac:dyDescent="0.2">
      <c r="D429" s="55"/>
    </row>
    <row r="430" spans="4:4" x14ac:dyDescent="0.2">
      <c r="D430" s="55"/>
    </row>
    <row r="431" spans="4:4" x14ac:dyDescent="0.2">
      <c r="D431" s="55"/>
    </row>
    <row r="432" spans="4:4" x14ac:dyDescent="0.2">
      <c r="D432" s="55"/>
    </row>
    <row r="433" spans="4:4" x14ac:dyDescent="0.2">
      <c r="D433" s="55"/>
    </row>
    <row r="434" spans="4:4" x14ac:dyDescent="0.2">
      <c r="D434" s="55"/>
    </row>
    <row r="435" spans="4:4" x14ac:dyDescent="0.2">
      <c r="D435" s="55"/>
    </row>
    <row r="436" spans="4:4" x14ac:dyDescent="0.2">
      <c r="D436" s="55"/>
    </row>
    <row r="437" spans="4:4" x14ac:dyDescent="0.2">
      <c r="D437" s="55"/>
    </row>
    <row r="438" spans="4:4" x14ac:dyDescent="0.2">
      <c r="D438" s="55"/>
    </row>
    <row r="439" spans="4:4" x14ac:dyDescent="0.2">
      <c r="D439" s="55"/>
    </row>
    <row r="440" spans="4:4" x14ac:dyDescent="0.2">
      <c r="D440" s="55"/>
    </row>
    <row r="441" spans="4:4" x14ac:dyDescent="0.2">
      <c r="D441" s="55"/>
    </row>
    <row r="442" spans="4:4" x14ac:dyDescent="0.2">
      <c r="D442" s="55"/>
    </row>
    <row r="443" spans="4:4" x14ac:dyDescent="0.2">
      <c r="D443" s="55"/>
    </row>
    <row r="444" spans="4:4" x14ac:dyDescent="0.2">
      <c r="D444" s="55"/>
    </row>
    <row r="445" spans="4:4" x14ac:dyDescent="0.2">
      <c r="D445" s="55"/>
    </row>
    <row r="446" spans="4:4" x14ac:dyDescent="0.2">
      <c r="D446" s="55"/>
    </row>
    <row r="447" spans="4:4" x14ac:dyDescent="0.2">
      <c r="D447" s="55"/>
    </row>
    <row r="448" spans="4:4" x14ac:dyDescent="0.2">
      <c r="D448" s="55"/>
    </row>
    <row r="449" spans="4:4" x14ac:dyDescent="0.2">
      <c r="D449" s="55"/>
    </row>
    <row r="450" spans="4:4" x14ac:dyDescent="0.2">
      <c r="D450" s="55"/>
    </row>
    <row r="451" spans="4:4" x14ac:dyDescent="0.2">
      <c r="D451" s="55"/>
    </row>
    <row r="452" spans="4:4" x14ac:dyDescent="0.2">
      <c r="D452" s="55"/>
    </row>
    <row r="453" spans="4:4" x14ac:dyDescent="0.2">
      <c r="D453" s="55"/>
    </row>
    <row r="454" spans="4:4" x14ac:dyDescent="0.2">
      <c r="D454" s="55"/>
    </row>
    <row r="455" spans="4:4" x14ac:dyDescent="0.2">
      <c r="D455" s="55"/>
    </row>
    <row r="456" spans="4:4" x14ac:dyDescent="0.2">
      <c r="D456" s="55"/>
    </row>
    <row r="457" spans="4:4" x14ac:dyDescent="0.2">
      <c r="D457" s="55"/>
    </row>
    <row r="458" spans="4:4" x14ac:dyDescent="0.2">
      <c r="D458" s="55"/>
    </row>
    <row r="459" spans="4:4" x14ac:dyDescent="0.2">
      <c r="D459" s="55"/>
    </row>
    <row r="460" spans="4:4" x14ac:dyDescent="0.2">
      <c r="D460" s="55"/>
    </row>
    <row r="461" spans="4:4" x14ac:dyDescent="0.2">
      <c r="D461" s="55"/>
    </row>
    <row r="462" spans="4:4" x14ac:dyDescent="0.2">
      <c r="D462" s="55"/>
    </row>
    <row r="463" spans="4:4" x14ac:dyDescent="0.2">
      <c r="D463" s="55"/>
    </row>
    <row r="464" spans="4:4" x14ac:dyDescent="0.2">
      <c r="D464" s="55"/>
    </row>
    <row r="465" spans="4:4" x14ac:dyDescent="0.2">
      <c r="D465" s="55"/>
    </row>
    <row r="466" spans="4:4" x14ac:dyDescent="0.2">
      <c r="D466" s="55"/>
    </row>
    <row r="467" spans="4:4" x14ac:dyDescent="0.2">
      <c r="D467" s="55"/>
    </row>
    <row r="468" spans="4:4" x14ac:dyDescent="0.2">
      <c r="D468" s="55"/>
    </row>
    <row r="469" spans="4:4" x14ac:dyDescent="0.2">
      <c r="D469" s="55"/>
    </row>
    <row r="470" spans="4:4" x14ac:dyDescent="0.2">
      <c r="D470" s="55"/>
    </row>
    <row r="471" spans="4:4" x14ac:dyDescent="0.2">
      <c r="D471" s="55"/>
    </row>
    <row r="472" spans="4:4" x14ac:dyDescent="0.2">
      <c r="D472" s="55"/>
    </row>
    <row r="473" spans="4:4" x14ac:dyDescent="0.2">
      <c r="D473" s="55"/>
    </row>
    <row r="474" spans="4:4" x14ac:dyDescent="0.2">
      <c r="D474" s="55"/>
    </row>
    <row r="475" spans="4:4" x14ac:dyDescent="0.2">
      <c r="D475" s="55"/>
    </row>
    <row r="476" spans="4:4" x14ac:dyDescent="0.2">
      <c r="D476" s="55"/>
    </row>
    <row r="477" spans="4:4" x14ac:dyDescent="0.2">
      <c r="D477" s="55"/>
    </row>
    <row r="478" spans="4:4" x14ac:dyDescent="0.2">
      <c r="D478" s="55"/>
    </row>
    <row r="479" spans="4:4" x14ac:dyDescent="0.2">
      <c r="D479" s="55"/>
    </row>
    <row r="480" spans="4:4" x14ac:dyDescent="0.2">
      <c r="D480" s="55"/>
    </row>
    <row r="481" spans="4:4" x14ac:dyDescent="0.2">
      <c r="D481" s="55"/>
    </row>
    <row r="482" spans="4:4" x14ac:dyDescent="0.2">
      <c r="D482" s="55"/>
    </row>
    <row r="483" spans="4:4" x14ac:dyDescent="0.2">
      <c r="D483" s="55"/>
    </row>
    <row r="484" spans="4:4" x14ac:dyDescent="0.2">
      <c r="D484" s="55"/>
    </row>
    <row r="485" spans="4:4" x14ac:dyDescent="0.2">
      <c r="D485" s="55"/>
    </row>
    <row r="486" spans="4:4" x14ac:dyDescent="0.2">
      <c r="D486" s="55"/>
    </row>
    <row r="487" spans="4:4" x14ac:dyDescent="0.2">
      <c r="D487" s="55"/>
    </row>
    <row r="488" spans="4:4" x14ac:dyDescent="0.2">
      <c r="D488" s="55"/>
    </row>
    <row r="489" spans="4:4" x14ac:dyDescent="0.2">
      <c r="D489" s="55"/>
    </row>
    <row r="490" spans="4:4" x14ac:dyDescent="0.2">
      <c r="D490" s="55"/>
    </row>
    <row r="491" spans="4:4" x14ac:dyDescent="0.2">
      <c r="D491" s="55"/>
    </row>
    <row r="492" spans="4:4" x14ac:dyDescent="0.2">
      <c r="D492" s="55"/>
    </row>
    <row r="493" spans="4:4" x14ac:dyDescent="0.2">
      <c r="D493" s="55"/>
    </row>
    <row r="494" spans="4:4" x14ac:dyDescent="0.2">
      <c r="D494" s="55"/>
    </row>
    <row r="495" spans="4:4" x14ac:dyDescent="0.2">
      <c r="D495" s="55"/>
    </row>
    <row r="496" spans="4:4" x14ac:dyDescent="0.2">
      <c r="D496" s="55"/>
    </row>
    <row r="497" spans="4:4" x14ac:dyDescent="0.2">
      <c r="D497" s="55"/>
    </row>
    <row r="498" spans="4:4" x14ac:dyDescent="0.2">
      <c r="D498" s="55"/>
    </row>
    <row r="499" spans="4:4" x14ac:dyDescent="0.2">
      <c r="D499" s="55"/>
    </row>
    <row r="500" spans="4:4" x14ac:dyDescent="0.2">
      <c r="D500" s="55"/>
    </row>
    <row r="501" spans="4:4" x14ac:dyDescent="0.2">
      <c r="D501" s="55"/>
    </row>
    <row r="502" spans="4:4" x14ac:dyDescent="0.2">
      <c r="D502" s="55"/>
    </row>
    <row r="503" spans="4:4" x14ac:dyDescent="0.2">
      <c r="D503" s="55"/>
    </row>
    <row r="504" spans="4:4" x14ac:dyDescent="0.2">
      <c r="D504" s="55"/>
    </row>
    <row r="505" spans="4:4" x14ac:dyDescent="0.2">
      <c r="D505" s="55"/>
    </row>
    <row r="506" spans="4:4" x14ac:dyDescent="0.2">
      <c r="D506" s="55"/>
    </row>
    <row r="507" spans="4:4" x14ac:dyDescent="0.2">
      <c r="D507" s="55"/>
    </row>
    <row r="508" spans="4:4" x14ac:dyDescent="0.2">
      <c r="D508" s="55"/>
    </row>
    <row r="509" spans="4:4" x14ac:dyDescent="0.2">
      <c r="D509" s="55"/>
    </row>
    <row r="510" spans="4:4" x14ac:dyDescent="0.2">
      <c r="D510" s="55"/>
    </row>
    <row r="511" spans="4:4" x14ac:dyDescent="0.2">
      <c r="D511" s="55"/>
    </row>
    <row r="512" spans="4:4" x14ac:dyDescent="0.2">
      <c r="D512" s="55"/>
    </row>
    <row r="513" spans="4:4" x14ac:dyDescent="0.2">
      <c r="D513" s="55"/>
    </row>
    <row r="514" spans="4:4" x14ac:dyDescent="0.2">
      <c r="D514" s="55"/>
    </row>
    <row r="515" spans="4:4" x14ac:dyDescent="0.2">
      <c r="D515" s="55"/>
    </row>
    <row r="516" spans="4:4" x14ac:dyDescent="0.2">
      <c r="D516" s="55"/>
    </row>
    <row r="517" spans="4:4" x14ac:dyDescent="0.2">
      <c r="D517" s="55"/>
    </row>
    <row r="518" spans="4:4" x14ac:dyDescent="0.2">
      <c r="D518" s="55"/>
    </row>
    <row r="519" spans="4:4" x14ac:dyDescent="0.2">
      <c r="D519" s="55"/>
    </row>
    <row r="520" spans="4:4" x14ac:dyDescent="0.2">
      <c r="D520" s="55"/>
    </row>
    <row r="521" spans="4:4" x14ac:dyDescent="0.2">
      <c r="D521" s="55"/>
    </row>
    <row r="522" spans="4:4" x14ac:dyDescent="0.2">
      <c r="D522" s="55"/>
    </row>
    <row r="523" spans="4:4" x14ac:dyDescent="0.2">
      <c r="D523" s="55"/>
    </row>
    <row r="524" spans="4:4" x14ac:dyDescent="0.2">
      <c r="D524" s="55"/>
    </row>
    <row r="525" spans="4:4" x14ac:dyDescent="0.2">
      <c r="D525" s="55"/>
    </row>
    <row r="526" spans="4:4" x14ac:dyDescent="0.2">
      <c r="D526" s="55"/>
    </row>
    <row r="527" spans="4:4" x14ac:dyDescent="0.2">
      <c r="D527" s="55"/>
    </row>
    <row r="528" spans="4:4" x14ac:dyDescent="0.2">
      <c r="D528" s="55"/>
    </row>
    <row r="529" spans="4:4" x14ac:dyDescent="0.2">
      <c r="D529" s="55"/>
    </row>
    <row r="530" spans="4:4" x14ac:dyDescent="0.2">
      <c r="D530" s="55"/>
    </row>
    <row r="531" spans="4:4" x14ac:dyDescent="0.2">
      <c r="D531" s="55"/>
    </row>
    <row r="532" spans="4:4" x14ac:dyDescent="0.2">
      <c r="D532" s="55"/>
    </row>
    <row r="533" spans="4:4" x14ac:dyDescent="0.2">
      <c r="D533" s="55"/>
    </row>
    <row r="534" spans="4:4" x14ac:dyDescent="0.2">
      <c r="D534" s="55"/>
    </row>
    <row r="535" spans="4:4" x14ac:dyDescent="0.2">
      <c r="D535" s="55"/>
    </row>
    <row r="536" spans="4:4" x14ac:dyDescent="0.2">
      <c r="D536" s="55"/>
    </row>
    <row r="537" spans="4:4" x14ac:dyDescent="0.2">
      <c r="D537" s="55"/>
    </row>
    <row r="538" spans="4:4" x14ac:dyDescent="0.2">
      <c r="D538" s="55"/>
    </row>
    <row r="539" spans="4:4" x14ac:dyDescent="0.2">
      <c r="D539" s="55"/>
    </row>
    <row r="540" spans="4:4" x14ac:dyDescent="0.2">
      <c r="D540" s="55"/>
    </row>
    <row r="541" spans="4:4" x14ac:dyDescent="0.2">
      <c r="D541" s="55"/>
    </row>
    <row r="542" spans="4:4" x14ac:dyDescent="0.2">
      <c r="D542" s="55"/>
    </row>
    <row r="543" spans="4:4" x14ac:dyDescent="0.2">
      <c r="D543" s="55"/>
    </row>
    <row r="544" spans="4:4" x14ac:dyDescent="0.2">
      <c r="D544" s="55"/>
    </row>
    <row r="545" spans="4:4" x14ac:dyDescent="0.2">
      <c r="D545" s="55"/>
    </row>
    <row r="546" spans="4:4" x14ac:dyDescent="0.2">
      <c r="D546" s="55"/>
    </row>
    <row r="547" spans="4:4" x14ac:dyDescent="0.2">
      <c r="D547" s="55"/>
    </row>
    <row r="548" spans="4:4" x14ac:dyDescent="0.2">
      <c r="D548" s="55"/>
    </row>
    <row r="549" spans="4:4" x14ac:dyDescent="0.2">
      <c r="D549" s="55"/>
    </row>
    <row r="550" spans="4:4" x14ac:dyDescent="0.2">
      <c r="D550" s="55"/>
    </row>
    <row r="551" spans="4:4" x14ac:dyDescent="0.2">
      <c r="D551" s="55"/>
    </row>
    <row r="552" spans="4:4" x14ac:dyDescent="0.2">
      <c r="D552" s="55"/>
    </row>
    <row r="553" spans="4:4" x14ac:dyDescent="0.2">
      <c r="D553" s="55"/>
    </row>
    <row r="554" spans="4:4" x14ac:dyDescent="0.2">
      <c r="D554" s="55"/>
    </row>
    <row r="555" spans="4:4" x14ac:dyDescent="0.2">
      <c r="D555" s="55"/>
    </row>
    <row r="556" spans="4:4" x14ac:dyDescent="0.2">
      <c r="D556" s="55"/>
    </row>
    <row r="557" spans="4:4" x14ac:dyDescent="0.2">
      <c r="D557" s="55"/>
    </row>
    <row r="558" spans="4:4" x14ac:dyDescent="0.2">
      <c r="D558" s="55"/>
    </row>
    <row r="559" spans="4:4" x14ac:dyDescent="0.2">
      <c r="D559" s="55"/>
    </row>
    <row r="560" spans="4:4" x14ac:dyDescent="0.2">
      <c r="D560" s="55"/>
    </row>
    <row r="561" spans="4:4" x14ac:dyDescent="0.2">
      <c r="D561" s="55"/>
    </row>
    <row r="562" spans="4:4" x14ac:dyDescent="0.2">
      <c r="D562" s="55"/>
    </row>
    <row r="563" spans="4:4" x14ac:dyDescent="0.2">
      <c r="D563" s="55"/>
    </row>
    <row r="564" spans="4:4" x14ac:dyDescent="0.2">
      <c r="D564" s="55"/>
    </row>
    <row r="565" spans="4:4" x14ac:dyDescent="0.2">
      <c r="D565" s="55"/>
    </row>
    <row r="566" spans="4:4" x14ac:dyDescent="0.2">
      <c r="D566" s="55"/>
    </row>
    <row r="567" spans="4:4" x14ac:dyDescent="0.2">
      <c r="D567" s="55"/>
    </row>
    <row r="568" spans="4:4" x14ac:dyDescent="0.2">
      <c r="D568" s="55"/>
    </row>
    <row r="569" spans="4:4" x14ac:dyDescent="0.2">
      <c r="D569" s="55"/>
    </row>
    <row r="570" spans="4:4" x14ac:dyDescent="0.2">
      <c r="D570" s="55"/>
    </row>
    <row r="571" spans="4:4" x14ac:dyDescent="0.2">
      <c r="D571" s="55"/>
    </row>
    <row r="572" spans="4:4" x14ac:dyDescent="0.2">
      <c r="D572" s="55"/>
    </row>
    <row r="573" spans="4:4" x14ac:dyDescent="0.2">
      <c r="D573" s="55"/>
    </row>
    <row r="574" spans="4:4" x14ac:dyDescent="0.2">
      <c r="D574" s="55"/>
    </row>
    <row r="575" spans="4:4" x14ac:dyDescent="0.2">
      <c r="D575" s="55"/>
    </row>
    <row r="576" spans="4:4" x14ac:dyDescent="0.2">
      <c r="D576" s="55"/>
    </row>
    <row r="577" spans="4:4" x14ac:dyDescent="0.2">
      <c r="D577" s="55"/>
    </row>
    <row r="578" spans="4:4" x14ac:dyDescent="0.2">
      <c r="D578" s="55"/>
    </row>
    <row r="579" spans="4:4" x14ac:dyDescent="0.2">
      <c r="D579" s="55"/>
    </row>
    <row r="580" spans="4:4" x14ac:dyDescent="0.2">
      <c r="D580" s="55"/>
    </row>
    <row r="581" spans="4:4" x14ac:dyDescent="0.2">
      <c r="D581" s="55"/>
    </row>
    <row r="582" spans="4:4" x14ac:dyDescent="0.2">
      <c r="D582" s="55"/>
    </row>
    <row r="583" spans="4:4" x14ac:dyDescent="0.2">
      <c r="D583" s="55"/>
    </row>
    <row r="584" spans="4:4" x14ac:dyDescent="0.2">
      <c r="D584" s="55"/>
    </row>
    <row r="585" spans="4:4" x14ac:dyDescent="0.2">
      <c r="D585" s="55"/>
    </row>
    <row r="586" spans="4:4" x14ac:dyDescent="0.2">
      <c r="D586" s="55"/>
    </row>
    <row r="587" spans="4:4" x14ac:dyDescent="0.2">
      <c r="D587" s="55"/>
    </row>
    <row r="588" spans="4:4" x14ac:dyDescent="0.2">
      <c r="D588" s="55"/>
    </row>
    <row r="589" spans="4:4" x14ac:dyDescent="0.2">
      <c r="D589" s="55"/>
    </row>
    <row r="590" spans="4:4" x14ac:dyDescent="0.2">
      <c r="D590" s="55"/>
    </row>
    <row r="591" spans="4:4" x14ac:dyDescent="0.2">
      <c r="D591" s="55"/>
    </row>
    <row r="592" spans="4:4" x14ac:dyDescent="0.2">
      <c r="D592" s="55"/>
    </row>
    <row r="593" spans="4:4" x14ac:dyDescent="0.2">
      <c r="D593" s="55"/>
    </row>
    <row r="594" spans="4:4" x14ac:dyDescent="0.2">
      <c r="D594" s="55"/>
    </row>
    <row r="595" spans="4:4" x14ac:dyDescent="0.2">
      <c r="D595" s="55"/>
    </row>
    <row r="596" spans="4:4" x14ac:dyDescent="0.2">
      <c r="D596" s="55"/>
    </row>
    <row r="597" spans="4:4" x14ac:dyDescent="0.2">
      <c r="D597" s="55"/>
    </row>
    <row r="598" spans="4:4" x14ac:dyDescent="0.2">
      <c r="D598" s="55"/>
    </row>
    <row r="599" spans="4:4" x14ac:dyDescent="0.2">
      <c r="D599" s="55"/>
    </row>
    <row r="600" spans="4:4" x14ac:dyDescent="0.2">
      <c r="D600" s="55"/>
    </row>
    <row r="601" spans="4:4" x14ac:dyDescent="0.2">
      <c r="D601" s="55"/>
    </row>
    <row r="602" spans="4:4" x14ac:dyDescent="0.2">
      <c r="D602" s="55"/>
    </row>
    <row r="603" spans="4:4" x14ac:dyDescent="0.2">
      <c r="D603" s="55"/>
    </row>
    <row r="604" spans="4:4" x14ac:dyDescent="0.2">
      <c r="D604" s="55"/>
    </row>
    <row r="605" spans="4:4" x14ac:dyDescent="0.2">
      <c r="D605" s="55"/>
    </row>
    <row r="606" spans="4:4" x14ac:dyDescent="0.2">
      <c r="D606" s="55"/>
    </row>
    <row r="607" spans="4:4" x14ac:dyDescent="0.2">
      <c r="D607" s="55"/>
    </row>
    <row r="608" spans="4:4" x14ac:dyDescent="0.2">
      <c r="D608" s="55"/>
    </row>
    <row r="609" spans="4:4" x14ac:dyDescent="0.2">
      <c r="D609" s="55"/>
    </row>
    <row r="610" spans="4:4" x14ac:dyDescent="0.2">
      <c r="D610" s="55"/>
    </row>
    <row r="611" spans="4:4" x14ac:dyDescent="0.2">
      <c r="D611" s="55"/>
    </row>
    <row r="612" spans="4:4" x14ac:dyDescent="0.2">
      <c r="D612" s="55"/>
    </row>
    <row r="613" spans="4:4" x14ac:dyDescent="0.2">
      <c r="D613" s="55"/>
    </row>
    <row r="614" spans="4:4" x14ac:dyDescent="0.2">
      <c r="D614" s="55"/>
    </row>
    <row r="615" spans="4:4" x14ac:dyDescent="0.2">
      <c r="D615" s="55"/>
    </row>
    <row r="616" spans="4:4" x14ac:dyDescent="0.2">
      <c r="D616" s="55"/>
    </row>
    <row r="617" spans="4:4" x14ac:dyDescent="0.2">
      <c r="D617" s="55"/>
    </row>
    <row r="618" spans="4:4" x14ac:dyDescent="0.2">
      <c r="D618" s="55"/>
    </row>
    <row r="619" spans="4:4" x14ac:dyDescent="0.2">
      <c r="D619" s="55"/>
    </row>
    <row r="620" spans="4:4" x14ac:dyDescent="0.2">
      <c r="D620" s="55"/>
    </row>
    <row r="621" spans="4:4" x14ac:dyDescent="0.2">
      <c r="D621" s="55"/>
    </row>
    <row r="622" spans="4:4" x14ac:dyDescent="0.2">
      <c r="D622" s="55"/>
    </row>
    <row r="623" spans="4:4" x14ac:dyDescent="0.2">
      <c r="D623" s="55"/>
    </row>
    <row r="624" spans="4:4" x14ac:dyDescent="0.2">
      <c r="D624" s="55"/>
    </row>
    <row r="625" spans="4:4" x14ac:dyDescent="0.2">
      <c r="D625" s="55"/>
    </row>
    <row r="626" spans="4:4" x14ac:dyDescent="0.2">
      <c r="D626" s="55"/>
    </row>
    <row r="627" spans="4:4" x14ac:dyDescent="0.2">
      <c r="D627" s="55"/>
    </row>
    <row r="628" spans="4:4" x14ac:dyDescent="0.2">
      <c r="D628" s="55"/>
    </row>
    <row r="629" spans="4:4" x14ac:dyDescent="0.2">
      <c r="D629" s="55"/>
    </row>
    <row r="630" spans="4:4" x14ac:dyDescent="0.2">
      <c r="D630" s="55"/>
    </row>
    <row r="631" spans="4:4" x14ac:dyDescent="0.2">
      <c r="D631" s="55"/>
    </row>
    <row r="632" spans="4:4" x14ac:dyDescent="0.2">
      <c r="D632" s="55"/>
    </row>
    <row r="633" spans="4:4" x14ac:dyDescent="0.2">
      <c r="D633" s="55"/>
    </row>
    <row r="634" spans="4:4" x14ac:dyDescent="0.2">
      <c r="D634" s="55"/>
    </row>
    <row r="635" spans="4:4" x14ac:dyDescent="0.2">
      <c r="D635" s="55"/>
    </row>
    <row r="636" spans="4:4" x14ac:dyDescent="0.2">
      <c r="D636" s="55"/>
    </row>
    <row r="637" spans="4:4" x14ac:dyDescent="0.2">
      <c r="D637" s="55"/>
    </row>
    <row r="638" spans="4:4" x14ac:dyDescent="0.2">
      <c r="D638" s="55"/>
    </row>
    <row r="639" spans="4:4" x14ac:dyDescent="0.2">
      <c r="D639" s="55"/>
    </row>
    <row r="640" spans="4:4" x14ac:dyDescent="0.2">
      <c r="D640" s="55"/>
    </row>
    <row r="641" spans="4:4" x14ac:dyDescent="0.2">
      <c r="D641" s="55"/>
    </row>
    <row r="642" spans="4:4" x14ac:dyDescent="0.2">
      <c r="D642" s="55"/>
    </row>
    <row r="643" spans="4:4" x14ac:dyDescent="0.2">
      <c r="D643" s="55"/>
    </row>
    <row r="644" spans="4:4" x14ac:dyDescent="0.2">
      <c r="D644" s="55"/>
    </row>
    <row r="645" spans="4:4" x14ac:dyDescent="0.2">
      <c r="D645" s="55"/>
    </row>
    <row r="646" spans="4:4" x14ac:dyDescent="0.2">
      <c r="D646" s="55"/>
    </row>
    <row r="647" spans="4:4" x14ac:dyDescent="0.2">
      <c r="D647" s="55"/>
    </row>
    <row r="648" spans="4:4" x14ac:dyDescent="0.2">
      <c r="D648" s="55"/>
    </row>
    <row r="649" spans="4:4" x14ac:dyDescent="0.2">
      <c r="D649" s="55"/>
    </row>
    <row r="650" spans="4:4" x14ac:dyDescent="0.2">
      <c r="D650" s="55"/>
    </row>
    <row r="651" spans="4:4" x14ac:dyDescent="0.2">
      <c r="D651" s="55"/>
    </row>
    <row r="652" spans="4:4" x14ac:dyDescent="0.2">
      <c r="D652" s="55"/>
    </row>
    <row r="653" spans="4:4" x14ac:dyDescent="0.2">
      <c r="D653" s="55"/>
    </row>
    <row r="654" spans="4:4" x14ac:dyDescent="0.2">
      <c r="D654" s="55"/>
    </row>
    <row r="655" spans="4:4" x14ac:dyDescent="0.2">
      <c r="D655" s="55"/>
    </row>
    <row r="656" spans="4:4" x14ac:dyDescent="0.2">
      <c r="D656" s="55"/>
    </row>
    <row r="657" spans="4:4" x14ac:dyDescent="0.2">
      <c r="D657" s="55"/>
    </row>
    <row r="658" spans="4:4" x14ac:dyDescent="0.2">
      <c r="D658" s="55"/>
    </row>
    <row r="659" spans="4:4" x14ac:dyDescent="0.2">
      <c r="D659" s="55"/>
    </row>
    <row r="660" spans="4:4" x14ac:dyDescent="0.2">
      <c r="D660" s="55"/>
    </row>
    <row r="661" spans="4:4" x14ac:dyDescent="0.2">
      <c r="D661" s="55"/>
    </row>
    <row r="662" spans="4:4" x14ac:dyDescent="0.2">
      <c r="D662" s="55"/>
    </row>
    <row r="663" spans="4:4" x14ac:dyDescent="0.2">
      <c r="D663" s="55"/>
    </row>
    <row r="664" spans="4:4" x14ac:dyDescent="0.2">
      <c r="D664" s="55"/>
    </row>
    <row r="665" spans="4:4" x14ac:dyDescent="0.2">
      <c r="D665" s="55"/>
    </row>
    <row r="666" spans="4:4" x14ac:dyDescent="0.2">
      <c r="D666" s="55"/>
    </row>
    <row r="667" spans="4:4" x14ac:dyDescent="0.2">
      <c r="D667" s="55"/>
    </row>
    <row r="668" spans="4:4" x14ac:dyDescent="0.2">
      <c r="D668" s="55"/>
    </row>
    <row r="669" spans="4:4" x14ac:dyDescent="0.2">
      <c r="D669" s="55"/>
    </row>
    <row r="670" spans="4:4" x14ac:dyDescent="0.2">
      <c r="D670" s="55"/>
    </row>
    <row r="671" spans="4:4" x14ac:dyDescent="0.2">
      <c r="D671" s="55"/>
    </row>
    <row r="672" spans="4:4" x14ac:dyDescent="0.2">
      <c r="D672" s="55"/>
    </row>
    <row r="673" spans="4:4" x14ac:dyDescent="0.2">
      <c r="D673" s="55"/>
    </row>
    <row r="674" spans="4:4" x14ac:dyDescent="0.2">
      <c r="D674" s="55"/>
    </row>
    <row r="675" spans="4:4" x14ac:dyDescent="0.2">
      <c r="D675" s="55"/>
    </row>
    <row r="676" spans="4:4" x14ac:dyDescent="0.2">
      <c r="D676" s="55"/>
    </row>
    <row r="677" spans="4:4" x14ac:dyDescent="0.2">
      <c r="D677" s="55"/>
    </row>
    <row r="678" spans="4:4" x14ac:dyDescent="0.2">
      <c r="D678" s="55"/>
    </row>
    <row r="679" spans="4:4" x14ac:dyDescent="0.2">
      <c r="D679" s="55"/>
    </row>
    <row r="680" spans="4:4" x14ac:dyDescent="0.2">
      <c r="D680" s="55"/>
    </row>
    <row r="681" spans="4:4" x14ac:dyDescent="0.2">
      <c r="D681" s="55"/>
    </row>
    <row r="682" spans="4:4" x14ac:dyDescent="0.2">
      <c r="D682" s="55"/>
    </row>
    <row r="683" spans="4:4" x14ac:dyDescent="0.2">
      <c r="D683" s="55"/>
    </row>
    <row r="684" spans="4:4" x14ac:dyDescent="0.2">
      <c r="D684" s="55"/>
    </row>
    <row r="685" spans="4:4" x14ac:dyDescent="0.2">
      <c r="D685" s="55"/>
    </row>
    <row r="686" spans="4:4" x14ac:dyDescent="0.2">
      <c r="D686" s="55"/>
    </row>
    <row r="687" spans="4:4" x14ac:dyDescent="0.2">
      <c r="D687" s="55"/>
    </row>
    <row r="688" spans="4:4" x14ac:dyDescent="0.2">
      <c r="D688" s="55"/>
    </row>
    <row r="689" spans="4:4" x14ac:dyDescent="0.2">
      <c r="D689" s="55"/>
    </row>
    <row r="690" spans="4:4" x14ac:dyDescent="0.2">
      <c r="D690" s="55"/>
    </row>
    <row r="691" spans="4:4" x14ac:dyDescent="0.2">
      <c r="D691" s="55"/>
    </row>
    <row r="692" spans="4:4" x14ac:dyDescent="0.2">
      <c r="D692" s="55"/>
    </row>
    <row r="693" spans="4:4" x14ac:dyDescent="0.2">
      <c r="D693" s="55"/>
    </row>
    <row r="694" spans="4:4" x14ac:dyDescent="0.2">
      <c r="D694" s="55"/>
    </row>
    <row r="695" spans="4:4" x14ac:dyDescent="0.2">
      <c r="D695" s="55"/>
    </row>
    <row r="696" spans="4:4" x14ac:dyDescent="0.2">
      <c r="D696" s="55"/>
    </row>
    <row r="697" spans="4:4" x14ac:dyDescent="0.2">
      <c r="D697" s="55"/>
    </row>
    <row r="698" spans="4:4" x14ac:dyDescent="0.2">
      <c r="D698" s="55"/>
    </row>
    <row r="699" spans="4:4" x14ac:dyDescent="0.2">
      <c r="D699" s="55"/>
    </row>
    <row r="700" spans="4:4" x14ac:dyDescent="0.2">
      <c r="D700" s="55"/>
    </row>
    <row r="701" spans="4:4" x14ac:dyDescent="0.2">
      <c r="D701" s="55"/>
    </row>
    <row r="702" spans="4:4" x14ac:dyDescent="0.2">
      <c r="D702" s="55"/>
    </row>
    <row r="703" spans="4:4" x14ac:dyDescent="0.2">
      <c r="D703" s="55"/>
    </row>
    <row r="704" spans="4:4" x14ac:dyDescent="0.2">
      <c r="D704" s="55"/>
    </row>
    <row r="705" spans="4:4" x14ac:dyDescent="0.2">
      <c r="D705" s="55"/>
    </row>
    <row r="706" spans="4:4" x14ac:dyDescent="0.2">
      <c r="D706" s="55"/>
    </row>
    <row r="707" spans="4:4" x14ac:dyDescent="0.2">
      <c r="D707" s="55"/>
    </row>
    <row r="708" spans="4:4" x14ac:dyDescent="0.2">
      <c r="D708" s="55"/>
    </row>
    <row r="709" spans="4:4" x14ac:dyDescent="0.2">
      <c r="D709" s="55"/>
    </row>
    <row r="710" spans="4:4" x14ac:dyDescent="0.2">
      <c r="D710" s="55"/>
    </row>
    <row r="711" spans="4:4" x14ac:dyDescent="0.2">
      <c r="D711" s="55"/>
    </row>
    <row r="712" spans="4:4" x14ac:dyDescent="0.2">
      <c r="D712" s="55"/>
    </row>
    <row r="713" spans="4:4" x14ac:dyDescent="0.2">
      <c r="D713" s="55"/>
    </row>
    <row r="714" spans="4:4" x14ac:dyDescent="0.2">
      <c r="D714" s="55"/>
    </row>
    <row r="715" spans="4:4" x14ac:dyDescent="0.2">
      <c r="D715" s="55"/>
    </row>
    <row r="716" spans="4:4" x14ac:dyDescent="0.2">
      <c r="D716" s="55"/>
    </row>
    <row r="717" spans="4:4" x14ac:dyDescent="0.2">
      <c r="D717" s="55"/>
    </row>
    <row r="718" spans="4:4" x14ac:dyDescent="0.2">
      <c r="D718" s="55"/>
    </row>
    <row r="719" spans="4:4" x14ac:dyDescent="0.2">
      <c r="D719" s="55"/>
    </row>
    <row r="720" spans="4:4" x14ac:dyDescent="0.2">
      <c r="D720" s="55"/>
    </row>
    <row r="721" spans="4:4" x14ac:dyDescent="0.2">
      <c r="D721" s="55"/>
    </row>
    <row r="722" spans="4:4" x14ac:dyDescent="0.2">
      <c r="D722" s="55"/>
    </row>
    <row r="723" spans="4:4" x14ac:dyDescent="0.2">
      <c r="D723" s="55"/>
    </row>
    <row r="724" spans="4:4" x14ac:dyDescent="0.2">
      <c r="D724" s="55"/>
    </row>
    <row r="725" spans="4:4" x14ac:dyDescent="0.2">
      <c r="D725" s="55"/>
    </row>
    <row r="726" spans="4:4" x14ac:dyDescent="0.2">
      <c r="D726" s="55"/>
    </row>
    <row r="727" spans="4:4" x14ac:dyDescent="0.2">
      <c r="D727" s="55"/>
    </row>
    <row r="728" spans="4:4" x14ac:dyDescent="0.2">
      <c r="D728" s="55"/>
    </row>
    <row r="729" spans="4:4" x14ac:dyDescent="0.2">
      <c r="D729" s="55"/>
    </row>
    <row r="730" spans="4:4" x14ac:dyDescent="0.2">
      <c r="D730" s="55"/>
    </row>
    <row r="731" spans="4:4" x14ac:dyDescent="0.2">
      <c r="D731" s="55"/>
    </row>
    <row r="732" spans="4:4" x14ac:dyDescent="0.2">
      <c r="D732" s="55"/>
    </row>
    <row r="733" spans="4:4" x14ac:dyDescent="0.2">
      <c r="D733" s="55"/>
    </row>
    <row r="734" spans="4:4" x14ac:dyDescent="0.2">
      <c r="D734" s="55"/>
    </row>
    <row r="735" spans="4:4" x14ac:dyDescent="0.2">
      <c r="D735" s="55"/>
    </row>
    <row r="736" spans="4:4" x14ac:dyDescent="0.2">
      <c r="D736" s="55"/>
    </row>
    <row r="737" spans="4:4" x14ac:dyDescent="0.2">
      <c r="D737" s="55"/>
    </row>
    <row r="738" spans="4:4" x14ac:dyDescent="0.2">
      <c r="D738" s="55"/>
    </row>
    <row r="739" spans="4:4" x14ac:dyDescent="0.2">
      <c r="D739" s="55"/>
    </row>
    <row r="740" spans="4:4" x14ac:dyDescent="0.2">
      <c r="D740" s="55"/>
    </row>
    <row r="741" spans="4:4" x14ac:dyDescent="0.2">
      <c r="D741" s="55"/>
    </row>
    <row r="742" spans="4:4" x14ac:dyDescent="0.2">
      <c r="D742" s="55"/>
    </row>
    <row r="743" spans="4:4" x14ac:dyDescent="0.2">
      <c r="D743" s="55"/>
    </row>
    <row r="744" spans="4:4" x14ac:dyDescent="0.2">
      <c r="D744" s="55"/>
    </row>
    <row r="745" spans="4:4" x14ac:dyDescent="0.2">
      <c r="D745" s="55"/>
    </row>
    <row r="746" spans="4:4" x14ac:dyDescent="0.2">
      <c r="D746" s="55"/>
    </row>
    <row r="747" spans="4:4" x14ac:dyDescent="0.2">
      <c r="D747" s="55"/>
    </row>
    <row r="748" spans="4:4" x14ac:dyDescent="0.2">
      <c r="D748" s="55"/>
    </row>
    <row r="749" spans="4:4" x14ac:dyDescent="0.2">
      <c r="D749" s="55"/>
    </row>
    <row r="750" spans="4:4" x14ac:dyDescent="0.2">
      <c r="D750" s="55"/>
    </row>
    <row r="751" spans="4:4" x14ac:dyDescent="0.2">
      <c r="D751" s="55"/>
    </row>
    <row r="752" spans="4:4" x14ac:dyDescent="0.2">
      <c r="D752" s="55"/>
    </row>
    <row r="753" spans="4:4" x14ac:dyDescent="0.2">
      <c r="D753" s="55"/>
    </row>
    <row r="754" spans="4:4" x14ac:dyDescent="0.2">
      <c r="D754" s="55"/>
    </row>
    <row r="755" spans="4:4" x14ac:dyDescent="0.2">
      <c r="D755" s="55"/>
    </row>
    <row r="756" spans="4:4" x14ac:dyDescent="0.2">
      <c r="D756" s="55"/>
    </row>
    <row r="757" spans="4:4" x14ac:dyDescent="0.2">
      <c r="D757" s="55"/>
    </row>
    <row r="758" spans="4:4" x14ac:dyDescent="0.2">
      <c r="D758" s="55"/>
    </row>
    <row r="759" spans="4:4" x14ac:dyDescent="0.2">
      <c r="D759" s="55"/>
    </row>
    <row r="760" spans="4:4" x14ac:dyDescent="0.2">
      <c r="D760" s="55"/>
    </row>
    <row r="761" spans="4:4" x14ac:dyDescent="0.2">
      <c r="D761" s="55"/>
    </row>
    <row r="762" spans="4:4" x14ac:dyDescent="0.2">
      <c r="D762" s="55"/>
    </row>
    <row r="763" spans="4:4" x14ac:dyDescent="0.2">
      <c r="D763" s="55"/>
    </row>
    <row r="764" spans="4:4" x14ac:dyDescent="0.2">
      <c r="D764" s="55"/>
    </row>
    <row r="765" spans="4:4" x14ac:dyDescent="0.2">
      <c r="D765" s="55"/>
    </row>
    <row r="766" spans="4:4" x14ac:dyDescent="0.2">
      <c r="D766" s="55"/>
    </row>
    <row r="767" spans="4:4" x14ac:dyDescent="0.2">
      <c r="D767" s="55"/>
    </row>
    <row r="768" spans="4:4" x14ac:dyDescent="0.2">
      <c r="D768" s="55"/>
    </row>
    <row r="769" spans="4:4" x14ac:dyDescent="0.2">
      <c r="D769" s="55"/>
    </row>
    <row r="770" spans="4:4" x14ac:dyDescent="0.2">
      <c r="D770" s="55"/>
    </row>
    <row r="771" spans="4:4" x14ac:dyDescent="0.2">
      <c r="D771" s="55"/>
    </row>
    <row r="772" spans="4:4" x14ac:dyDescent="0.2">
      <c r="D772" s="55"/>
    </row>
    <row r="773" spans="4:4" x14ac:dyDescent="0.2">
      <c r="D773" s="55"/>
    </row>
    <row r="774" spans="4:4" x14ac:dyDescent="0.2">
      <c r="D774" s="55"/>
    </row>
    <row r="775" spans="4:4" x14ac:dyDescent="0.2">
      <c r="D775" s="55"/>
    </row>
    <row r="776" spans="4:4" x14ac:dyDescent="0.2">
      <c r="D776" s="55"/>
    </row>
    <row r="777" spans="4:4" x14ac:dyDescent="0.2">
      <c r="D777" s="55"/>
    </row>
    <row r="778" spans="4:4" x14ac:dyDescent="0.2">
      <c r="D778" s="55"/>
    </row>
    <row r="779" spans="4:4" x14ac:dyDescent="0.2">
      <c r="D779" s="55"/>
    </row>
    <row r="780" spans="4:4" x14ac:dyDescent="0.2">
      <c r="D780" s="55"/>
    </row>
    <row r="781" spans="4:4" x14ac:dyDescent="0.2">
      <c r="D781" s="55"/>
    </row>
    <row r="782" spans="4:4" x14ac:dyDescent="0.2">
      <c r="D782" s="55"/>
    </row>
    <row r="783" spans="4:4" x14ac:dyDescent="0.2">
      <c r="D783" s="55"/>
    </row>
    <row r="784" spans="4:4" x14ac:dyDescent="0.2">
      <c r="D784" s="55"/>
    </row>
    <row r="785" spans="4:4" x14ac:dyDescent="0.2">
      <c r="D785" s="55"/>
    </row>
    <row r="786" spans="4:4" x14ac:dyDescent="0.2">
      <c r="D786" s="55"/>
    </row>
    <row r="787" spans="4:4" x14ac:dyDescent="0.2">
      <c r="D787" s="55"/>
    </row>
    <row r="788" spans="4:4" x14ac:dyDescent="0.2">
      <c r="D788" s="55"/>
    </row>
    <row r="789" spans="4:4" x14ac:dyDescent="0.2">
      <c r="D789" s="55"/>
    </row>
    <row r="790" spans="4:4" x14ac:dyDescent="0.2">
      <c r="D790" s="55"/>
    </row>
    <row r="791" spans="4:4" x14ac:dyDescent="0.2">
      <c r="D791" s="55"/>
    </row>
    <row r="792" spans="4:4" x14ac:dyDescent="0.2">
      <c r="D792" s="55"/>
    </row>
    <row r="793" spans="4:4" x14ac:dyDescent="0.2">
      <c r="D793" s="55"/>
    </row>
    <row r="794" spans="4:4" x14ac:dyDescent="0.2">
      <c r="D794" s="55"/>
    </row>
    <row r="795" spans="4:4" x14ac:dyDescent="0.2">
      <c r="D795" s="55"/>
    </row>
    <row r="796" spans="4:4" x14ac:dyDescent="0.2">
      <c r="D796" s="55"/>
    </row>
    <row r="797" spans="4:4" x14ac:dyDescent="0.2">
      <c r="D797" s="55"/>
    </row>
    <row r="798" spans="4:4" x14ac:dyDescent="0.2">
      <c r="D798" s="55"/>
    </row>
    <row r="799" spans="4:4" x14ac:dyDescent="0.2">
      <c r="D799" s="55"/>
    </row>
    <row r="800" spans="4:4" x14ac:dyDescent="0.2">
      <c r="D800" s="55"/>
    </row>
    <row r="801" spans="4:4" x14ac:dyDescent="0.2">
      <c r="D801" s="55"/>
    </row>
    <row r="802" spans="4:4" x14ac:dyDescent="0.2">
      <c r="D802" s="55"/>
    </row>
    <row r="803" spans="4:4" x14ac:dyDescent="0.2">
      <c r="D803" s="55"/>
    </row>
    <row r="804" spans="4:4" x14ac:dyDescent="0.2">
      <c r="D804" s="55"/>
    </row>
    <row r="805" spans="4:4" x14ac:dyDescent="0.2">
      <c r="D805" s="55"/>
    </row>
    <row r="806" spans="4:4" x14ac:dyDescent="0.2">
      <c r="D806" s="55"/>
    </row>
    <row r="807" spans="4:4" x14ac:dyDescent="0.2">
      <c r="D807" s="55"/>
    </row>
    <row r="808" spans="4:4" x14ac:dyDescent="0.2">
      <c r="D808" s="55"/>
    </row>
    <row r="809" spans="4:4" x14ac:dyDescent="0.2">
      <c r="D809" s="55"/>
    </row>
    <row r="810" spans="4:4" x14ac:dyDescent="0.2">
      <c r="D810" s="55"/>
    </row>
    <row r="811" spans="4:4" x14ac:dyDescent="0.2">
      <c r="D811" s="55"/>
    </row>
    <row r="812" spans="4:4" x14ac:dyDescent="0.2">
      <c r="D812" s="55"/>
    </row>
    <row r="813" spans="4:4" x14ac:dyDescent="0.2">
      <c r="D813" s="55"/>
    </row>
    <row r="814" spans="4:4" x14ac:dyDescent="0.2">
      <c r="D814" s="55"/>
    </row>
    <row r="815" spans="4:4" x14ac:dyDescent="0.2">
      <c r="D815" s="55"/>
    </row>
    <row r="816" spans="4:4" x14ac:dyDescent="0.2">
      <c r="D816" s="55"/>
    </row>
    <row r="817" spans="4:4" x14ac:dyDescent="0.2">
      <c r="D817" s="55"/>
    </row>
    <row r="818" spans="4:4" x14ac:dyDescent="0.2">
      <c r="D818" s="55"/>
    </row>
    <row r="819" spans="4:4" x14ac:dyDescent="0.2">
      <c r="D819" s="55"/>
    </row>
    <row r="820" spans="4:4" x14ac:dyDescent="0.2">
      <c r="D820" s="55"/>
    </row>
    <row r="821" spans="4:4" x14ac:dyDescent="0.2">
      <c r="D821" s="55"/>
    </row>
    <row r="822" spans="4:4" x14ac:dyDescent="0.2">
      <c r="D822" s="55"/>
    </row>
    <row r="823" spans="4:4" x14ac:dyDescent="0.2">
      <c r="D823" s="55"/>
    </row>
    <row r="824" spans="4:4" x14ac:dyDescent="0.2">
      <c r="D824" s="55"/>
    </row>
    <row r="825" spans="4:4" x14ac:dyDescent="0.2">
      <c r="D825" s="55"/>
    </row>
    <row r="826" spans="4:4" x14ac:dyDescent="0.2">
      <c r="D826" s="55"/>
    </row>
    <row r="827" spans="4:4" x14ac:dyDescent="0.2">
      <c r="D827" s="55"/>
    </row>
    <row r="828" spans="4:4" x14ac:dyDescent="0.2">
      <c r="D828" s="55"/>
    </row>
    <row r="829" spans="4:4" x14ac:dyDescent="0.2">
      <c r="D829" s="55"/>
    </row>
    <row r="830" spans="4:4" x14ac:dyDescent="0.2">
      <c r="D830" s="55"/>
    </row>
    <row r="831" spans="4:4" x14ac:dyDescent="0.2">
      <c r="D831" s="55"/>
    </row>
    <row r="832" spans="4:4" x14ac:dyDescent="0.2">
      <c r="D832" s="55"/>
    </row>
    <row r="833" spans="4:4" x14ac:dyDescent="0.2">
      <c r="D833" s="55"/>
    </row>
    <row r="834" spans="4:4" x14ac:dyDescent="0.2">
      <c r="D834" s="55"/>
    </row>
    <row r="835" spans="4:4" x14ac:dyDescent="0.2">
      <c r="D835" s="55"/>
    </row>
    <row r="836" spans="4:4" x14ac:dyDescent="0.2">
      <c r="D836" s="55"/>
    </row>
    <row r="837" spans="4:4" x14ac:dyDescent="0.2">
      <c r="D837" s="55"/>
    </row>
    <row r="838" spans="4:4" x14ac:dyDescent="0.2">
      <c r="D838" s="55"/>
    </row>
    <row r="839" spans="4:4" x14ac:dyDescent="0.2">
      <c r="D839" s="55"/>
    </row>
    <row r="840" spans="4:4" x14ac:dyDescent="0.2">
      <c r="D840" s="55"/>
    </row>
    <row r="841" spans="4:4" x14ac:dyDescent="0.2">
      <c r="D841" s="55"/>
    </row>
    <row r="842" spans="4:4" x14ac:dyDescent="0.2">
      <c r="D842" s="55"/>
    </row>
    <row r="843" spans="4:4" x14ac:dyDescent="0.2">
      <c r="D843" s="55"/>
    </row>
    <row r="844" spans="4:4" x14ac:dyDescent="0.2">
      <c r="D844" s="55"/>
    </row>
    <row r="845" spans="4:4" x14ac:dyDescent="0.2">
      <c r="D845" s="55"/>
    </row>
    <row r="846" spans="4:4" x14ac:dyDescent="0.2">
      <c r="D846" s="55"/>
    </row>
    <row r="847" spans="4:4" x14ac:dyDescent="0.2">
      <c r="D847" s="55"/>
    </row>
    <row r="848" spans="4:4" x14ac:dyDescent="0.2">
      <c r="D848" s="55"/>
    </row>
    <row r="849" spans="4:4" x14ac:dyDescent="0.2">
      <c r="D849" s="55"/>
    </row>
    <row r="850" spans="4:4" x14ac:dyDescent="0.2">
      <c r="D850" s="55"/>
    </row>
    <row r="851" spans="4:4" x14ac:dyDescent="0.2">
      <c r="D851" s="55"/>
    </row>
    <row r="852" spans="4:4" x14ac:dyDescent="0.2">
      <c r="D852" s="55"/>
    </row>
    <row r="853" spans="4:4" x14ac:dyDescent="0.2">
      <c r="D853" s="55"/>
    </row>
    <row r="854" spans="4:4" x14ac:dyDescent="0.2">
      <c r="D854" s="55"/>
    </row>
    <row r="855" spans="4:4" x14ac:dyDescent="0.2">
      <c r="D855" s="55"/>
    </row>
    <row r="856" spans="4:4" x14ac:dyDescent="0.2">
      <c r="D856" s="55"/>
    </row>
    <row r="857" spans="4:4" x14ac:dyDescent="0.2">
      <c r="D857" s="55"/>
    </row>
    <row r="858" spans="4:4" x14ac:dyDescent="0.2">
      <c r="D858" s="55"/>
    </row>
    <row r="859" spans="4:4" x14ac:dyDescent="0.2">
      <c r="D859" s="55"/>
    </row>
    <row r="860" spans="4:4" x14ac:dyDescent="0.2">
      <c r="D860" s="55"/>
    </row>
    <row r="861" spans="4:4" x14ac:dyDescent="0.2">
      <c r="D861" s="55"/>
    </row>
    <row r="862" spans="4:4" x14ac:dyDescent="0.2">
      <c r="D862" s="55"/>
    </row>
    <row r="863" spans="4:4" x14ac:dyDescent="0.2">
      <c r="D863" s="55"/>
    </row>
    <row r="864" spans="4:4" x14ac:dyDescent="0.2">
      <c r="D864" s="55"/>
    </row>
    <row r="865" spans="4:4" x14ac:dyDescent="0.2">
      <c r="D865" s="55"/>
    </row>
    <row r="866" spans="4:4" x14ac:dyDescent="0.2">
      <c r="D866" s="55"/>
    </row>
    <row r="867" spans="4:4" x14ac:dyDescent="0.2">
      <c r="D867" s="55"/>
    </row>
    <row r="868" spans="4:4" x14ac:dyDescent="0.2">
      <c r="D868" s="55"/>
    </row>
    <row r="869" spans="4:4" x14ac:dyDescent="0.2">
      <c r="D869" s="55"/>
    </row>
    <row r="870" spans="4:4" x14ac:dyDescent="0.2">
      <c r="D870" s="55"/>
    </row>
    <row r="871" spans="4:4" x14ac:dyDescent="0.2">
      <c r="D871" s="55"/>
    </row>
    <row r="872" spans="4:4" x14ac:dyDescent="0.2">
      <c r="D872" s="55"/>
    </row>
    <row r="873" spans="4:4" x14ac:dyDescent="0.2">
      <c r="D873" s="55"/>
    </row>
    <row r="874" spans="4:4" x14ac:dyDescent="0.2">
      <c r="D874" s="55"/>
    </row>
    <row r="875" spans="4:4" x14ac:dyDescent="0.2">
      <c r="D875" s="55"/>
    </row>
    <row r="876" spans="4:4" x14ac:dyDescent="0.2">
      <c r="D876" s="55"/>
    </row>
    <row r="877" spans="4:4" x14ac:dyDescent="0.2">
      <c r="D877" s="55"/>
    </row>
    <row r="878" spans="4:4" x14ac:dyDescent="0.2">
      <c r="D878" s="55"/>
    </row>
    <row r="879" spans="4:4" x14ac:dyDescent="0.2">
      <c r="D879" s="55"/>
    </row>
    <row r="880" spans="4:4" x14ac:dyDescent="0.2">
      <c r="D880" s="55"/>
    </row>
    <row r="881" spans="4:4" x14ac:dyDescent="0.2">
      <c r="D881" s="55"/>
    </row>
    <row r="882" spans="4:4" x14ac:dyDescent="0.2">
      <c r="D882" s="55"/>
    </row>
    <row r="883" spans="4:4" x14ac:dyDescent="0.2">
      <c r="D883" s="55"/>
    </row>
    <row r="884" spans="4:4" x14ac:dyDescent="0.2">
      <c r="D884" s="55"/>
    </row>
    <row r="885" spans="4:4" x14ac:dyDescent="0.2">
      <c r="D885" s="55"/>
    </row>
    <row r="886" spans="4:4" x14ac:dyDescent="0.2">
      <c r="D886" s="55"/>
    </row>
    <row r="887" spans="4:4" x14ac:dyDescent="0.2">
      <c r="D887" s="55"/>
    </row>
    <row r="888" spans="4:4" x14ac:dyDescent="0.2">
      <c r="D888" s="55"/>
    </row>
    <row r="889" spans="4:4" x14ac:dyDescent="0.2">
      <c r="D889" s="55"/>
    </row>
    <row r="890" spans="4:4" x14ac:dyDescent="0.2">
      <c r="D890" s="55"/>
    </row>
    <row r="891" spans="4:4" x14ac:dyDescent="0.2">
      <c r="D891" s="55"/>
    </row>
    <row r="892" spans="4:4" x14ac:dyDescent="0.2">
      <c r="D892" s="55"/>
    </row>
    <row r="893" spans="4:4" x14ac:dyDescent="0.2">
      <c r="D893" s="55"/>
    </row>
    <row r="894" spans="4:4" x14ac:dyDescent="0.2">
      <c r="D894" s="55"/>
    </row>
    <row r="895" spans="4:4" x14ac:dyDescent="0.2">
      <c r="D895" s="55"/>
    </row>
    <row r="896" spans="4:4" x14ac:dyDescent="0.2">
      <c r="D896" s="55"/>
    </row>
    <row r="897" spans="4:4" x14ac:dyDescent="0.2">
      <c r="D897" s="55"/>
    </row>
    <row r="898" spans="4:4" x14ac:dyDescent="0.2">
      <c r="D898" s="55"/>
    </row>
    <row r="899" spans="4:4" x14ac:dyDescent="0.2">
      <c r="D899" s="55"/>
    </row>
    <row r="900" spans="4:4" x14ac:dyDescent="0.2">
      <c r="D900" s="55"/>
    </row>
    <row r="901" spans="4:4" x14ac:dyDescent="0.2">
      <c r="D901" s="55"/>
    </row>
    <row r="902" spans="4:4" x14ac:dyDescent="0.2">
      <c r="D902" s="55"/>
    </row>
    <row r="903" spans="4:4" x14ac:dyDescent="0.2">
      <c r="D903" s="55"/>
    </row>
    <row r="904" spans="4:4" x14ac:dyDescent="0.2">
      <c r="D904" s="55"/>
    </row>
    <row r="905" spans="4:4" x14ac:dyDescent="0.2">
      <c r="D905" s="55"/>
    </row>
    <row r="906" spans="4:4" x14ac:dyDescent="0.2">
      <c r="D906" s="55"/>
    </row>
    <row r="907" spans="4:4" x14ac:dyDescent="0.2">
      <c r="D907" s="55"/>
    </row>
    <row r="908" spans="4:4" x14ac:dyDescent="0.2">
      <c r="D908" s="55"/>
    </row>
    <row r="909" spans="4:4" x14ac:dyDescent="0.2">
      <c r="D909" s="55"/>
    </row>
    <row r="910" spans="4:4" x14ac:dyDescent="0.2">
      <c r="D910" s="55"/>
    </row>
    <row r="911" spans="4:4" x14ac:dyDescent="0.2">
      <c r="D911" s="55"/>
    </row>
    <row r="912" spans="4:4" x14ac:dyDescent="0.2">
      <c r="D912" s="55"/>
    </row>
    <row r="913" spans="4:4" x14ac:dyDescent="0.2">
      <c r="D913" s="55"/>
    </row>
    <row r="914" spans="4:4" x14ac:dyDescent="0.2">
      <c r="D914" s="55"/>
    </row>
    <row r="915" spans="4:4" x14ac:dyDescent="0.2">
      <c r="D915" s="55"/>
    </row>
    <row r="916" spans="4:4" x14ac:dyDescent="0.2">
      <c r="D916" s="55"/>
    </row>
    <row r="917" spans="4:4" x14ac:dyDescent="0.2">
      <c r="D917" s="55"/>
    </row>
    <row r="918" spans="4:4" x14ac:dyDescent="0.2">
      <c r="D918" s="55"/>
    </row>
    <row r="919" spans="4:4" x14ac:dyDescent="0.2">
      <c r="D919" s="55"/>
    </row>
    <row r="920" spans="4:4" x14ac:dyDescent="0.2">
      <c r="D920" s="55"/>
    </row>
    <row r="921" spans="4:4" x14ac:dyDescent="0.2">
      <c r="D921" s="55"/>
    </row>
    <row r="922" spans="4:4" x14ac:dyDescent="0.2">
      <c r="D922" s="55"/>
    </row>
    <row r="923" spans="4:4" x14ac:dyDescent="0.2">
      <c r="D923" s="55"/>
    </row>
    <row r="924" spans="4:4" x14ac:dyDescent="0.2">
      <c r="D924" s="55"/>
    </row>
    <row r="925" spans="4:4" x14ac:dyDescent="0.2">
      <c r="D925" s="55"/>
    </row>
    <row r="926" spans="4:4" x14ac:dyDescent="0.2">
      <c r="D926" s="55"/>
    </row>
    <row r="927" spans="4:4" x14ac:dyDescent="0.2">
      <c r="D927" s="55"/>
    </row>
    <row r="928" spans="4:4" x14ac:dyDescent="0.2">
      <c r="D928" s="55"/>
    </row>
    <row r="929" spans="4:4" x14ac:dyDescent="0.2">
      <c r="D929" s="55"/>
    </row>
    <row r="930" spans="4:4" x14ac:dyDescent="0.2">
      <c r="D930" s="55"/>
    </row>
    <row r="931" spans="4:4" x14ac:dyDescent="0.2">
      <c r="D931" s="55"/>
    </row>
    <row r="932" spans="4:4" x14ac:dyDescent="0.2">
      <c r="D932" s="55"/>
    </row>
    <row r="933" spans="4:4" x14ac:dyDescent="0.2">
      <c r="D933" s="55"/>
    </row>
    <row r="934" spans="4:4" x14ac:dyDescent="0.2">
      <c r="D934" s="55"/>
    </row>
    <row r="935" spans="4:4" x14ac:dyDescent="0.2">
      <c r="D935" s="55"/>
    </row>
    <row r="936" spans="4:4" x14ac:dyDescent="0.2">
      <c r="D936" s="55"/>
    </row>
    <row r="937" spans="4:4" x14ac:dyDescent="0.2">
      <c r="D937" s="55"/>
    </row>
    <row r="938" spans="4:4" x14ac:dyDescent="0.2">
      <c r="D938" s="55"/>
    </row>
    <row r="939" spans="4:4" x14ac:dyDescent="0.2">
      <c r="D939" s="55"/>
    </row>
    <row r="940" spans="4:4" x14ac:dyDescent="0.2">
      <c r="D940" s="55"/>
    </row>
    <row r="941" spans="4:4" x14ac:dyDescent="0.2">
      <c r="D941" s="55"/>
    </row>
    <row r="942" spans="4:4" x14ac:dyDescent="0.2">
      <c r="D942" s="55"/>
    </row>
    <row r="943" spans="4:4" x14ac:dyDescent="0.2">
      <c r="D943" s="55"/>
    </row>
    <row r="944" spans="4:4" x14ac:dyDescent="0.2">
      <c r="D944" s="55"/>
    </row>
    <row r="945" spans="4:4" x14ac:dyDescent="0.2">
      <c r="D945" s="55"/>
    </row>
    <row r="946" spans="4:4" x14ac:dyDescent="0.2">
      <c r="D946" s="55"/>
    </row>
    <row r="947" spans="4:4" x14ac:dyDescent="0.2">
      <c r="D947" s="55"/>
    </row>
    <row r="948" spans="4:4" x14ac:dyDescent="0.2">
      <c r="D948" s="55"/>
    </row>
    <row r="949" spans="4:4" x14ac:dyDescent="0.2">
      <c r="D949" s="55"/>
    </row>
    <row r="950" spans="4:4" x14ac:dyDescent="0.2">
      <c r="D950" s="55"/>
    </row>
    <row r="951" spans="4:4" x14ac:dyDescent="0.2">
      <c r="D951" s="55"/>
    </row>
    <row r="952" spans="4:4" x14ac:dyDescent="0.2">
      <c r="D952" s="55"/>
    </row>
    <row r="953" spans="4:4" x14ac:dyDescent="0.2">
      <c r="D953" s="55"/>
    </row>
    <row r="954" spans="4:4" x14ac:dyDescent="0.2">
      <c r="D954" s="55"/>
    </row>
    <row r="955" spans="4:4" x14ac:dyDescent="0.2">
      <c r="D955" s="55"/>
    </row>
    <row r="956" spans="4:4" x14ac:dyDescent="0.2">
      <c r="D956" s="55"/>
    </row>
    <row r="957" spans="4:4" x14ac:dyDescent="0.2">
      <c r="D957" s="55"/>
    </row>
    <row r="958" spans="4:4" x14ac:dyDescent="0.2">
      <c r="D958" s="55"/>
    </row>
    <row r="959" spans="4:4" x14ac:dyDescent="0.2">
      <c r="D959" s="55"/>
    </row>
    <row r="960" spans="4:4" x14ac:dyDescent="0.2">
      <c r="D960" s="55"/>
    </row>
    <row r="961" spans="4:4" x14ac:dyDescent="0.2">
      <c r="D961" s="55"/>
    </row>
    <row r="962" spans="4:4" x14ac:dyDescent="0.2">
      <c r="D962" s="55"/>
    </row>
    <row r="963" spans="4:4" x14ac:dyDescent="0.2">
      <c r="D963" s="55"/>
    </row>
    <row r="964" spans="4:4" x14ac:dyDescent="0.2">
      <c r="D964" s="55"/>
    </row>
    <row r="965" spans="4:4" x14ac:dyDescent="0.2">
      <c r="D965" s="55"/>
    </row>
    <row r="966" spans="4:4" x14ac:dyDescent="0.2">
      <c r="D966" s="55"/>
    </row>
    <row r="967" spans="4:4" x14ac:dyDescent="0.2">
      <c r="D967" s="55"/>
    </row>
    <row r="968" spans="4:4" x14ac:dyDescent="0.2">
      <c r="D968" s="55"/>
    </row>
    <row r="969" spans="4:4" x14ac:dyDescent="0.2">
      <c r="D969" s="55"/>
    </row>
    <row r="970" spans="4:4" x14ac:dyDescent="0.2">
      <c r="D970" s="55"/>
    </row>
    <row r="971" spans="4:4" x14ac:dyDescent="0.2">
      <c r="D971" s="55"/>
    </row>
    <row r="972" spans="4:4" x14ac:dyDescent="0.2">
      <c r="D972" s="55"/>
    </row>
    <row r="973" spans="4:4" x14ac:dyDescent="0.2">
      <c r="D973" s="55"/>
    </row>
    <row r="974" spans="4:4" x14ac:dyDescent="0.2">
      <c r="D974" s="55"/>
    </row>
    <row r="975" spans="4:4" x14ac:dyDescent="0.2">
      <c r="D975" s="55"/>
    </row>
    <row r="976" spans="4:4" x14ac:dyDescent="0.2">
      <c r="D976" s="55"/>
    </row>
    <row r="977" spans="4:4" x14ac:dyDescent="0.2">
      <c r="D977" s="55"/>
    </row>
    <row r="978" spans="4:4" x14ac:dyDescent="0.2">
      <c r="D978" s="55"/>
    </row>
    <row r="979" spans="4:4" x14ac:dyDescent="0.2">
      <c r="D979" s="55"/>
    </row>
    <row r="980" spans="4:4" x14ac:dyDescent="0.2">
      <c r="D980" s="55"/>
    </row>
    <row r="981" spans="4:4" x14ac:dyDescent="0.2">
      <c r="D981" s="55"/>
    </row>
    <row r="982" spans="4:4" x14ac:dyDescent="0.2">
      <c r="D982" s="55"/>
    </row>
    <row r="983" spans="4:4" x14ac:dyDescent="0.2">
      <c r="D983" s="55"/>
    </row>
    <row r="984" spans="4:4" x14ac:dyDescent="0.2">
      <c r="D984" s="55"/>
    </row>
    <row r="985" spans="4:4" x14ac:dyDescent="0.2">
      <c r="D985" s="55"/>
    </row>
    <row r="986" spans="4:4" x14ac:dyDescent="0.2">
      <c r="D986" s="55"/>
    </row>
    <row r="987" spans="4:4" x14ac:dyDescent="0.2">
      <c r="D987" s="55"/>
    </row>
    <row r="988" spans="4:4" x14ac:dyDescent="0.2">
      <c r="D988" s="55"/>
    </row>
    <row r="989" spans="4:4" x14ac:dyDescent="0.2">
      <c r="D989" s="55"/>
    </row>
    <row r="990" spans="4:4" x14ac:dyDescent="0.2">
      <c r="D990" s="55"/>
    </row>
    <row r="991" spans="4:4" x14ac:dyDescent="0.2">
      <c r="D991" s="55"/>
    </row>
    <row r="992" spans="4:4" x14ac:dyDescent="0.2">
      <c r="D992" s="55"/>
    </row>
    <row r="993" spans="4:4" x14ac:dyDescent="0.2">
      <c r="D993" s="55"/>
    </row>
    <row r="994" spans="4:4" x14ac:dyDescent="0.2">
      <c r="D994" s="55"/>
    </row>
    <row r="995" spans="4:4" x14ac:dyDescent="0.2">
      <c r="D995" s="55"/>
    </row>
    <row r="996" spans="4:4" x14ac:dyDescent="0.2">
      <c r="D996" s="55"/>
    </row>
    <row r="997" spans="4:4" x14ac:dyDescent="0.2">
      <c r="D997" s="55"/>
    </row>
    <row r="998" spans="4:4" x14ac:dyDescent="0.2">
      <c r="D998" s="55"/>
    </row>
    <row r="999" spans="4:4" x14ac:dyDescent="0.2">
      <c r="D999" s="55"/>
    </row>
    <row r="1000" spans="4:4" x14ac:dyDescent="0.2">
      <c r="D1000" s="55"/>
    </row>
    <row r="1001" spans="4:4" x14ac:dyDescent="0.2">
      <c r="D1001" s="55"/>
    </row>
    <row r="1002" spans="4:4" x14ac:dyDescent="0.2">
      <c r="D1002" s="55"/>
    </row>
    <row r="1003" spans="4:4" x14ac:dyDescent="0.2">
      <c r="D1003" s="55"/>
    </row>
    <row r="1004" spans="4:4" x14ac:dyDescent="0.2">
      <c r="D1004" s="55"/>
    </row>
    <row r="1005" spans="4:4" x14ac:dyDescent="0.2">
      <c r="D1005" s="55"/>
    </row>
    <row r="1007" spans="4:4" x14ac:dyDescent="0.2">
      <c r="D1007" s="55"/>
    </row>
    <row r="1008" spans="4:4" x14ac:dyDescent="0.2">
      <c r="D1008" s="55"/>
    </row>
    <row r="1009" spans="4:4" x14ac:dyDescent="0.2">
      <c r="D1009" s="55"/>
    </row>
    <row r="1010" spans="4:4" x14ac:dyDescent="0.2">
      <c r="D1010" s="55"/>
    </row>
    <row r="1011" spans="4:4" x14ac:dyDescent="0.2">
      <c r="D1011" s="55"/>
    </row>
    <row r="1012" spans="4:4" x14ac:dyDescent="0.2">
      <c r="D1012" s="55"/>
    </row>
    <row r="1013" spans="4:4" x14ac:dyDescent="0.2">
      <c r="D1013" s="55"/>
    </row>
    <row r="1014" spans="4:4" x14ac:dyDescent="0.2">
      <c r="D1014" s="55"/>
    </row>
    <row r="1015" spans="4:4" x14ac:dyDescent="0.2">
      <c r="D1015" s="55"/>
    </row>
    <row r="1016" spans="4:4" x14ac:dyDescent="0.2">
      <c r="D1016" s="55"/>
    </row>
    <row r="1017" spans="4:4" x14ac:dyDescent="0.2">
      <c r="D1017" s="55"/>
    </row>
    <row r="1018" spans="4:4" x14ac:dyDescent="0.2">
      <c r="D1018" s="55"/>
    </row>
    <row r="1019" spans="4:4" x14ac:dyDescent="0.2">
      <c r="D1019" s="55"/>
    </row>
    <row r="1020" spans="4:4" x14ac:dyDescent="0.2">
      <c r="D1020" s="55"/>
    </row>
    <row r="1021" spans="4:4" x14ac:dyDescent="0.2">
      <c r="D1021" s="55"/>
    </row>
    <row r="1022" spans="4:4" x14ac:dyDescent="0.2">
      <c r="D1022" s="55"/>
    </row>
    <row r="1023" spans="4:4" x14ac:dyDescent="0.2">
      <c r="D1023" s="55"/>
    </row>
    <row r="1024" spans="4:4" x14ac:dyDescent="0.2">
      <c r="D1024" s="55"/>
    </row>
    <row r="1025" spans="4:4" x14ac:dyDescent="0.2">
      <c r="D1025" s="55"/>
    </row>
    <row r="1026" spans="4:4" x14ac:dyDescent="0.2">
      <c r="D1026" s="55"/>
    </row>
    <row r="1027" spans="4:4" x14ac:dyDescent="0.2">
      <c r="D1027" s="55"/>
    </row>
    <row r="1028" spans="4:4" x14ac:dyDescent="0.2">
      <c r="D1028" s="55"/>
    </row>
    <row r="1029" spans="4:4" x14ac:dyDescent="0.2">
      <c r="D1029" s="55"/>
    </row>
    <row r="1030" spans="4:4" x14ac:dyDescent="0.2">
      <c r="D1030" s="55"/>
    </row>
    <row r="1031" spans="4:4" x14ac:dyDescent="0.2">
      <c r="D1031" s="55"/>
    </row>
    <row r="1032" spans="4:4" x14ac:dyDescent="0.2">
      <c r="D1032" s="55"/>
    </row>
    <row r="1033" spans="4:4" x14ac:dyDescent="0.2">
      <c r="D1033" s="55"/>
    </row>
    <row r="1034" spans="4:4" x14ac:dyDescent="0.2">
      <c r="D1034" s="55"/>
    </row>
    <row r="1035" spans="4:4" x14ac:dyDescent="0.2">
      <c r="D1035" s="55"/>
    </row>
    <row r="1036" spans="4:4" x14ac:dyDescent="0.2">
      <c r="D1036" s="55"/>
    </row>
    <row r="1037" spans="4:4" x14ac:dyDescent="0.2">
      <c r="D1037" s="55"/>
    </row>
    <row r="1038" spans="4:4" x14ac:dyDescent="0.2">
      <c r="D1038" s="55"/>
    </row>
    <row r="1039" spans="4:4" x14ac:dyDescent="0.2">
      <c r="D1039" s="55"/>
    </row>
    <row r="1040" spans="4:4" x14ac:dyDescent="0.2">
      <c r="D1040" s="55"/>
    </row>
    <row r="1041" spans="4:4" x14ac:dyDescent="0.2">
      <c r="D1041" s="55"/>
    </row>
    <row r="1042" spans="4:4" x14ac:dyDescent="0.2">
      <c r="D1042" s="55"/>
    </row>
    <row r="1043" spans="4:4" x14ac:dyDescent="0.2">
      <c r="D1043" s="55"/>
    </row>
    <row r="1044" spans="4:4" x14ac:dyDescent="0.2">
      <c r="D1044" s="55"/>
    </row>
    <row r="1045" spans="4:4" x14ac:dyDescent="0.2">
      <c r="D1045" s="55"/>
    </row>
    <row r="1046" spans="4:4" x14ac:dyDescent="0.2">
      <c r="D1046" s="55"/>
    </row>
    <row r="1047" spans="4:4" x14ac:dyDescent="0.2">
      <c r="D1047" s="55"/>
    </row>
    <row r="1048" spans="4:4" x14ac:dyDescent="0.2">
      <c r="D1048" s="55"/>
    </row>
    <row r="1049" spans="4:4" x14ac:dyDescent="0.2">
      <c r="D1049" s="55"/>
    </row>
    <row r="1050" spans="4:4" x14ac:dyDescent="0.2">
      <c r="D1050" s="55"/>
    </row>
    <row r="1051" spans="4:4" x14ac:dyDescent="0.2">
      <c r="D1051" s="55"/>
    </row>
    <row r="1052" spans="4:4" x14ac:dyDescent="0.2">
      <c r="D1052" s="55"/>
    </row>
    <row r="1053" spans="4:4" x14ac:dyDescent="0.2">
      <c r="D1053" s="55"/>
    </row>
    <row r="1054" spans="4:4" x14ac:dyDescent="0.2">
      <c r="D1054" s="55"/>
    </row>
    <row r="1055" spans="4:4" x14ac:dyDescent="0.2">
      <c r="D1055" s="55"/>
    </row>
    <row r="1056" spans="4:4" x14ac:dyDescent="0.2">
      <c r="D1056" s="55"/>
    </row>
    <row r="1057" spans="4:4" x14ac:dyDescent="0.2">
      <c r="D1057" s="55"/>
    </row>
    <row r="1058" spans="4:4" x14ac:dyDescent="0.2">
      <c r="D1058" s="55"/>
    </row>
    <row r="1059" spans="4:4" x14ac:dyDescent="0.2">
      <c r="D1059" s="55"/>
    </row>
    <row r="1060" spans="4:4" x14ac:dyDescent="0.2">
      <c r="D1060" s="55"/>
    </row>
    <row r="1061" spans="4:4" x14ac:dyDescent="0.2">
      <c r="D1061" s="55"/>
    </row>
    <row r="1062" spans="4:4" x14ac:dyDescent="0.2">
      <c r="D1062" s="55"/>
    </row>
    <row r="1063" spans="4:4" x14ac:dyDescent="0.2">
      <c r="D1063" s="55"/>
    </row>
    <row r="1064" spans="4:4" x14ac:dyDescent="0.2">
      <c r="D1064" s="55"/>
    </row>
    <row r="1065" spans="4:4" x14ac:dyDescent="0.2">
      <c r="D1065" s="55"/>
    </row>
    <row r="1066" spans="4:4" x14ac:dyDescent="0.2">
      <c r="D1066" s="55"/>
    </row>
    <row r="1067" spans="4:4" x14ac:dyDescent="0.2">
      <c r="D1067" s="55"/>
    </row>
    <row r="1068" spans="4:4" x14ac:dyDescent="0.2">
      <c r="D1068" s="55"/>
    </row>
    <row r="1069" spans="4:4" x14ac:dyDescent="0.2">
      <c r="D1069" s="55"/>
    </row>
    <row r="1070" spans="4:4" x14ac:dyDescent="0.2">
      <c r="D1070" s="55"/>
    </row>
    <row r="1071" spans="4:4" x14ac:dyDescent="0.2">
      <c r="D1071" s="55"/>
    </row>
    <row r="1072" spans="4:4" x14ac:dyDescent="0.2">
      <c r="D1072" s="55"/>
    </row>
    <row r="1073" spans="4:4" x14ac:dyDescent="0.2">
      <c r="D1073" s="55"/>
    </row>
    <row r="1074" spans="4:4" x14ac:dyDescent="0.2">
      <c r="D1074" s="55"/>
    </row>
    <row r="1075" spans="4:4" x14ac:dyDescent="0.2">
      <c r="D1075" s="55"/>
    </row>
    <row r="1076" spans="4:4" x14ac:dyDescent="0.2">
      <c r="D1076" s="55"/>
    </row>
    <row r="1077" spans="4:4" x14ac:dyDescent="0.2">
      <c r="D1077" s="55"/>
    </row>
    <row r="1078" spans="4:4" x14ac:dyDescent="0.2">
      <c r="D1078" s="55"/>
    </row>
    <row r="1079" spans="4:4" x14ac:dyDescent="0.2">
      <c r="D1079" s="55"/>
    </row>
    <row r="1080" spans="4:4" x14ac:dyDescent="0.2">
      <c r="D1080" s="55"/>
    </row>
    <row r="1081" spans="4:4" x14ac:dyDescent="0.2">
      <c r="D1081" s="55"/>
    </row>
    <row r="1082" spans="4:4" x14ac:dyDescent="0.2">
      <c r="D1082" s="55"/>
    </row>
    <row r="1083" spans="4:4" x14ac:dyDescent="0.2">
      <c r="D1083" s="55"/>
    </row>
    <row r="1084" spans="4:4" x14ac:dyDescent="0.2">
      <c r="D1084" s="55"/>
    </row>
    <row r="1085" spans="4:4" x14ac:dyDescent="0.2">
      <c r="D1085" s="55"/>
    </row>
    <row r="1087" spans="4:4" x14ac:dyDescent="0.2">
      <c r="D1087" s="55"/>
    </row>
    <row r="1088" spans="4:4" x14ac:dyDescent="0.2">
      <c r="D1088" s="55"/>
    </row>
    <row r="1089" spans="4:4" x14ac:dyDescent="0.2">
      <c r="D1089" s="55"/>
    </row>
    <row r="1090" spans="4:4" x14ac:dyDescent="0.2">
      <c r="D1090" s="55"/>
    </row>
    <row r="1091" spans="4:4" x14ac:dyDescent="0.2">
      <c r="D1091" s="55"/>
    </row>
    <row r="1092" spans="4:4" x14ac:dyDescent="0.2">
      <c r="D1092" s="55"/>
    </row>
    <row r="1093" spans="4:4" x14ac:dyDescent="0.2">
      <c r="D1093" s="55"/>
    </row>
    <row r="1094" spans="4:4" x14ac:dyDescent="0.2">
      <c r="D1094" s="55"/>
    </row>
    <row r="1095" spans="4:4" x14ac:dyDescent="0.2">
      <c r="D1095" s="55"/>
    </row>
    <row r="1096" spans="4:4" x14ac:dyDescent="0.2">
      <c r="D1096" s="55"/>
    </row>
    <row r="1097" spans="4:4" x14ac:dyDescent="0.2">
      <c r="D1097" s="55"/>
    </row>
    <row r="1098" spans="4:4" x14ac:dyDescent="0.2">
      <c r="D1098" s="55"/>
    </row>
    <row r="1099" spans="4:4" x14ac:dyDescent="0.2">
      <c r="D1099" s="55"/>
    </row>
    <row r="1100" spans="4:4" x14ac:dyDescent="0.2">
      <c r="D1100" s="55"/>
    </row>
    <row r="1101" spans="4:4" x14ac:dyDescent="0.2">
      <c r="D1101" s="55"/>
    </row>
    <row r="1102" spans="4:4" x14ac:dyDescent="0.2">
      <c r="D1102" s="55"/>
    </row>
    <row r="1103" spans="4:4" x14ac:dyDescent="0.2">
      <c r="D1103" s="55"/>
    </row>
    <row r="1104" spans="4:4" x14ac:dyDescent="0.2">
      <c r="D1104" s="55"/>
    </row>
    <row r="1105" spans="4:4" x14ac:dyDescent="0.2">
      <c r="D1105" s="55"/>
    </row>
    <row r="1106" spans="4:4" x14ac:dyDescent="0.2">
      <c r="D1106" s="55"/>
    </row>
    <row r="1107" spans="4:4" x14ac:dyDescent="0.2">
      <c r="D1107" s="55"/>
    </row>
    <row r="1108" spans="4:4" x14ac:dyDescent="0.2">
      <c r="D1108" s="55"/>
    </row>
    <row r="1109" spans="4:4" x14ac:dyDescent="0.2">
      <c r="D1109" s="55"/>
    </row>
    <row r="1110" spans="4:4" x14ac:dyDescent="0.2">
      <c r="D1110" s="55"/>
    </row>
    <row r="1111" spans="4:4" x14ac:dyDescent="0.2">
      <c r="D1111" s="55"/>
    </row>
    <row r="1112" spans="4:4" x14ac:dyDescent="0.2">
      <c r="D1112" s="55"/>
    </row>
    <row r="1113" spans="4:4" x14ac:dyDescent="0.2">
      <c r="D1113" s="55"/>
    </row>
    <row r="1114" spans="4:4" x14ac:dyDescent="0.2">
      <c r="D1114" s="55"/>
    </row>
    <row r="1115" spans="4:4" x14ac:dyDescent="0.2">
      <c r="D1115" s="55"/>
    </row>
    <row r="1116" spans="4:4" x14ac:dyDescent="0.2">
      <c r="D1116" s="55"/>
    </row>
    <row r="1117" spans="4:4" x14ac:dyDescent="0.2">
      <c r="D1117" s="55"/>
    </row>
    <row r="1118" spans="4:4" x14ac:dyDescent="0.2">
      <c r="D1118" s="55"/>
    </row>
    <row r="1119" spans="4:4" x14ac:dyDescent="0.2">
      <c r="D1119" s="55"/>
    </row>
    <row r="1120" spans="4:4" x14ac:dyDescent="0.2">
      <c r="D1120" s="55"/>
    </row>
    <row r="1121" spans="4:4" x14ac:dyDescent="0.2">
      <c r="D1121" s="55"/>
    </row>
    <row r="1122" spans="4:4" x14ac:dyDescent="0.2">
      <c r="D1122" s="55"/>
    </row>
    <row r="1123" spans="4:4" x14ac:dyDescent="0.2">
      <c r="D1123" s="55"/>
    </row>
    <row r="1124" spans="4:4" x14ac:dyDescent="0.2">
      <c r="D1124" s="55"/>
    </row>
    <row r="1125" spans="4:4" x14ac:dyDescent="0.2">
      <c r="D1125" s="55"/>
    </row>
    <row r="1126" spans="4:4" x14ac:dyDescent="0.2">
      <c r="D1126" s="55"/>
    </row>
    <row r="1127" spans="4:4" x14ac:dyDescent="0.2">
      <c r="D1127" s="55"/>
    </row>
    <row r="1128" spans="4:4" x14ac:dyDescent="0.2">
      <c r="D1128" s="55"/>
    </row>
    <row r="1129" spans="4:4" x14ac:dyDescent="0.2">
      <c r="D1129" s="55"/>
    </row>
    <row r="1130" spans="4:4" x14ac:dyDescent="0.2">
      <c r="D1130" s="55"/>
    </row>
    <row r="1131" spans="4:4" x14ac:dyDescent="0.2">
      <c r="D1131" s="55"/>
    </row>
    <row r="1132" spans="4:4" x14ac:dyDescent="0.2">
      <c r="D1132" s="55"/>
    </row>
    <row r="1133" spans="4:4" x14ac:dyDescent="0.2">
      <c r="D1133" s="55"/>
    </row>
    <row r="1134" spans="4:4" x14ac:dyDescent="0.2">
      <c r="D1134" s="55"/>
    </row>
    <row r="1135" spans="4:4" x14ac:dyDescent="0.2">
      <c r="D1135" s="55"/>
    </row>
    <row r="1136" spans="4:4" x14ac:dyDescent="0.2">
      <c r="D1136" s="55"/>
    </row>
    <row r="1137" spans="4:4" x14ac:dyDescent="0.2">
      <c r="D1137" s="55"/>
    </row>
    <row r="1138" spans="4:4" x14ac:dyDescent="0.2">
      <c r="D1138" s="55"/>
    </row>
    <row r="1139" spans="4:4" x14ac:dyDescent="0.2">
      <c r="D1139" s="55"/>
    </row>
    <row r="1140" spans="4:4" x14ac:dyDescent="0.2">
      <c r="D1140" s="55"/>
    </row>
    <row r="1141" spans="4:4" x14ac:dyDescent="0.2">
      <c r="D1141" s="55"/>
    </row>
    <row r="1142" spans="4:4" x14ac:dyDescent="0.2">
      <c r="D1142" s="55"/>
    </row>
    <row r="1143" spans="4:4" x14ac:dyDescent="0.2">
      <c r="D1143" s="55"/>
    </row>
    <row r="1144" spans="4:4" x14ac:dyDescent="0.2">
      <c r="D1144" s="55"/>
    </row>
    <row r="1145" spans="4:4" x14ac:dyDescent="0.2">
      <c r="D1145" s="55"/>
    </row>
    <row r="1146" spans="4:4" x14ac:dyDescent="0.2">
      <c r="D1146" s="55"/>
    </row>
    <row r="1147" spans="4:4" x14ac:dyDescent="0.2">
      <c r="D1147" s="55"/>
    </row>
    <row r="1148" spans="4:4" x14ac:dyDescent="0.2">
      <c r="D1148" s="55"/>
    </row>
    <row r="1149" spans="4:4" x14ac:dyDescent="0.2">
      <c r="D1149" s="55"/>
    </row>
    <row r="1150" spans="4:4" x14ac:dyDescent="0.2">
      <c r="D1150" s="55"/>
    </row>
    <row r="1151" spans="4:4" x14ac:dyDescent="0.2">
      <c r="D1151" s="55"/>
    </row>
    <row r="1152" spans="4:4" x14ac:dyDescent="0.2">
      <c r="D1152" s="55"/>
    </row>
    <row r="1153" spans="4:4" x14ac:dyDescent="0.2">
      <c r="D1153" s="55"/>
    </row>
    <row r="1154" spans="4:4" x14ac:dyDescent="0.2">
      <c r="D1154" s="55"/>
    </row>
    <row r="1155" spans="4:4" x14ac:dyDescent="0.2">
      <c r="D1155" s="55"/>
    </row>
    <row r="1156" spans="4:4" x14ac:dyDescent="0.2">
      <c r="D1156" s="55"/>
    </row>
    <row r="1157" spans="4:4" x14ac:dyDescent="0.2">
      <c r="D1157" s="55"/>
    </row>
    <row r="1158" spans="4:4" x14ac:dyDescent="0.2">
      <c r="D1158" s="55"/>
    </row>
    <row r="1159" spans="4:4" x14ac:dyDescent="0.2">
      <c r="D1159" s="55"/>
    </row>
    <row r="1160" spans="4:4" x14ac:dyDescent="0.2">
      <c r="D1160" s="55"/>
    </row>
    <row r="1161" spans="4:4" x14ac:dyDescent="0.2">
      <c r="D1161" s="55"/>
    </row>
    <row r="1162" spans="4:4" x14ac:dyDescent="0.2">
      <c r="D1162" s="55"/>
    </row>
    <row r="1163" spans="4:4" x14ac:dyDescent="0.2">
      <c r="D1163" s="55"/>
    </row>
    <row r="1164" spans="4:4" x14ac:dyDescent="0.2">
      <c r="D1164" s="55"/>
    </row>
    <row r="1165" spans="4:4" x14ac:dyDescent="0.2">
      <c r="D1165" s="55"/>
    </row>
    <row r="1167" spans="4:4" x14ac:dyDescent="0.2">
      <c r="D1167" s="55"/>
    </row>
    <row r="1168" spans="4:4" x14ac:dyDescent="0.2">
      <c r="D1168" s="55"/>
    </row>
    <row r="1169" spans="4:4" x14ac:dyDescent="0.2">
      <c r="D1169" s="55"/>
    </row>
    <row r="1170" spans="4:4" x14ac:dyDescent="0.2">
      <c r="D1170" s="55"/>
    </row>
    <row r="1171" spans="4:4" x14ac:dyDescent="0.2">
      <c r="D1171" s="55"/>
    </row>
    <row r="1172" spans="4:4" x14ac:dyDescent="0.2">
      <c r="D1172" s="55"/>
    </row>
    <row r="1173" spans="4:4" x14ac:dyDescent="0.2">
      <c r="D1173" s="55"/>
    </row>
    <row r="1175" spans="4:4" x14ac:dyDescent="0.2">
      <c r="D1175" s="55"/>
    </row>
    <row r="1176" spans="4:4" x14ac:dyDescent="0.2">
      <c r="D1176" s="55"/>
    </row>
    <row r="1177" spans="4:4" x14ac:dyDescent="0.2">
      <c r="D1177" s="55"/>
    </row>
    <row r="1178" spans="4:4" x14ac:dyDescent="0.2">
      <c r="D1178" s="55"/>
    </row>
    <row r="1179" spans="4:4" x14ac:dyDescent="0.2">
      <c r="D1179" s="55"/>
    </row>
    <row r="1180" spans="4:4" x14ac:dyDescent="0.2">
      <c r="D1180" s="55"/>
    </row>
    <row r="1181" spans="4:4" x14ac:dyDescent="0.2">
      <c r="D1181" s="55"/>
    </row>
    <row r="1182" spans="4:4" x14ac:dyDescent="0.2">
      <c r="D1182" s="55"/>
    </row>
    <row r="1183" spans="4:4" x14ac:dyDescent="0.2">
      <c r="D1183" s="55"/>
    </row>
    <row r="1184" spans="4:4" x14ac:dyDescent="0.2">
      <c r="D1184" s="55"/>
    </row>
    <row r="1185" spans="4:4" x14ac:dyDescent="0.2">
      <c r="D1185" s="55"/>
    </row>
    <row r="1186" spans="4:4" x14ac:dyDescent="0.2">
      <c r="D1186" s="55"/>
    </row>
    <row r="1187" spans="4:4" x14ac:dyDescent="0.2">
      <c r="D1187" s="55"/>
    </row>
    <row r="1188" spans="4:4" x14ac:dyDescent="0.2">
      <c r="D1188" s="55"/>
    </row>
    <row r="1189" spans="4:4" x14ac:dyDescent="0.2">
      <c r="D1189" s="55"/>
    </row>
    <row r="1190" spans="4:4" x14ac:dyDescent="0.2">
      <c r="D1190" s="55"/>
    </row>
    <row r="1191" spans="4:4" x14ac:dyDescent="0.2">
      <c r="D1191" s="55"/>
    </row>
    <row r="1192" spans="4:4" x14ac:dyDescent="0.2">
      <c r="D1192" s="55"/>
    </row>
    <row r="1193" spans="4:4" x14ac:dyDescent="0.2">
      <c r="D1193" s="55"/>
    </row>
    <row r="1194" spans="4:4" x14ac:dyDescent="0.2">
      <c r="D1194" s="55"/>
    </row>
    <row r="1195" spans="4:4" x14ac:dyDescent="0.2">
      <c r="D1195" s="55"/>
    </row>
    <row r="1196" spans="4:4" x14ac:dyDescent="0.2">
      <c r="D1196" s="55"/>
    </row>
    <row r="1197" spans="4:4" x14ac:dyDescent="0.2">
      <c r="D1197" s="55"/>
    </row>
    <row r="1198" spans="4:4" x14ac:dyDescent="0.2">
      <c r="D1198" s="55"/>
    </row>
    <row r="1199" spans="4:4" x14ac:dyDescent="0.2">
      <c r="D1199" s="55"/>
    </row>
    <row r="1200" spans="4:4" x14ac:dyDescent="0.2">
      <c r="D1200" s="55"/>
    </row>
    <row r="1201" spans="4:4" x14ac:dyDescent="0.2">
      <c r="D1201" s="55"/>
    </row>
    <row r="1202" spans="4:4" x14ac:dyDescent="0.2">
      <c r="D1202" s="55"/>
    </row>
    <row r="1203" spans="4:4" x14ac:dyDescent="0.2">
      <c r="D1203" s="55"/>
    </row>
    <row r="1204" spans="4:4" x14ac:dyDescent="0.2">
      <c r="D1204" s="55"/>
    </row>
    <row r="1205" spans="4:4" x14ac:dyDescent="0.2">
      <c r="D1205" s="55"/>
    </row>
    <row r="1206" spans="4:4" x14ac:dyDescent="0.2">
      <c r="D1206" s="55"/>
    </row>
    <row r="1207" spans="4:4" x14ac:dyDescent="0.2">
      <c r="D1207" s="55"/>
    </row>
    <row r="1208" spans="4:4" x14ac:dyDescent="0.2">
      <c r="D1208" s="55"/>
    </row>
    <row r="1209" spans="4:4" x14ac:dyDescent="0.2">
      <c r="D1209" s="55"/>
    </row>
    <row r="1210" spans="4:4" x14ac:dyDescent="0.2">
      <c r="D1210" s="55"/>
    </row>
    <row r="1211" spans="4:4" x14ac:dyDescent="0.2">
      <c r="D1211" s="55"/>
    </row>
    <row r="1212" spans="4:4" x14ac:dyDescent="0.2">
      <c r="D1212" s="55"/>
    </row>
    <row r="1213" spans="4:4" x14ac:dyDescent="0.2">
      <c r="D1213" s="55"/>
    </row>
    <row r="1214" spans="4:4" x14ac:dyDescent="0.2">
      <c r="D1214" s="55"/>
    </row>
    <row r="1215" spans="4:4" x14ac:dyDescent="0.2">
      <c r="D1215" s="55"/>
    </row>
    <row r="1216" spans="4:4" x14ac:dyDescent="0.2">
      <c r="D1216" s="55"/>
    </row>
    <row r="1217" spans="4:4" x14ac:dyDescent="0.2">
      <c r="D1217" s="55"/>
    </row>
    <row r="1218" spans="4:4" x14ac:dyDescent="0.2">
      <c r="D1218" s="55"/>
    </row>
    <row r="1219" spans="4:4" x14ac:dyDescent="0.2">
      <c r="D1219" s="55"/>
    </row>
    <row r="1220" spans="4:4" x14ac:dyDescent="0.2">
      <c r="D1220" s="55"/>
    </row>
    <row r="1221" spans="4:4" x14ac:dyDescent="0.2">
      <c r="D1221" s="55"/>
    </row>
    <row r="1222" spans="4:4" x14ac:dyDescent="0.2">
      <c r="D1222" s="55"/>
    </row>
    <row r="1223" spans="4:4" x14ac:dyDescent="0.2">
      <c r="D1223" s="55"/>
    </row>
    <row r="1224" spans="4:4" x14ac:dyDescent="0.2">
      <c r="D1224" s="55"/>
    </row>
    <row r="1225" spans="4:4" x14ac:dyDescent="0.2">
      <c r="D1225" s="55"/>
    </row>
    <row r="1226" spans="4:4" x14ac:dyDescent="0.2">
      <c r="D1226" s="55"/>
    </row>
    <row r="1227" spans="4:4" x14ac:dyDescent="0.2">
      <c r="D1227" s="55"/>
    </row>
    <row r="1228" spans="4:4" x14ac:dyDescent="0.2">
      <c r="D1228" s="55"/>
    </row>
    <row r="1229" spans="4:4" x14ac:dyDescent="0.2">
      <c r="D1229" s="55"/>
    </row>
    <row r="1230" spans="4:4" x14ac:dyDescent="0.2">
      <c r="D1230" s="55"/>
    </row>
    <row r="1231" spans="4:4" x14ac:dyDescent="0.2">
      <c r="D1231" s="55"/>
    </row>
    <row r="1232" spans="4:4" x14ac:dyDescent="0.2">
      <c r="D1232" s="55"/>
    </row>
    <row r="1233" spans="4:4" x14ac:dyDescent="0.2">
      <c r="D1233" s="55"/>
    </row>
    <row r="1234" spans="4:4" x14ac:dyDescent="0.2">
      <c r="D1234" s="55"/>
    </row>
    <row r="1235" spans="4:4" x14ac:dyDescent="0.2">
      <c r="D1235" s="55"/>
    </row>
    <row r="1236" spans="4:4" x14ac:dyDescent="0.2">
      <c r="D1236" s="55"/>
    </row>
    <row r="1237" spans="4:4" x14ac:dyDescent="0.2">
      <c r="D1237" s="55"/>
    </row>
    <row r="1238" spans="4:4" x14ac:dyDescent="0.2">
      <c r="D1238" s="55"/>
    </row>
    <row r="1239" spans="4:4" x14ac:dyDescent="0.2">
      <c r="D1239" s="55"/>
    </row>
    <row r="1240" spans="4:4" x14ac:dyDescent="0.2">
      <c r="D1240" s="55"/>
    </row>
    <row r="1241" spans="4:4" x14ac:dyDescent="0.2">
      <c r="D1241" s="55"/>
    </row>
    <row r="1242" spans="4:4" x14ac:dyDescent="0.2">
      <c r="D1242" s="55"/>
    </row>
    <row r="1243" spans="4:4" x14ac:dyDescent="0.2">
      <c r="D1243" s="55"/>
    </row>
    <row r="1244" spans="4:4" x14ac:dyDescent="0.2">
      <c r="D1244" s="55"/>
    </row>
    <row r="1245" spans="4:4" x14ac:dyDescent="0.2">
      <c r="D1245" s="55"/>
    </row>
    <row r="1246" spans="4:4" x14ac:dyDescent="0.2">
      <c r="D1246" s="55"/>
    </row>
    <row r="1247" spans="4:4" x14ac:dyDescent="0.2">
      <c r="D1247" s="55"/>
    </row>
    <row r="1248" spans="4:4" x14ac:dyDescent="0.2">
      <c r="D1248" s="55"/>
    </row>
    <row r="1249" spans="4:4" x14ac:dyDescent="0.2">
      <c r="D1249" s="55"/>
    </row>
    <row r="1250" spans="4:4" x14ac:dyDescent="0.2">
      <c r="D1250" s="55"/>
    </row>
    <row r="1251" spans="4:4" x14ac:dyDescent="0.2">
      <c r="D1251" s="55"/>
    </row>
    <row r="1252" spans="4:4" x14ac:dyDescent="0.2">
      <c r="D1252" s="55"/>
    </row>
    <row r="1253" spans="4:4" x14ac:dyDescent="0.2">
      <c r="D1253" s="55"/>
    </row>
    <row r="1254" spans="4:4" x14ac:dyDescent="0.2">
      <c r="D1254" s="55"/>
    </row>
    <row r="1255" spans="4:4" x14ac:dyDescent="0.2">
      <c r="D1255" s="55"/>
    </row>
    <row r="1256" spans="4:4" x14ac:dyDescent="0.2">
      <c r="D1256" s="55"/>
    </row>
    <row r="1257" spans="4:4" x14ac:dyDescent="0.2">
      <c r="D1257" s="55"/>
    </row>
    <row r="1258" spans="4:4" x14ac:dyDescent="0.2">
      <c r="D1258" s="55"/>
    </row>
    <row r="1259" spans="4:4" x14ac:dyDescent="0.2">
      <c r="D1259" s="55"/>
    </row>
    <row r="1260" spans="4:4" x14ac:dyDescent="0.2">
      <c r="D1260" s="55"/>
    </row>
    <row r="1261" spans="4:4" x14ac:dyDescent="0.2">
      <c r="D1261" s="55"/>
    </row>
    <row r="1262" spans="4:4" x14ac:dyDescent="0.2">
      <c r="D1262" s="55"/>
    </row>
    <row r="1263" spans="4:4" x14ac:dyDescent="0.2">
      <c r="D1263" s="55"/>
    </row>
    <row r="1264" spans="4:4" x14ac:dyDescent="0.2">
      <c r="D1264" s="55"/>
    </row>
    <row r="1265" spans="4:4" x14ac:dyDescent="0.2">
      <c r="D1265" s="55"/>
    </row>
    <row r="1266" spans="4:4" x14ac:dyDescent="0.2">
      <c r="D1266" s="55"/>
    </row>
    <row r="1267" spans="4:4" x14ac:dyDescent="0.2">
      <c r="D1267" s="55"/>
    </row>
    <row r="1268" spans="4:4" x14ac:dyDescent="0.2">
      <c r="D1268" s="55"/>
    </row>
    <row r="1269" spans="4:4" x14ac:dyDescent="0.2">
      <c r="D1269" s="55"/>
    </row>
    <row r="1270" spans="4:4" x14ac:dyDescent="0.2">
      <c r="D1270" s="55"/>
    </row>
    <row r="1271" spans="4:4" x14ac:dyDescent="0.2">
      <c r="D1271" s="55"/>
    </row>
    <row r="1272" spans="4:4" x14ac:dyDescent="0.2">
      <c r="D1272" s="55"/>
    </row>
    <row r="1273" spans="4:4" x14ac:dyDescent="0.2">
      <c r="D1273" s="55"/>
    </row>
    <row r="1274" spans="4:4" x14ac:dyDescent="0.2">
      <c r="D1274" s="55"/>
    </row>
    <row r="1275" spans="4:4" x14ac:dyDescent="0.2">
      <c r="D1275" s="55"/>
    </row>
    <row r="1276" spans="4:4" x14ac:dyDescent="0.2">
      <c r="D1276" s="55"/>
    </row>
    <row r="1277" spans="4:4" x14ac:dyDescent="0.2">
      <c r="D1277" s="55"/>
    </row>
    <row r="1278" spans="4:4" x14ac:dyDescent="0.2">
      <c r="D1278" s="55"/>
    </row>
    <row r="1279" spans="4:4" x14ac:dyDescent="0.2">
      <c r="D1279" s="55"/>
    </row>
    <row r="1280" spans="4:4" x14ac:dyDescent="0.2">
      <c r="D1280" s="55"/>
    </row>
    <row r="1281" spans="4:4" x14ac:dyDescent="0.2">
      <c r="D1281" s="55"/>
    </row>
    <row r="1282" spans="4:4" x14ac:dyDescent="0.2">
      <c r="D1282" s="55"/>
    </row>
    <row r="1283" spans="4:4" x14ac:dyDescent="0.2">
      <c r="D1283" s="55"/>
    </row>
    <row r="1284" spans="4:4" x14ac:dyDescent="0.2">
      <c r="D1284" s="55"/>
    </row>
    <row r="1285" spans="4:4" x14ac:dyDescent="0.2">
      <c r="D1285" s="55"/>
    </row>
    <row r="1286" spans="4:4" x14ac:dyDescent="0.2">
      <c r="D1286" s="55"/>
    </row>
    <row r="1287" spans="4:4" x14ac:dyDescent="0.2">
      <c r="D1287" s="55"/>
    </row>
    <row r="1288" spans="4:4" x14ac:dyDescent="0.2">
      <c r="D1288" s="55"/>
    </row>
    <row r="1289" spans="4:4" x14ac:dyDescent="0.2">
      <c r="D1289" s="55"/>
    </row>
    <row r="1290" spans="4:4" x14ac:dyDescent="0.2">
      <c r="D1290" s="55"/>
    </row>
    <row r="1291" spans="4:4" x14ac:dyDescent="0.2">
      <c r="D1291" s="55"/>
    </row>
    <row r="1292" spans="4:4" x14ac:dyDescent="0.2">
      <c r="D1292" s="55"/>
    </row>
    <row r="1293" spans="4:4" x14ac:dyDescent="0.2">
      <c r="D1293" s="55"/>
    </row>
    <row r="1294" spans="4:4" x14ac:dyDescent="0.2">
      <c r="D1294" s="55"/>
    </row>
    <row r="1295" spans="4:4" x14ac:dyDescent="0.2">
      <c r="D1295" s="55"/>
    </row>
    <row r="1296" spans="4:4" x14ac:dyDescent="0.2">
      <c r="D1296" s="55"/>
    </row>
    <row r="1297" spans="4:4" x14ac:dyDescent="0.2">
      <c r="D1297" s="55"/>
    </row>
    <row r="1298" spans="4:4" x14ac:dyDescent="0.2">
      <c r="D1298" s="55"/>
    </row>
    <row r="1299" spans="4:4" x14ac:dyDescent="0.2">
      <c r="D1299" s="55"/>
    </row>
    <row r="1300" spans="4:4" x14ac:dyDescent="0.2">
      <c r="D1300" s="55"/>
    </row>
    <row r="1301" spans="4:4" x14ac:dyDescent="0.2">
      <c r="D1301" s="55"/>
    </row>
    <row r="1302" spans="4:4" x14ac:dyDescent="0.2">
      <c r="D1302" s="55"/>
    </row>
    <row r="1303" spans="4:4" x14ac:dyDescent="0.2">
      <c r="D1303" s="55"/>
    </row>
    <row r="1304" spans="4:4" x14ac:dyDescent="0.2">
      <c r="D1304" s="55"/>
    </row>
    <row r="1305" spans="4:4" x14ac:dyDescent="0.2">
      <c r="D1305" s="55"/>
    </row>
    <row r="1306" spans="4:4" x14ac:dyDescent="0.2">
      <c r="D1306" s="55"/>
    </row>
    <row r="1307" spans="4:4" x14ac:dyDescent="0.2">
      <c r="D1307" s="55"/>
    </row>
    <row r="1308" spans="4:4" x14ac:dyDescent="0.2">
      <c r="D1308" s="55"/>
    </row>
    <row r="1309" spans="4:4" x14ac:dyDescent="0.2">
      <c r="D1309" s="55"/>
    </row>
    <row r="1310" spans="4:4" x14ac:dyDescent="0.2">
      <c r="D1310" s="55"/>
    </row>
    <row r="1311" spans="4:4" x14ac:dyDescent="0.2">
      <c r="D1311" s="55"/>
    </row>
    <row r="1312" spans="4:4" x14ac:dyDescent="0.2">
      <c r="D1312" s="55"/>
    </row>
    <row r="1313" spans="4:4" x14ac:dyDescent="0.2">
      <c r="D1313" s="55"/>
    </row>
    <row r="1314" spans="4:4" x14ac:dyDescent="0.2">
      <c r="D1314" s="55"/>
    </row>
    <row r="1315" spans="4:4" x14ac:dyDescent="0.2">
      <c r="D1315" s="55"/>
    </row>
    <row r="1316" spans="4:4" x14ac:dyDescent="0.2">
      <c r="D1316" s="55"/>
    </row>
    <row r="1317" spans="4:4" x14ac:dyDescent="0.2">
      <c r="D1317" s="55"/>
    </row>
    <row r="1318" spans="4:4" x14ac:dyDescent="0.2">
      <c r="D1318" s="55"/>
    </row>
    <row r="1319" spans="4:4" x14ac:dyDescent="0.2">
      <c r="D1319" s="55"/>
    </row>
    <row r="1320" spans="4:4" x14ac:dyDescent="0.2">
      <c r="D1320" s="55"/>
    </row>
    <row r="1321" spans="4:4" x14ac:dyDescent="0.2">
      <c r="D1321" s="55"/>
    </row>
    <row r="1322" spans="4:4" x14ac:dyDescent="0.2">
      <c r="D1322" s="55"/>
    </row>
    <row r="1323" spans="4:4" x14ac:dyDescent="0.2">
      <c r="D1323" s="55"/>
    </row>
    <row r="1324" spans="4:4" x14ac:dyDescent="0.2">
      <c r="D1324" s="55"/>
    </row>
    <row r="1325" spans="4:4" x14ac:dyDescent="0.2">
      <c r="D1325" s="55"/>
    </row>
    <row r="1326" spans="4:4" x14ac:dyDescent="0.2">
      <c r="D1326" s="55"/>
    </row>
    <row r="1327" spans="4:4" x14ac:dyDescent="0.2">
      <c r="D1327" s="55"/>
    </row>
    <row r="1328" spans="4:4" x14ac:dyDescent="0.2">
      <c r="D1328" s="55"/>
    </row>
    <row r="1329" spans="4:4" x14ac:dyDescent="0.2">
      <c r="D1329" s="55"/>
    </row>
    <row r="1330" spans="4:4" x14ac:dyDescent="0.2">
      <c r="D1330" s="55"/>
    </row>
    <row r="1331" spans="4:4" x14ac:dyDescent="0.2">
      <c r="D1331" s="55"/>
    </row>
    <row r="1332" spans="4:4" x14ac:dyDescent="0.2">
      <c r="D1332" s="55"/>
    </row>
    <row r="1333" spans="4:4" x14ac:dyDescent="0.2">
      <c r="D1333" s="55"/>
    </row>
    <row r="1334" spans="4:4" x14ac:dyDescent="0.2">
      <c r="D1334" s="55"/>
    </row>
    <row r="1335" spans="4:4" x14ac:dyDescent="0.2">
      <c r="D1335" s="55"/>
    </row>
    <row r="1336" spans="4:4" x14ac:dyDescent="0.2">
      <c r="D1336" s="55"/>
    </row>
    <row r="1337" spans="4:4" x14ac:dyDescent="0.2">
      <c r="D1337" s="55"/>
    </row>
    <row r="1338" spans="4:4" x14ac:dyDescent="0.2">
      <c r="D1338" s="55"/>
    </row>
    <row r="1339" spans="4:4" x14ac:dyDescent="0.2">
      <c r="D1339" s="55"/>
    </row>
    <row r="1340" spans="4:4" x14ac:dyDescent="0.2">
      <c r="D1340" s="55"/>
    </row>
    <row r="1341" spans="4:4" x14ac:dyDescent="0.2">
      <c r="D1341" s="55"/>
    </row>
    <row r="1342" spans="4:4" x14ac:dyDescent="0.2">
      <c r="D1342" s="55"/>
    </row>
    <row r="1343" spans="4:4" x14ac:dyDescent="0.2">
      <c r="D1343" s="55"/>
    </row>
    <row r="1344" spans="4:4" x14ac:dyDescent="0.2">
      <c r="D1344" s="55"/>
    </row>
    <row r="1345" spans="4:4" x14ac:dyDescent="0.2">
      <c r="D1345" s="55"/>
    </row>
    <row r="1346" spans="4:4" x14ac:dyDescent="0.2">
      <c r="D1346" s="55"/>
    </row>
    <row r="1347" spans="4:4" x14ac:dyDescent="0.2">
      <c r="D1347" s="55"/>
    </row>
    <row r="1348" spans="4:4" x14ac:dyDescent="0.2">
      <c r="D1348" s="55"/>
    </row>
    <row r="1349" spans="4:4" x14ac:dyDescent="0.2">
      <c r="D1349" s="55"/>
    </row>
    <row r="1350" spans="4:4" x14ac:dyDescent="0.2">
      <c r="D1350" s="55"/>
    </row>
    <row r="1351" spans="4:4" x14ac:dyDescent="0.2">
      <c r="D1351" s="55"/>
    </row>
    <row r="1352" spans="4:4" x14ac:dyDescent="0.2">
      <c r="D1352" s="55"/>
    </row>
    <row r="1353" spans="4:4" x14ac:dyDescent="0.2">
      <c r="D1353" s="55"/>
    </row>
    <row r="1354" spans="4:4" x14ac:dyDescent="0.2">
      <c r="D1354" s="55"/>
    </row>
    <row r="1355" spans="4:4" x14ac:dyDescent="0.2">
      <c r="D1355" s="55"/>
    </row>
    <row r="1356" spans="4:4" x14ac:dyDescent="0.2">
      <c r="D1356" s="55"/>
    </row>
    <row r="1357" spans="4:4" x14ac:dyDescent="0.2">
      <c r="D1357" s="55"/>
    </row>
    <row r="1358" spans="4:4" x14ac:dyDescent="0.2">
      <c r="D1358" s="55"/>
    </row>
    <row r="1359" spans="4:4" x14ac:dyDescent="0.2">
      <c r="D1359" s="55"/>
    </row>
    <row r="1360" spans="4:4" x14ac:dyDescent="0.2">
      <c r="D1360" s="55"/>
    </row>
    <row r="1361" spans="4:4" x14ac:dyDescent="0.2">
      <c r="D1361" s="55"/>
    </row>
    <row r="1362" spans="4:4" x14ac:dyDescent="0.2">
      <c r="D1362" s="55"/>
    </row>
    <row r="1363" spans="4:4" x14ac:dyDescent="0.2">
      <c r="D1363" s="55"/>
    </row>
    <row r="1364" spans="4:4" x14ac:dyDescent="0.2">
      <c r="D1364" s="55"/>
    </row>
    <row r="1365" spans="4:4" x14ac:dyDescent="0.2">
      <c r="D1365" s="55"/>
    </row>
    <row r="1366" spans="4:4" x14ac:dyDescent="0.2">
      <c r="D1366" s="55"/>
    </row>
    <row r="1367" spans="4:4" x14ac:dyDescent="0.2">
      <c r="D1367" s="55"/>
    </row>
    <row r="1368" spans="4:4" x14ac:dyDescent="0.2">
      <c r="D1368" s="55"/>
    </row>
    <row r="1369" spans="4:4" x14ac:dyDescent="0.2">
      <c r="D1369" s="55"/>
    </row>
    <row r="1370" spans="4:4" x14ac:dyDescent="0.2">
      <c r="D1370" s="55"/>
    </row>
    <row r="1371" spans="4:4" x14ac:dyDescent="0.2">
      <c r="D1371" s="55"/>
    </row>
    <row r="1372" spans="4:4" x14ac:dyDescent="0.2">
      <c r="D1372" s="55"/>
    </row>
    <row r="1373" spans="4:4" x14ac:dyDescent="0.2">
      <c r="D1373" s="55"/>
    </row>
    <row r="1374" spans="4:4" x14ac:dyDescent="0.2">
      <c r="D1374" s="55"/>
    </row>
    <row r="1375" spans="4:4" x14ac:dyDescent="0.2">
      <c r="D1375" s="55"/>
    </row>
    <row r="1376" spans="4:4" x14ac:dyDescent="0.2">
      <c r="D1376" s="55"/>
    </row>
    <row r="1377" spans="4:4" x14ac:dyDescent="0.2">
      <c r="D1377" s="55"/>
    </row>
    <row r="1378" spans="4:4" x14ac:dyDescent="0.2">
      <c r="D1378" s="55"/>
    </row>
    <row r="1379" spans="4:4" x14ac:dyDescent="0.2">
      <c r="D1379" s="55"/>
    </row>
    <row r="1380" spans="4:4" x14ac:dyDescent="0.2">
      <c r="D1380" s="55"/>
    </row>
    <row r="1381" spans="4:4" x14ac:dyDescent="0.2">
      <c r="D1381" s="55"/>
    </row>
    <row r="1382" spans="4:4" x14ac:dyDescent="0.2">
      <c r="D1382" s="55"/>
    </row>
    <row r="1383" spans="4:4" x14ac:dyDescent="0.2">
      <c r="D1383" s="55"/>
    </row>
    <row r="1384" spans="4:4" x14ac:dyDescent="0.2">
      <c r="D1384" s="55"/>
    </row>
    <row r="1385" spans="4:4" x14ac:dyDescent="0.2">
      <c r="D1385" s="55"/>
    </row>
    <row r="1386" spans="4:4" x14ac:dyDescent="0.2">
      <c r="D1386" s="55"/>
    </row>
    <row r="1387" spans="4:4" x14ac:dyDescent="0.2">
      <c r="D1387" s="55"/>
    </row>
    <row r="1388" spans="4:4" x14ac:dyDescent="0.2">
      <c r="D1388" s="55"/>
    </row>
    <row r="1389" spans="4:4" x14ac:dyDescent="0.2">
      <c r="D1389" s="55"/>
    </row>
    <row r="1390" spans="4:4" x14ac:dyDescent="0.2">
      <c r="D1390" s="55"/>
    </row>
    <row r="1391" spans="4:4" x14ac:dyDescent="0.2">
      <c r="D1391" s="55"/>
    </row>
    <row r="1392" spans="4:4" x14ac:dyDescent="0.2">
      <c r="D1392" s="55"/>
    </row>
    <row r="1393" spans="4:4" x14ac:dyDescent="0.2">
      <c r="D1393" s="55"/>
    </row>
    <row r="1394" spans="4:4" x14ac:dyDescent="0.2">
      <c r="D1394" s="55"/>
    </row>
    <row r="1395" spans="4:4" x14ac:dyDescent="0.2">
      <c r="D1395" s="55"/>
    </row>
    <row r="1396" spans="4:4" x14ac:dyDescent="0.2">
      <c r="D1396" s="55"/>
    </row>
    <row r="1397" spans="4:4" x14ac:dyDescent="0.2">
      <c r="D1397" s="55"/>
    </row>
    <row r="1398" spans="4:4" x14ac:dyDescent="0.2">
      <c r="D1398" s="55"/>
    </row>
    <row r="1399" spans="4:4" x14ac:dyDescent="0.2">
      <c r="D1399" s="55"/>
    </row>
    <row r="1400" spans="4:4" x14ac:dyDescent="0.2">
      <c r="D1400" s="55"/>
    </row>
    <row r="1401" spans="4:4" x14ac:dyDescent="0.2">
      <c r="D1401" s="55"/>
    </row>
    <row r="1402" spans="4:4" x14ac:dyDescent="0.2">
      <c r="D1402" s="55"/>
    </row>
    <row r="1403" spans="4:4" x14ac:dyDescent="0.2">
      <c r="D1403" s="55"/>
    </row>
    <row r="1404" spans="4:4" x14ac:dyDescent="0.2">
      <c r="D1404" s="55"/>
    </row>
    <row r="1405" spans="4:4" x14ac:dyDescent="0.2">
      <c r="D1405" s="55"/>
    </row>
    <row r="1406" spans="4:4" x14ac:dyDescent="0.2">
      <c r="D1406" s="55"/>
    </row>
    <row r="1407" spans="4:4" x14ac:dyDescent="0.2">
      <c r="D1407" s="55"/>
    </row>
    <row r="1408" spans="4:4" x14ac:dyDescent="0.2">
      <c r="D1408" s="55"/>
    </row>
    <row r="1409" spans="4:4" x14ac:dyDescent="0.2">
      <c r="D1409" s="55"/>
    </row>
    <row r="1410" spans="4:4" x14ac:dyDescent="0.2">
      <c r="D1410" s="55"/>
    </row>
    <row r="1411" spans="4:4" x14ac:dyDescent="0.2">
      <c r="D1411" s="55"/>
    </row>
    <row r="1412" spans="4:4" x14ac:dyDescent="0.2">
      <c r="D1412" s="55"/>
    </row>
    <row r="1413" spans="4:4" x14ac:dyDescent="0.2">
      <c r="D1413" s="55"/>
    </row>
    <row r="1414" spans="4:4" x14ac:dyDescent="0.2">
      <c r="D1414" s="55"/>
    </row>
    <row r="1415" spans="4:4" x14ac:dyDescent="0.2">
      <c r="D1415" s="55"/>
    </row>
    <row r="1416" spans="4:4" x14ac:dyDescent="0.2">
      <c r="D1416" s="55"/>
    </row>
    <row r="1417" spans="4:4" x14ac:dyDescent="0.2">
      <c r="D1417" s="55"/>
    </row>
    <row r="1418" spans="4:4" x14ac:dyDescent="0.2">
      <c r="D1418" s="55"/>
    </row>
    <row r="1419" spans="4:4" x14ac:dyDescent="0.2">
      <c r="D1419" s="55"/>
    </row>
    <row r="1420" spans="4:4" x14ac:dyDescent="0.2">
      <c r="D1420" s="55"/>
    </row>
    <row r="1421" spans="4:4" x14ac:dyDescent="0.2">
      <c r="D1421" s="55"/>
    </row>
    <row r="1422" spans="4:4" x14ac:dyDescent="0.2">
      <c r="D1422" s="55"/>
    </row>
    <row r="1423" spans="4:4" x14ac:dyDescent="0.2">
      <c r="D1423" s="55"/>
    </row>
    <row r="1424" spans="4:4" x14ac:dyDescent="0.2">
      <c r="D1424" s="55"/>
    </row>
    <row r="1425" spans="4:4" x14ac:dyDescent="0.2">
      <c r="D1425" s="55"/>
    </row>
    <row r="1426" spans="4:4" x14ac:dyDescent="0.2">
      <c r="D1426" s="55"/>
    </row>
    <row r="1427" spans="4:4" x14ac:dyDescent="0.2">
      <c r="D1427" s="55"/>
    </row>
    <row r="1428" spans="4:4" x14ac:dyDescent="0.2">
      <c r="D1428" s="55"/>
    </row>
    <row r="1429" spans="4:4" x14ac:dyDescent="0.2">
      <c r="D1429" s="55"/>
    </row>
    <row r="1430" spans="4:4" x14ac:dyDescent="0.2">
      <c r="D1430" s="55"/>
    </row>
    <row r="1431" spans="4:4" x14ac:dyDescent="0.2">
      <c r="D1431" s="55"/>
    </row>
    <row r="1432" spans="4:4" x14ac:dyDescent="0.2">
      <c r="D1432" s="55"/>
    </row>
    <row r="1433" spans="4:4" x14ac:dyDescent="0.2">
      <c r="D1433" s="55"/>
    </row>
    <row r="1434" spans="4:4" x14ac:dyDescent="0.2">
      <c r="D1434" s="55"/>
    </row>
    <row r="1435" spans="4:4" x14ac:dyDescent="0.2">
      <c r="D1435" s="55"/>
    </row>
    <row r="1436" spans="4:4" x14ac:dyDescent="0.2">
      <c r="D1436" s="55"/>
    </row>
    <row r="1437" spans="4:4" x14ac:dyDescent="0.2">
      <c r="D1437" s="55"/>
    </row>
    <row r="1438" spans="4:4" x14ac:dyDescent="0.2">
      <c r="D1438" s="55"/>
    </row>
    <row r="1439" spans="4:4" x14ac:dyDescent="0.2">
      <c r="D1439" s="55"/>
    </row>
    <row r="1440" spans="4:4" x14ac:dyDescent="0.2">
      <c r="D1440" s="55"/>
    </row>
    <row r="1441" spans="4:4" x14ac:dyDescent="0.2">
      <c r="D1441" s="55"/>
    </row>
    <row r="1442" spans="4:4" x14ac:dyDescent="0.2">
      <c r="D1442" s="55"/>
    </row>
    <row r="1443" spans="4:4" x14ac:dyDescent="0.2">
      <c r="D1443" s="55"/>
    </row>
    <row r="1444" spans="4:4" x14ac:dyDescent="0.2">
      <c r="D1444" s="55"/>
    </row>
    <row r="1445" spans="4:4" x14ac:dyDescent="0.2">
      <c r="D1445" s="55"/>
    </row>
    <row r="1446" spans="4:4" x14ac:dyDescent="0.2">
      <c r="D1446" s="55"/>
    </row>
    <row r="1447" spans="4:4" x14ac:dyDescent="0.2">
      <c r="D1447" s="55"/>
    </row>
    <row r="1448" spans="4:4" x14ac:dyDescent="0.2">
      <c r="D1448" s="55"/>
    </row>
    <row r="1449" spans="4:4" x14ac:dyDescent="0.2">
      <c r="D1449" s="55"/>
    </row>
    <row r="1450" spans="4:4" x14ac:dyDescent="0.2">
      <c r="D1450" s="55"/>
    </row>
    <row r="1451" spans="4:4" x14ac:dyDescent="0.2">
      <c r="D1451" s="55"/>
    </row>
    <row r="1452" spans="4:4" x14ac:dyDescent="0.2">
      <c r="D1452" s="55"/>
    </row>
    <row r="1453" spans="4:4" x14ac:dyDescent="0.2">
      <c r="D1453" s="55"/>
    </row>
    <row r="1454" spans="4:4" x14ac:dyDescent="0.2">
      <c r="D1454" s="55"/>
    </row>
    <row r="1455" spans="4:4" x14ac:dyDescent="0.2">
      <c r="D1455" s="55"/>
    </row>
    <row r="1456" spans="4:4" x14ac:dyDescent="0.2">
      <c r="D1456" s="55"/>
    </row>
    <row r="1457" spans="4:4" x14ac:dyDescent="0.2">
      <c r="D1457" s="55"/>
    </row>
    <row r="1458" spans="4:4" x14ac:dyDescent="0.2">
      <c r="D1458" s="55"/>
    </row>
    <row r="1459" spans="4:4" x14ac:dyDescent="0.2">
      <c r="D1459" s="55"/>
    </row>
    <row r="1460" spans="4:4" x14ac:dyDescent="0.2">
      <c r="D1460" s="55"/>
    </row>
    <row r="1461" spans="4:4" x14ac:dyDescent="0.2">
      <c r="D1461" s="55"/>
    </row>
    <row r="1462" spans="4:4" x14ac:dyDescent="0.2">
      <c r="D1462" s="55"/>
    </row>
    <row r="1463" spans="4:4" x14ac:dyDescent="0.2">
      <c r="D1463" s="55"/>
    </row>
    <row r="1464" spans="4:4" x14ac:dyDescent="0.2">
      <c r="D1464" s="55"/>
    </row>
    <row r="1465" spans="4:4" x14ac:dyDescent="0.2">
      <c r="D1465" s="55"/>
    </row>
    <row r="1466" spans="4:4" x14ac:dyDescent="0.2">
      <c r="D1466" s="55"/>
    </row>
    <row r="1467" spans="4:4" x14ac:dyDescent="0.2">
      <c r="D1467" s="55"/>
    </row>
    <row r="1468" spans="4:4" x14ac:dyDescent="0.2">
      <c r="D1468" s="55"/>
    </row>
    <row r="1469" spans="4:4" x14ac:dyDescent="0.2">
      <c r="D1469" s="55"/>
    </row>
    <row r="1470" spans="4:4" x14ac:dyDescent="0.2">
      <c r="D1470" s="55"/>
    </row>
    <row r="1471" spans="4:4" x14ac:dyDescent="0.2">
      <c r="D1471" s="55"/>
    </row>
    <row r="1472" spans="4:4" x14ac:dyDescent="0.2">
      <c r="D1472" s="55"/>
    </row>
    <row r="1473" spans="4:4" x14ac:dyDescent="0.2">
      <c r="D1473" s="55"/>
    </row>
    <row r="1474" spans="4:4" x14ac:dyDescent="0.2">
      <c r="D1474" s="55"/>
    </row>
    <row r="1475" spans="4:4" x14ac:dyDescent="0.2">
      <c r="D1475" s="55"/>
    </row>
    <row r="1476" spans="4:4" x14ac:dyDescent="0.2">
      <c r="D1476" s="55"/>
    </row>
    <row r="1477" spans="4:4" x14ac:dyDescent="0.2">
      <c r="D1477" s="55"/>
    </row>
    <row r="1478" spans="4:4" x14ac:dyDescent="0.2">
      <c r="D1478" s="55"/>
    </row>
    <row r="1479" spans="4:4" x14ac:dyDescent="0.2">
      <c r="D1479" s="55"/>
    </row>
    <row r="1480" spans="4:4" x14ac:dyDescent="0.2">
      <c r="D1480" s="55"/>
    </row>
    <row r="1481" spans="4:4" x14ac:dyDescent="0.2">
      <c r="D1481" s="55"/>
    </row>
    <row r="1482" spans="4:4" x14ac:dyDescent="0.2">
      <c r="D1482" s="55"/>
    </row>
    <row r="1483" spans="4:4" x14ac:dyDescent="0.2">
      <c r="D1483" s="55"/>
    </row>
    <row r="1484" spans="4:4" x14ac:dyDescent="0.2">
      <c r="D1484" s="55"/>
    </row>
    <row r="1485" spans="4:4" x14ac:dyDescent="0.2">
      <c r="D1485" s="55"/>
    </row>
    <row r="1486" spans="4:4" x14ac:dyDescent="0.2">
      <c r="D1486" s="55"/>
    </row>
    <row r="1487" spans="4:4" x14ac:dyDescent="0.2">
      <c r="D1487" s="55"/>
    </row>
    <row r="1488" spans="4:4" x14ac:dyDescent="0.2">
      <c r="D1488" s="55"/>
    </row>
    <row r="1489" spans="4:4" x14ac:dyDescent="0.2">
      <c r="D1489" s="55"/>
    </row>
    <row r="1490" spans="4:4" x14ac:dyDescent="0.2">
      <c r="D1490" s="55"/>
    </row>
    <row r="1491" spans="4:4" x14ac:dyDescent="0.2">
      <c r="D1491" s="55"/>
    </row>
    <row r="1492" spans="4:4" x14ac:dyDescent="0.2">
      <c r="D1492" s="55"/>
    </row>
    <row r="1493" spans="4:4" x14ac:dyDescent="0.2">
      <c r="D1493" s="55"/>
    </row>
    <row r="1494" spans="4:4" x14ac:dyDescent="0.2">
      <c r="D1494" s="55"/>
    </row>
    <row r="1495" spans="4:4" x14ac:dyDescent="0.2">
      <c r="D1495" s="55"/>
    </row>
    <row r="1496" spans="4:4" x14ac:dyDescent="0.2">
      <c r="D1496" s="55"/>
    </row>
    <row r="1497" spans="4:4" x14ac:dyDescent="0.2">
      <c r="D1497" s="55"/>
    </row>
    <row r="1498" spans="4:4" x14ac:dyDescent="0.2">
      <c r="D1498" s="55"/>
    </row>
    <row r="1499" spans="4:4" x14ac:dyDescent="0.2">
      <c r="D1499" s="55"/>
    </row>
    <row r="1500" spans="4:4" x14ac:dyDescent="0.2">
      <c r="D1500" s="55"/>
    </row>
    <row r="1501" spans="4:4" x14ac:dyDescent="0.2">
      <c r="D1501" s="55"/>
    </row>
    <row r="1502" spans="4:4" x14ac:dyDescent="0.2">
      <c r="D1502" s="55"/>
    </row>
    <row r="1503" spans="4:4" x14ac:dyDescent="0.2">
      <c r="D1503" s="55"/>
    </row>
    <row r="1504" spans="4:4" x14ac:dyDescent="0.2">
      <c r="D1504" s="55"/>
    </row>
    <row r="1505" spans="4:4" x14ac:dyDescent="0.2">
      <c r="D1505" s="55"/>
    </row>
    <row r="1506" spans="4:4" x14ac:dyDescent="0.2">
      <c r="D1506" s="55"/>
    </row>
    <row r="1507" spans="4:4" x14ac:dyDescent="0.2">
      <c r="D1507" s="55"/>
    </row>
    <row r="1508" spans="4:4" x14ac:dyDescent="0.2">
      <c r="D1508" s="55"/>
    </row>
    <row r="1509" spans="4:4" x14ac:dyDescent="0.2">
      <c r="D1509" s="55"/>
    </row>
    <row r="1510" spans="4:4" x14ac:dyDescent="0.2">
      <c r="D1510" s="55"/>
    </row>
    <row r="1511" spans="4:4" x14ac:dyDescent="0.2">
      <c r="D1511" s="55"/>
    </row>
    <row r="1512" spans="4:4" x14ac:dyDescent="0.2">
      <c r="D1512" s="55"/>
    </row>
    <row r="1513" spans="4:4" x14ac:dyDescent="0.2">
      <c r="D1513" s="55"/>
    </row>
    <row r="1514" spans="4:4" x14ac:dyDescent="0.2">
      <c r="D1514" s="55"/>
    </row>
    <row r="1515" spans="4:4" x14ac:dyDescent="0.2">
      <c r="D1515" s="55"/>
    </row>
    <row r="1516" spans="4:4" x14ac:dyDescent="0.2">
      <c r="D1516" s="55"/>
    </row>
    <row r="1517" spans="4:4" x14ac:dyDescent="0.2">
      <c r="D1517" s="55"/>
    </row>
    <row r="1518" spans="4:4" x14ac:dyDescent="0.2">
      <c r="D1518" s="55"/>
    </row>
    <row r="1519" spans="4:4" x14ac:dyDescent="0.2">
      <c r="D1519" s="55"/>
    </row>
    <row r="1520" spans="4:4" x14ac:dyDescent="0.2">
      <c r="D1520" s="55"/>
    </row>
    <row r="1521" spans="4:4" x14ac:dyDescent="0.2">
      <c r="D1521" s="55"/>
    </row>
    <row r="1522" spans="4:4" x14ac:dyDescent="0.2">
      <c r="D1522" s="55"/>
    </row>
    <row r="1523" spans="4:4" x14ac:dyDescent="0.2">
      <c r="D1523" s="55"/>
    </row>
    <row r="1524" spans="4:4" x14ac:dyDescent="0.2">
      <c r="D1524" s="55"/>
    </row>
    <row r="1525" spans="4:4" x14ac:dyDescent="0.2">
      <c r="D1525" s="55"/>
    </row>
    <row r="1526" spans="4:4" x14ac:dyDescent="0.2">
      <c r="D1526" s="55"/>
    </row>
    <row r="1527" spans="4:4" x14ac:dyDescent="0.2">
      <c r="D1527" s="55"/>
    </row>
    <row r="1528" spans="4:4" x14ac:dyDescent="0.2">
      <c r="D1528" s="55"/>
    </row>
    <row r="1529" spans="4:4" x14ac:dyDescent="0.2">
      <c r="D1529" s="55"/>
    </row>
    <row r="1530" spans="4:4" x14ac:dyDescent="0.2">
      <c r="D1530" s="55"/>
    </row>
    <row r="1531" spans="4:4" x14ac:dyDescent="0.2">
      <c r="D1531" s="55"/>
    </row>
    <row r="1532" spans="4:4" x14ac:dyDescent="0.2">
      <c r="D1532" s="55"/>
    </row>
    <row r="1533" spans="4:4" x14ac:dyDescent="0.2">
      <c r="D1533" s="55"/>
    </row>
    <row r="1534" spans="4:4" x14ac:dyDescent="0.2">
      <c r="D1534" s="55"/>
    </row>
    <row r="1535" spans="4:4" x14ac:dyDescent="0.2">
      <c r="D1535" s="55"/>
    </row>
    <row r="1536" spans="4:4" x14ac:dyDescent="0.2">
      <c r="D1536" s="55"/>
    </row>
    <row r="1537" spans="4:4" x14ac:dyDescent="0.2">
      <c r="D1537" s="55"/>
    </row>
    <row r="1538" spans="4:4" x14ac:dyDescent="0.2">
      <c r="D1538" s="55"/>
    </row>
    <row r="1539" spans="4:4" x14ac:dyDescent="0.2">
      <c r="D1539" s="55"/>
    </row>
    <row r="1540" spans="4:4" x14ac:dyDescent="0.2">
      <c r="D1540" s="55"/>
    </row>
    <row r="1541" spans="4:4" x14ac:dyDescent="0.2">
      <c r="D1541" s="55"/>
    </row>
    <row r="1542" spans="4:4" x14ac:dyDescent="0.2">
      <c r="D1542" s="55"/>
    </row>
    <row r="1543" spans="4:4" x14ac:dyDescent="0.2">
      <c r="D1543" s="55"/>
    </row>
    <row r="1544" spans="4:4" x14ac:dyDescent="0.2">
      <c r="D1544" s="55"/>
    </row>
    <row r="1545" spans="4:4" x14ac:dyDescent="0.2">
      <c r="D1545" s="55"/>
    </row>
    <row r="1546" spans="4:4" x14ac:dyDescent="0.2">
      <c r="D1546" s="55"/>
    </row>
    <row r="1547" spans="4:4" x14ac:dyDescent="0.2">
      <c r="D1547" s="55"/>
    </row>
    <row r="1548" spans="4:4" x14ac:dyDescent="0.2">
      <c r="D1548" s="55"/>
    </row>
    <row r="1549" spans="4:4" x14ac:dyDescent="0.2">
      <c r="D1549" s="55"/>
    </row>
    <row r="1550" spans="4:4" x14ac:dyDescent="0.2">
      <c r="D1550" s="55"/>
    </row>
    <row r="1551" spans="4:4" x14ac:dyDescent="0.2">
      <c r="D1551" s="55"/>
    </row>
    <row r="1552" spans="4:4" x14ac:dyDescent="0.2">
      <c r="D1552" s="55"/>
    </row>
    <row r="1553" spans="4:4" x14ac:dyDescent="0.2">
      <c r="D1553" s="55"/>
    </row>
    <row r="1554" spans="4:4" x14ac:dyDescent="0.2">
      <c r="D1554" s="55"/>
    </row>
    <row r="1555" spans="4:4" x14ac:dyDescent="0.2">
      <c r="D1555" s="55"/>
    </row>
    <row r="1556" spans="4:4" x14ac:dyDescent="0.2">
      <c r="D1556" s="55"/>
    </row>
    <row r="1557" spans="4:4" x14ac:dyDescent="0.2">
      <c r="D1557" s="55"/>
    </row>
    <row r="1558" spans="4:4" x14ac:dyDescent="0.2">
      <c r="D1558" s="55"/>
    </row>
    <row r="1559" spans="4:4" x14ac:dyDescent="0.2">
      <c r="D1559" s="55"/>
    </row>
    <row r="1560" spans="4:4" x14ac:dyDescent="0.2">
      <c r="D1560" s="55"/>
    </row>
    <row r="1561" spans="4:4" x14ac:dyDescent="0.2">
      <c r="D1561" s="55"/>
    </row>
    <row r="1562" spans="4:4" x14ac:dyDescent="0.2">
      <c r="D1562" s="55"/>
    </row>
    <row r="1563" spans="4:4" x14ac:dyDescent="0.2">
      <c r="D1563" s="55"/>
    </row>
    <row r="1564" spans="4:4" x14ac:dyDescent="0.2">
      <c r="D1564" s="55"/>
    </row>
    <row r="1565" spans="4:4" x14ac:dyDescent="0.2">
      <c r="D1565" s="55"/>
    </row>
    <row r="1566" spans="4:4" x14ac:dyDescent="0.2">
      <c r="D1566" s="55"/>
    </row>
    <row r="1567" spans="4:4" x14ac:dyDescent="0.2">
      <c r="D1567" s="55"/>
    </row>
    <row r="1568" spans="4:4" x14ac:dyDescent="0.2">
      <c r="D1568" s="55"/>
    </row>
    <row r="1569" spans="4:4" x14ac:dyDescent="0.2">
      <c r="D1569" s="55"/>
    </row>
    <row r="1570" spans="4:4" x14ac:dyDescent="0.2">
      <c r="D1570" s="55"/>
    </row>
    <row r="1571" spans="4:4" x14ac:dyDescent="0.2">
      <c r="D1571" s="55"/>
    </row>
    <row r="1572" spans="4:4" x14ac:dyDescent="0.2">
      <c r="D1572" s="55"/>
    </row>
    <row r="1573" spans="4:4" x14ac:dyDescent="0.2">
      <c r="D1573" s="55"/>
    </row>
    <row r="1574" spans="4:4" x14ac:dyDescent="0.2">
      <c r="D1574" s="55"/>
    </row>
    <row r="1575" spans="4:4" x14ac:dyDescent="0.2">
      <c r="D1575" s="55"/>
    </row>
    <row r="1576" spans="4:4" x14ac:dyDescent="0.2">
      <c r="D1576" s="55"/>
    </row>
    <row r="1577" spans="4:4" x14ac:dyDescent="0.2">
      <c r="D1577" s="55"/>
    </row>
    <row r="1578" spans="4:4" x14ac:dyDescent="0.2">
      <c r="D1578" s="55"/>
    </row>
    <row r="1579" spans="4:4" x14ac:dyDescent="0.2">
      <c r="D1579" s="55"/>
    </row>
    <row r="1580" spans="4:4" x14ac:dyDescent="0.2">
      <c r="D1580" s="55"/>
    </row>
    <row r="1581" spans="4:4" x14ac:dyDescent="0.2">
      <c r="D1581" s="55"/>
    </row>
    <row r="1582" spans="4:4" x14ac:dyDescent="0.2">
      <c r="D1582" s="55"/>
    </row>
    <row r="1583" spans="4:4" x14ac:dyDescent="0.2">
      <c r="D1583" s="55"/>
    </row>
    <row r="1584" spans="4:4" x14ac:dyDescent="0.2">
      <c r="D1584" s="55"/>
    </row>
    <row r="1585" spans="4:4" x14ac:dyDescent="0.2">
      <c r="D1585" s="55"/>
    </row>
    <row r="1586" spans="4:4" x14ac:dyDescent="0.2">
      <c r="D1586" s="55"/>
    </row>
    <row r="1587" spans="4:4" x14ac:dyDescent="0.2">
      <c r="D1587" s="55"/>
    </row>
    <row r="1588" spans="4:4" x14ac:dyDescent="0.2">
      <c r="D1588" s="55"/>
    </row>
    <row r="1589" spans="4:4" x14ac:dyDescent="0.2">
      <c r="D1589" s="55"/>
    </row>
    <row r="1590" spans="4:4" x14ac:dyDescent="0.2">
      <c r="D1590" s="55"/>
    </row>
    <row r="1591" spans="4:4" x14ac:dyDescent="0.2">
      <c r="D1591" s="55"/>
    </row>
    <row r="1592" spans="4:4" x14ac:dyDescent="0.2">
      <c r="D1592" s="55"/>
    </row>
    <row r="1593" spans="4:4" x14ac:dyDescent="0.2">
      <c r="D1593" s="55"/>
    </row>
    <row r="1594" spans="4:4" x14ac:dyDescent="0.2">
      <c r="D1594" s="55"/>
    </row>
    <row r="1595" spans="4:4" x14ac:dyDescent="0.2">
      <c r="D1595" s="55"/>
    </row>
    <row r="1596" spans="4:4" x14ac:dyDescent="0.2">
      <c r="D1596" s="55"/>
    </row>
    <row r="1597" spans="4:4" x14ac:dyDescent="0.2">
      <c r="D1597" s="55"/>
    </row>
    <row r="1598" spans="4:4" x14ac:dyDescent="0.2">
      <c r="D1598" s="55"/>
    </row>
    <row r="1599" spans="4:4" x14ac:dyDescent="0.2">
      <c r="D1599" s="55"/>
    </row>
    <row r="1600" spans="4:4" x14ac:dyDescent="0.2">
      <c r="D1600" s="55"/>
    </row>
    <row r="1601" spans="4:4" x14ac:dyDescent="0.2">
      <c r="D1601" s="55"/>
    </row>
  </sheetData>
  <autoFilter ref="A1:Q321">
    <filterColumn colId="1">
      <filters>
        <filter val="50"/>
      </filters>
    </filterColumn>
    <filterColumn colId="2">
      <filters>
        <filter val="10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x14ac:dyDescent="0.2">
      <c r="I3" s="7" t="s">
        <v>1</v>
      </c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51</v>
      </c>
    </row>
    <row r="7" spans="1:12" x14ac:dyDescent="0.2">
      <c r="I7" s="52" t="s">
        <v>52</v>
      </c>
    </row>
    <row r="8" spans="1:12" x14ac:dyDescent="0.2">
      <c r="I8" s="52" t="s">
        <v>53</v>
      </c>
    </row>
    <row r="9" spans="1:12" x14ac:dyDescent="0.2">
      <c r="I9" s="52" t="s">
        <v>54</v>
      </c>
    </row>
    <row r="10" spans="1:12" x14ac:dyDescent="0.2">
      <c r="I10" s="52" t="s">
        <v>55</v>
      </c>
    </row>
    <row r="11" spans="1:12" x14ac:dyDescent="0.2">
      <c r="I11" s="52" t="s">
        <v>56</v>
      </c>
    </row>
    <row r="12" spans="1:12" x14ac:dyDescent="0.2">
      <c r="I12" s="52" t="s">
        <v>57</v>
      </c>
    </row>
    <row r="13" spans="1:12" x14ac:dyDescent="0.2">
      <c r="I13" s="52" t="s">
        <v>58</v>
      </c>
    </row>
    <row r="14" spans="1:12" x14ac:dyDescent="0.2">
      <c r="I14" s="53" t="s">
        <v>59</v>
      </c>
    </row>
    <row r="26" spans="1:7" x14ac:dyDescent="0.2">
      <c r="A26" s="8" t="s">
        <v>21</v>
      </c>
      <c r="B26" s="9" t="s">
        <v>10</v>
      </c>
      <c r="C26" s="9" t="s">
        <v>11</v>
      </c>
      <c r="D26" s="9" t="s">
        <v>12</v>
      </c>
      <c r="E26" s="9" t="s">
        <v>13</v>
      </c>
      <c r="F26" s="9" t="s">
        <v>14</v>
      </c>
      <c r="G26" s="9" t="s">
        <v>15</v>
      </c>
    </row>
    <row r="27" spans="1:7" x14ac:dyDescent="0.2">
      <c r="A27" s="8" t="s">
        <v>4</v>
      </c>
      <c r="B27" s="4">
        <f t="shared" ref="B27:G27" si="0">MIN(B$50:B$90)</f>
        <v>-48</v>
      </c>
      <c r="C27" s="4">
        <f t="shared" si="0"/>
        <v>-7</v>
      </c>
      <c r="D27" s="4">
        <f t="shared" si="0"/>
        <v>-10</v>
      </c>
      <c r="E27" s="4">
        <f t="shared" si="0"/>
        <v>10</v>
      </c>
      <c r="F27" s="4">
        <f t="shared" si="0"/>
        <v>-115</v>
      </c>
      <c r="G27" s="4">
        <f t="shared" si="0"/>
        <v>33</v>
      </c>
    </row>
    <row r="28" spans="1:7" ht="15.75" x14ac:dyDescent="0.3">
      <c r="A28" s="8" t="s">
        <v>25</v>
      </c>
      <c r="B28" s="4">
        <f t="shared" ref="B28:G28" si="1">PERCENTILE(B$50:B$90,0.25)</f>
        <v>-29.5</v>
      </c>
      <c r="C28" s="4">
        <f t="shared" si="1"/>
        <v>6</v>
      </c>
      <c r="D28" s="4">
        <f t="shared" si="1"/>
        <v>42</v>
      </c>
      <c r="E28" s="4">
        <f t="shared" si="1"/>
        <v>34.5</v>
      </c>
      <c r="F28" s="4">
        <f t="shared" si="1"/>
        <v>-49.5</v>
      </c>
      <c r="G28" s="4">
        <f t="shared" si="1"/>
        <v>46</v>
      </c>
    </row>
    <row r="29" spans="1:7" x14ac:dyDescent="0.2">
      <c r="A29" s="8" t="s">
        <v>7</v>
      </c>
      <c r="B29" s="4">
        <f t="shared" ref="B29:G29" si="2">MEDIAN(B$50:B$90)</f>
        <v>-7.5</v>
      </c>
      <c r="C29" s="4">
        <f t="shared" si="2"/>
        <v>19.5</v>
      </c>
      <c r="D29" s="4">
        <f t="shared" si="2"/>
        <v>52</v>
      </c>
      <c r="E29" s="4">
        <f t="shared" si="2"/>
        <v>45</v>
      </c>
      <c r="F29" s="4">
        <f t="shared" si="2"/>
        <v>-41</v>
      </c>
      <c r="G29" s="4">
        <f t="shared" si="2"/>
        <v>54</v>
      </c>
    </row>
    <row r="30" spans="1:7" ht="15.75" x14ac:dyDescent="0.3">
      <c r="A30" s="8" t="s">
        <v>26</v>
      </c>
      <c r="B30" s="4">
        <f t="shared" ref="B30:G30" si="3">PERCENTILE(B$50:B$90,0.75)</f>
        <v>11.5</v>
      </c>
      <c r="C30" s="4">
        <f t="shared" si="3"/>
        <v>24.75</v>
      </c>
      <c r="D30" s="4">
        <f t="shared" si="3"/>
        <v>59</v>
      </c>
      <c r="E30" s="4">
        <f t="shared" si="3"/>
        <v>62.5</v>
      </c>
      <c r="F30" s="4">
        <f t="shared" si="3"/>
        <v>-30.5</v>
      </c>
      <c r="G30" s="4">
        <f t="shared" si="3"/>
        <v>62</v>
      </c>
    </row>
    <row r="31" spans="1:7" x14ac:dyDescent="0.2">
      <c r="A31" s="8" t="s">
        <v>5</v>
      </c>
      <c r="B31" s="4">
        <f t="shared" ref="B31:G31" si="4">MAX(B$50:B$90)</f>
        <v>29</v>
      </c>
      <c r="C31" s="4">
        <f t="shared" si="4"/>
        <v>30</v>
      </c>
      <c r="D31" s="4">
        <f t="shared" si="4"/>
        <v>105</v>
      </c>
      <c r="E31" s="4">
        <f t="shared" si="4"/>
        <v>86</v>
      </c>
      <c r="F31" s="4">
        <f t="shared" si="4"/>
        <v>25</v>
      </c>
      <c r="G31" s="4">
        <f t="shared" si="4"/>
        <v>100</v>
      </c>
    </row>
    <row r="32" spans="1:7" x14ac:dyDescent="0.2">
      <c r="A32" s="8" t="s">
        <v>6</v>
      </c>
      <c r="B32" s="4">
        <f t="shared" ref="B32:G32" si="5">B30-B28</f>
        <v>41</v>
      </c>
      <c r="C32" s="4">
        <f t="shared" si="5"/>
        <v>18.75</v>
      </c>
      <c r="D32" s="4">
        <f t="shared" si="5"/>
        <v>17</v>
      </c>
      <c r="E32" s="4">
        <f t="shared" si="5"/>
        <v>28</v>
      </c>
      <c r="F32" s="4">
        <f t="shared" si="5"/>
        <v>19</v>
      </c>
      <c r="G32" s="4">
        <f t="shared" si="5"/>
        <v>16</v>
      </c>
    </row>
    <row r="33" spans="1:7" x14ac:dyDescent="0.2">
      <c r="A33" s="8" t="s">
        <v>17</v>
      </c>
      <c r="B33" s="4">
        <f t="shared" ref="B33:G33" si="6">COUNTIF(B$50:B$90,"&gt;"&amp;B39)</f>
        <v>0</v>
      </c>
      <c r="C33" s="4">
        <f t="shared" si="6"/>
        <v>0</v>
      </c>
      <c r="D33" s="4">
        <f t="shared" si="6"/>
        <v>2</v>
      </c>
      <c r="E33" s="4">
        <f t="shared" si="6"/>
        <v>0</v>
      </c>
      <c r="F33" s="4">
        <f t="shared" si="6"/>
        <v>3</v>
      </c>
      <c r="G33" s="4">
        <f t="shared" si="6"/>
        <v>1</v>
      </c>
    </row>
    <row r="34" spans="1:7" x14ac:dyDescent="0.2">
      <c r="A34" s="8" t="s">
        <v>18</v>
      </c>
      <c r="B34" s="4">
        <f t="shared" ref="B34:G34" si="7">COUNTIF(B$50:B$90,"&lt;"&amp;B40)</f>
        <v>0</v>
      </c>
      <c r="C34" s="4">
        <f t="shared" si="7"/>
        <v>0</v>
      </c>
      <c r="D34" s="4">
        <f t="shared" si="7"/>
        <v>1</v>
      </c>
      <c r="E34" s="4">
        <f t="shared" si="7"/>
        <v>0</v>
      </c>
      <c r="F34" s="4">
        <f t="shared" si="7"/>
        <v>2</v>
      </c>
      <c r="G34" s="4">
        <f t="shared" si="7"/>
        <v>0</v>
      </c>
    </row>
    <row r="35" spans="1:7" hidden="1" x14ac:dyDescent="0.2">
      <c r="A35" s="10" t="s">
        <v>24</v>
      </c>
      <c r="B35" s="2"/>
      <c r="C35" s="2"/>
      <c r="D35" s="2"/>
      <c r="E35" s="2"/>
      <c r="F35" s="2"/>
      <c r="G35" s="2"/>
    </row>
    <row r="36" spans="1:7" hidden="1" x14ac:dyDescent="0.2">
      <c r="A36" s="8" t="s">
        <v>8</v>
      </c>
      <c r="B36" s="4">
        <f t="shared" ref="B36:G37" si="8">B29-B28</f>
        <v>22</v>
      </c>
      <c r="C36" s="4">
        <f t="shared" si="8"/>
        <v>13.5</v>
      </c>
      <c r="D36" s="4">
        <f t="shared" si="8"/>
        <v>10</v>
      </c>
      <c r="E36" s="4">
        <f t="shared" si="8"/>
        <v>10.5</v>
      </c>
      <c r="F36" s="4">
        <f t="shared" si="8"/>
        <v>8.5</v>
      </c>
      <c r="G36" s="4">
        <f t="shared" si="8"/>
        <v>8</v>
      </c>
    </row>
    <row r="37" spans="1:7" hidden="1" x14ac:dyDescent="0.2">
      <c r="A37" s="8" t="s">
        <v>9</v>
      </c>
      <c r="B37" s="4">
        <f t="shared" si="8"/>
        <v>19</v>
      </c>
      <c r="C37" s="4">
        <f t="shared" si="8"/>
        <v>5.25</v>
      </c>
      <c r="D37" s="4">
        <f t="shared" si="8"/>
        <v>7</v>
      </c>
      <c r="E37" s="4">
        <f t="shared" si="8"/>
        <v>17.5</v>
      </c>
      <c r="F37" s="4">
        <f t="shared" si="8"/>
        <v>10.5</v>
      </c>
      <c r="G37" s="4">
        <f t="shared" si="8"/>
        <v>8</v>
      </c>
    </row>
    <row r="38" spans="1:7" hidden="1" x14ac:dyDescent="0.2">
      <c r="A38" s="10" t="s">
        <v>23</v>
      </c>
      <c r="B38" s="2"/>
      <c r="C38" s="2"/>
      <c r="D38" s="2"/>
      <c r="E38" s="2"/>
      <c r="F38" s="2"/>
      <c r="G38" s="2"/>
    </row>
    <row r="39" spans="1:7" ht="15.75" hidden="1" x14ac:dyDescent="0.3">
      <c r="A39" s="8" t="s">
        <v>27</v>
      </c>
      <c r="B39" s="4">
        <f t="shared" ref="B39:G39" si="9">B30+1.5*B32</f>
        <v>73</v>
      </c>
      <c r="C39" s="4">
        <f t="shared" si="9"/>
        <v>52.875</v>
      </c>
      <c r="D39" s="4">
        <f t="shared" si="9"/>
        <v>84.5</v>
      </c>
      <c r="E39" s="4">
        <f t="shared" si="9"/>
        <v>104.5</v>
      </c>
      <c r="F39" s="4">
        <f t="shared" si="9"/>
        <v>-2</v>
      </c>
      <c r="G39" s="4">
        <f t="shared" si="9"/>
        <v>86</v>
      </c>
    </row>
    <row r="40" spans="1:7" ht="15.75" hidden="1" x14ac:dyDescent="0.3">
      <c r="A40" s="8" t="s">
        <v>28</v>
      </c>
      <c r="B40" s="4">
        <f t="shared" ref="B40:G40" si="10">B28-1.5*B32</f>
        <v>-91</v>
      </c>
      <c r="C40" s="4">
        <f t="shared" si="10"/>
        <v>-22.125</v>
      </c>
      <c r="D40" s="4">
        <f t="shared" si="10"/>
        <v>16.5</v>
      </c>
      <c r="E40" s="4">
        <f t="shared" si="10"/>
        <v>-7.5</v>
      </c>
      <c r="F40" s="4">
        <f t="shared" si="10"/>
        <v>-78</v>
      </c>
      <c r="G40" s="4">
        <f t="shared" si="10"/>
        <v>22</v>
      </c>
    </row>
    <row r="41" spans="1:7" hidden="1" x14ac:dyDescent="0.2">
      <c r="A41" s="8" t="s">
        <v>16</v>
      </c>
      <c r="B41" s="4">
        <f t="shared" ref="B41:G41" si="11">MIN(B39,B31)</f>
        <v>29</v>
      </c>
      <c r="C41" s="4">
        <f t="shared" si="11"/>
        <v>30</v>
      </c>
      <c r="D41" s="4">
        <f t="shared" si="11"/>
        <v>84.5</v>
      </c>
      <c r="E41" s="4">
        <f t="shared" si="11"/>
        <v>86</v>
      </c>
      <c r="F41" s="4">
        <f t="shared" si="11"/>
        <v>-2</v>
      </c>
      <c r="G41" s="4">
        <f t="shared" si="11"/>
        <v>86</v>
      </c>
    </row>
    <row r="42" spans="1:7" hidden="1" x14ac:dyDescent="0.2">
      <c r="A42" s="8" t="s">
        <v>22</v>
      </c>
      <c r="B42" s="4">
        <f t="shared" ref="B42:G42" si="12">MAX(B27,B40)</f>
        <v>-48</v>
      </c>
      <c r="C42" s="4">
        <f t="shared" si="12"/>
        <v>-7</v>
      </c>
      <c r="D42" s="4">
        <f t="shared" si="12"/>
        <v>16.5</v>
      </c>
      <c r="E42" s="4">
        <f t="shared" si="12"/>
        <v>10</v>
      </c>
      <c r="F42" s="4">
        <f t="shared" si="12"/>
        <v>-78</v>
      </c>
      <c r="G42" s="4">
        <f t="shared" si="12"/>
        <v>33</v>
      </c>
    </row>
    <row r="43" spans="1:7" ht="15.75" hidden="1" x14ac:dyDescent="0.3">
      <c r="A43" s="8" t="s">
        <v>29</v>
      </c>
      <c r="B43" s="4">
        <f t="shared" ref="B43:G43" si="13">B41-B30</f>
        <v>17.5</v>
      </c>
      <c r="C43" s="4">
        <f t="shared" si="13"/>
        <v>5.25</v>
      </c>
      <c r="D43" s="4">
        <f t="shared" si="13"/>
        <v>25.5</v>
      </c>
      <c r="E43" s="4">
        <f t="shared" si="13"/>
        <v>23.5</v>
      </c>
      <c r="F43" s="4">
        <f t="shared" si="13"/>
        <v>28.5</v>
      </c>
      <c r="G43" s="4">
        <f t="shared" si="13"/>
        <v>24</v>
      </c>
    </row>
    <row r="44" spans="1:7" ht="15.75" hidden="1" x14ac:dyDescent="0.3">
      <c r="A44" s="8" t="s">
        <v>30</v>
      </c>
      <c r="B44" s="4">
        <f t="shared" ref="B44:G44" si="14">B28-B42</f>
        <v>18.5</v>
      </c>
      <c r="C44" s="4">
        <f t="shared" si="14"/>
        <v>13</v>
      </c>
      <c r="D44" s="4">
        <f t="shared" si="14"/>
        <v>25.5</v>
      </c>
      <c r="E44" s="4">
        <f t="shared" si="14"/>
        <v>24.5</v>
      </c>
      <c r="F44" s="4">
        <f t="shared" si="14"/>
        <v>28.5</v>
      </c>
      <c r="G44" s="4">
        <f t="shared" si="14"/>
        <v>13</v>
      </c>
    </row>
    <row r="45" spans="1:7" hidden="1" x14ac:dyDescent="0.2">
      <c r="A45" s="10" t="s">
        <v>19</v>
      </c>
      <c r="B45" s="2"/>
      <c r="C45" s="2"/>
      <c r="D45" s="2"/>
      <c r="E45" s="2"/>
      <c r="F45" s="2"/>
      <c r="G45" s="2"/>
    </row>
    <row r="46" spans="1:7" hidden="1" x14ac:dyDescent="0.2">
      <c r="A46" s="8" t="s">
        <v>5</v>
      </c>
      <c r="B46" s="4" t="e">
        <f t="shared" ref="B46:G46" si="15">IF(B33&gt;0,B31,NA())</f>
        <v>#N/A</v>
      </c>
      <c r="C46" s="4" t="e">
        <f t="shared" si="15"/>
        <v>#N/A</v>
      </c>
      <c r="D46" s="4">
        <f t="shared" si="15"/>
        <v>105</v>
      </c>
      <c r="E46" s="4" t="e">
        <f t="shared" si="15"/>
        <v>#N/A</v>
      </c>
      <c r="F46" s="4">
        <f t="shared" si="15"/>
        <v>25</v>
      </c>
      <c r="G46" s="4">
        <f t="shared" si="15"/>
        <v>100</v>
      </c>
    </row>
    <row r="47" spans="1:7" hidden="1" x14ac:dyDescent="0.2">
      <c r="A47" s="8" t="s">
        <v>4</v>
      </c>
      <c r="B47" s="4" t="e">
        <f t="shared" ref="B47:G47" si="16">IF(B34&gt;0,B27,NA())</f>
        <v>#N/A</v>
      </c>
      <c r="C47" s="4" t="e">
        <f t="shared" si="16"/>
        <v>#N/A</v>
      </c>
      <c r="D47" s="4">
        <f t="shared" si="16"/>
        <v>-10</v>
      </c>
      <c r="E47" s="4" t="e">
        <f t="shared" si="16"/>
        <v>#N/A</v>
      </c>
      <c r="F47" s="4">
        <f t="shared" si="16"/>
        <v>-115</v>
      </c>
      <c r="G47" s="4" t="e">
        <f t="shared" si="16"/>
        <v>#N/A</v>
      </c>
    </row>
    <row r="49" spans="1:7" ht="15.75" x14ac:dyDescent="0.25">
      <c r="A49" s="11" t="s">
        <v>20</v>
      </c>
      <c r="B49" s="12"/>
      <c r="C49" s="12"/>
      <c r="D49" s="12"/>
      <c r="E49" s="12"/>
      <c r="F49" s="12"/>
      <c r="G49" s="12"/>
    </row>
    <row r="50" spans="1:7" x14ac:dyDescent="0.2">
      <c r="B50" s="13">
        <v>-41</v>
      </c>
      <c r="C50" s="13">
        <v>28</v>
      </c>
      <c r="D50" s="13">
        <v>62</v>
      </c>
      <c r="E50" s="13">
        <v>42</v>
      </c>
      <c r="F50" s="13">
        <v>-27</v>
      </c>
      <c r="G50" s="13"/>
    </row>
    <row r="51" spans="1:7" x14ac:dyDescent="0.2">
      <c r="B51" s="13">
        <v>-7</v>
      </c>
      <c r="C51" s="13">
        <v>27</v>
      </c>
      <c r="D51" s="13">
        <v>59</v>
      </c>
      <c r="E51" s="13">
        <v>27</v>
      </c>
      <c r="F51" s="13">
        <v>-28</v>
      </c>
      <c r="G51" s="13"/>
    </row>
    <row r="52" spans="1:7" x14ac:dyDescent="0.2">
      <c r="B52" s="13">
        <v>-12</v>
      </c>
      <c r="C52" s="13">
        <v>24</v>
      </c>
      <c r="D52" s="13">
        <v>62</v>
      </c>
      <c r="E52" s="13">
        <v>49</v>
      </c>
      <c r="F52" s="13">
        <v>-31</v>
      </c>
      <c r="G52" s="13">
        <v>100</v>
      </c>
    </row>
    <row r="53" spans="1:7" x14ac:dyDescent="0.2">
      <c r="B53" s="13">
        <v>-48</v>
      </c>
      <c r="C53" s="13">
        <v>28</v>
      </c>
      <c r="D53" s="13">
        <v>60</v>
      </c>
      <c r="E53" s="13">
        <v>58</v>
      </c>
      <c r="F53" s="13">
        <v>-27</v>
      </c>
      <c r="G53" s="13"/>
    </row>
    <row r="54" spans="1:7" x14ac:dyDescent="0.2">
      <c r="B54" s="13">
        <v>-26</v>
      </c>
      <c r="C54" s="13">
        <v>26</v>
      </c>
      <c r="D54" s="13">
        <v>66</v>
      </c>
      <c r="E54" s="13">
        <v>29</v>
      </c>
      <c r="F54" s="13">
        <v>-29</v>
      </c>
      <c r="G54" s="13"/>
    </row>
    <row r="55" spans="1:7" x14ac:dyDescent="0.2">
      <c r="B55" s="13">
        <v>-30</v>
      </c>
      <c r="C55" s="13">
        <v>13</v>
      </c>
      <c r="D55" s="13">
        <v>51</v>
      </c>
      <c r="E55" s="13">
        <v>45</v>
      </c>
      <c r="F55" s="13">
        <v>-42</v>
      </c>
      <c r="G55" s="13">
        <v>53</v>
      </c>
    </row>
    <row r="56" spans="1:7" x14ac:dyDescent="0.2">
      <c r="B56" s="13">
        <v>12</v>
      </c>
      <c r="C56" s="13">
        <v>5</v>
      </c>
      <c r="D56" s="13">
        <v>42</v>
      </c>
      <c r="E56" s="13">
        <v>43</v>
      </c>
      <c r="F56" s="13">
        <v>-50</v>
      </c>
      <c r="G56" s="13">
        <v>45</v>
      </c>
    </row>
    <row r="57" spans="1:7" x14ac:dyDescent="0.2">
      <c r="B57" s="13">
        <v>-27</v>
      </c>
      <c r="C57" s="13">
        <v>6</v>
      </c>
      <c r="D57" s="13">
        <v>44</v>
      </c>
      <c r="E57" s="13">
        <v>28</v>
      </c>
      <c r="F57" s="13">
        <v>-49</v>
      </c>
      <c r="G57" s="13">
        <v>46</v>
      </c>
    </row>
    <row r="58" spans="1:7" x14ac:dyDescent="0.2">
      <c r="B58" s="13">
        <v>-28</v>
      </c>
      <c r="C58" s="13">
        <v>2</v>
      </c>
      <c r="D58" s="13">
        <v>35</v>
      </c>
      <c r="E58" s="13">
        <v>40</v>
      </c>
      <c r="F58" s="13">
        <v>-53</v>
      </c>
      <c r="G58" s="13">
        <v>42</v>
      </c>
    </row>
    <row r="59" spans="1:7" x14ac:dyDescent="0.2">
      <c r="B59" s="13">
        <v>-37</v>
      </c>
      <c r="C59" s="13">
        <v>14</v>
      </c>
      <c r="D59" s="13">
        <v>53</v>
      </c>
      <c r="E59" s="13">
        <v>26</v>
      </c>
      <c r="F59" s="13">
        <v>-41</v>
      </c>
      <c r="G59" s="13">
        <v>54</v>
      </c>
    </row>
    <row r="60" spans="1:7" x14ac:dyDescent="0.2">
      <c r="B60" s="13">
        <v>9</v>
      </c>
      <c r="C60" s="13">
        <v>19</v>
      </c>
      <c r="D60" s="13">
        <v>58</v>
      </c>
      <c r="E60" s="13">
        <v>42</v>
      </c>
      <c r="F60" s="13">
        <v>-36</v>
      </c>
      <c r="G60" s="13">
        <v>59</v>
      </c>
    </row>
    <row r="61" spans="1:7" x14ac:dyDescent="0.2">
      <c r="B61" s="13">
        <v>-48</v>
      </c>
      <c r="C61" s="13">
        <v>20</v>
      </c>
      <c r="D61" s="13">
        <v>57</v>
      </c>
      <c r="E61" s="13">
        <v>64</v>
      </c>
      <c r="F61" s="13">
        <v>-35</v>
      </c>
      <c r="G61" s="13">
        <v>60</v>
      </c>
    </row>
    <row r="62" spans="1:7" x14ac:dyDescent="0.2">
      <c r="B62" s="13">
        <v>7</v>
      </c>
      <c r="C62" s="13">
        <v>22</v>
      </c>
      <c r="D62" s="13">
        <v>59</v>
      </c>
      <c r="E62" s="13">
        <v>60</v>
      </c>
      <c r="F62" s="13">
        <v>-33</v>
      </c>
      <c r="G62" s="13">
        <v>62</v>
      </c>
    </row>
    <row r="63" spans="1:7" x14ac:dyDescent="0.2">
      <c r="B63" s="13">
        <v>-2</v>
      </c>
      <c r="C63" s="13">
        <v>25</v>
      </c>
      <c r="D63" s="13">
        <v>56</v>
      </c>
      <c r="E63" s="13">
        <v>26</v>
      </c>
      <c r="F63" s="13">
        <v>-30</v>
      </c>
      <c r="G63" s="13">
        <v>65</v>
      </c>
    </row>
    <row r="64" spans="1:7" x14ac:dyDescent="0.2">
      <c r="B64" s="13">
        <v>-42</v>
      </c>
      <c r="C64" s="13">
        <v>21</v>
      </c>
      <c r="D64" s="13">
        <v>52</v>
      </c>
      <c r="E64" s="13">
        <v>79</v>
      </c>
      <c r="F64" s="13">
        <v>-34</v>
      </c>
      <c r="G64" s="13">
        <v>61</v>
      </c>
    </row>
    <row r="65" spans="2:7" x14ac:dyDescent="0.2">
      <c r="B65" s="13">
        <v>-7</v>
      </c>
      <c r="C65" s="13">
        <v>29</v>
      </c>
      <c r="D65" s="13">
        <v>68</v>
      </c>
      <c r="E65" s="13">
        <v>65</v>
      </c>
      <c r="F65" s="13">
        <v>-26</v>
      </c>
      <c r="G65" s="13">
        <v>69</v>
      </c>
    </row>
    <row r="66" spans="2:7" x14ac:dyDescent="0.2">
      <c r="B66" s="13">
        <v>12</v>
      </c>
      <c r="C66" s="13">
        <v>30</v>
      </c>
      <c r="D66" s="13">
        <v>62</v>
      </c>
      <c r="E66" s="13">
        <v>86</v>
      </c>
      <c r="F66" s="13">
        <v>-25</v>
      </c>
      <c r="G66" s="13">
        <v>70</v>
      </c>
    </row>
    <row r="67" spans="2:7" x14ac:dyDescent="0.2">
      <c r="B67" s="13">
        <v>22</v>
      </c>
      <c r="C67" s="13">
        <v>-7</v>
      </c>
      <c r="D67" s="13">
        <v>24</v>
      </c>
      <c r="E67" s="13">
        <v>47</v>
      </c>
      <c r="F67" s="13">
        <v>-62</v>
      </c>
      <c r="G67" s="13">
        <v>33</v>
      </c>
    </row>
    <row r="68" spans="2:7" x14ac:dyDescent="0.2">
      <c r="B68" s="13">
        <v>16</v>
      </c>
      <c r="C68" s="13">
        <v>4</v>
      </c>
      <c r="D68" s="13">
        <v>44</v>
      </c>
      <c r="E68" s="13">
        <v>61</v>
      </c>
      <c r="F68" s="13">
        <v>-51</v>
      </c>
      <c r="G68" s="13">
        <v>44</v>
      </c>
    </row>
    <row r="69" spans="2:7" x14ac:dyDescent="0.2">
      <c r="B69" s="13">
        <v>4</v>
      </c>
      <c r="C69" s="13">
        <v>6</v>
      </c>
      <c r="D69" s="13">
        <v>37</v>
      </c>
      <c r="E69" s="13">
        <v>43</v>
      </c>
      <c r="F69" s="13">
        <v>-49</v>
      </c>
      <c r="G69" s="13">
        <v>46</v>
      </c>
    </row>
    <row r="70" spans="2:7" x14ac:dyDescent="0.2">
      <c r="B70" s="13">
        <v>-5</v>
      </c>
      <c r="C70" s="13">
        <v>12</v>
      </c>
      <c r="D70" s="13">
        <v>50</v>
      </c>
      <c r="E70" s="13">
        <v>79</v>
      </c>
      <c r="F70" s="13">
        <v>-43</v>
      </c>
      <c r="G70" s="13">
        <v>52</v>
      </c>
    </row>
    <row r="71" spans="2:7" x14ac:dyDescent="0.2">
      <c r="B71" s="13">
        <v>15</v>
      </c>
      <c r="C71" s="13">
        <v>23</v>
      </c>
      <c r="D71" s="13">
        <v>57</v>
      </c>
      <c r="E71" s="13">
        <v>78</v>
      </c>
      <c r="F71" s="13">
        <v>-32</v>
      </c>
      <c r="G71" s="13">
        <v>63</v>
      </c>
    </row>
    <row r="72" spans="2:7" x14ac:dyDescent="0.2">
      <c r="B72" s="13">
        <v>18</v>
      </c>
      <c r="C72" s="13">
        <v>22</v>
      </c>
      <c r="D72" s="13">
        <v>53</v>
      </c>
      <c r="E72" s="13"/>
      <c r="F72" s="13">
        <v>-33</v>
      </c>
      <c r="G72" s="13">
        <v>62</v>
      </c>
    </row>
    <row r="73" spans="2:7" x14ac:dyDescent="0.2">
      <c r="B73" s="13">
        <v>-37</v>
      </c>
      <c r="C73" s="13">
        <v>8</v>
      </c>
      <c r="D73" s="13">
        <v>45</v>
      </c>
      <c r="E73" s="13"/>
      <c r="F73" s="13">
        <v>-47</v>
      </c>
      <c r="G73" s="13">
        <v>48</v>
      </c>
    </row>
    <row r="74" spans="2:7" x14ac:dyDescent="0.2">
      <c r="B74" s="13">
        <v>-8</v>
      </c>
      <c r="C74" s="13">
        <v>3</v>
      </c>
      <c r="D74" s="13">
        <v>35</v>
      </c>
      <c r="E74" s="13">
        <v>10</v>
      </c>
      <c r="F74" s="13">
        <v>-52</v>
      </c>
      <c r="G74" s="13">
        <v>43</v>
      </c>
    </row>
    <row r="75" spans="2:7" x14ac:dyDescent="0.2">
      <c r="B75" s="13">
        <v>-21</v>
      </c>
      <c r="C75" s="13">
        <v>-2</v>
      </c>
      <c r="D75" s="13">
        <v>30</v>
      </c>
      <c r="E75" s="13"/>
      <c r="F75" s="13">
        <v>-57</v>
      </c>
      <c r="G75" s="13">
        <v>38</v>
      </c>
    </row>
    <row r="76" spans="2:7" x14ac:dyDescent="0.2">
      <c r="B76" s="13">
        <v>20</v>
      </c>
      <c r="C76" s="13"/>
      <c r="D76" s="13">
        <v>51</v>
      </c>
      <c r="E76" s="13"/>
      <c r="F76" s="13">
        <v>-43</v>
      </c>
      <c r="G76" s="13">
        <v>52</v>
      </c>
    </row>
    <row r="77" spans="2:7" x14ac:dyDescent="0.2">
      <c r="B77" s="13">
        <v>15</v>
      </c>
      <c r="C77" s="13"/>
      <c r="D77" s="13">
        <v>55</v>
      </c>
      <c r="E77" s="13"/>
      <c r="F77" s="13">
        <v>-36</v>
      </c>
      <c r="G77" s="13">
        <v>59</v>
      </c>
    </row>
    <row r="78" spans="2:7" x14ac:dyDescent="0.2">
      <c r="B78" s="13">
        <v>29</v>
      </c>
      <c r="C78" s="13"/>
      <c r="D78" s="13">
        <v>54</v>
      </c>
      <c r="E78" s="13"/>
      <c r="F78" s="13">
        <v>-39</v>
      </c>
      <c r="G78" s="13">
        <v>56</v>
      </c>
    </row>
    <row r="79" spans="2:7" x14ac:dyDescent="0.2">
      <c r="B79" s="13">
        <v>-28</v>
      </c>
      <c r="C79" s="13"/>
      <c r="D79" s="13">
        <v>38</v>
      </c>
      <c r="E79" s="13"/>
      <c r="F79" s="13">
        <v>-53</v>
      </c>
      <c r="G79" s="13"/>
    </row>
    <row r="80" spans="2:7" x14ac:dyDescent="0.2">
      <c r="B80" s="13">
        <v>-42</v>
      </c>
      <c r="C80" s="13"/>
      <c r="D80" s="13">
        <v>42</v>
      </c>
      <c r="E80" s="13"/>
      <c r="F80" s="13">
        <v>-51</v>
      </c>
      <c r="G80" s="13"/>
    </row>
    <row r="81" spans="1:7" x14ac:dyDescent="0.2">
      <c r="B81" s="13">
        <v>10</v>
      </c>
      <c r="C81" s="13"/>
      <c r="D81" s="13">
        <v>45</v>
      </c>
      <c r="E81" s="13"/>
      <c r="F81" s="13">
        <v>-46</v>
      </c>
      <c r="G81" s="13"/>
    </row>
    <row r="82" spans="1:7" x14ac:dyDescent="0.2">
      <c r="B82" s="13">
        <v>-26</v>
      </c>
      <c r="C82" s="13"/>
      <c r="D82" s="13">
        <v>45</v>
      </c>
      <c r="E82" s="13"/>
      <c r="F82" s="13">
        <v>-47</v>
      </c>
      <c r="G82" s="13"/>
    </row>
    <row r="83" spans="1:7" x14ac:dyDescent="0.2">
      <c r="B83" s="13">
        <v>-41</v>
      </c>
      <c r="C83" s="13"/>
      <c r="D83" s="13">
        <v>42</v>
      </c>
      <c r="E83" s="13"/>
      <c r="F83" s="13">
        <v>-44</v>
      </c>
      <c r="G83" s="13"/>
    </row>
    <row r="84" spans="1:7" x14ac:dyDescent="0.2">
      <c r="B84" s="13"/>
      <c r="C84" s="13"/>
      <c r="D84" s="13"/>
      <c r="E84" s="13"/>
      <c r="F84" s="13"/>
      <c r="G84" s="13"/>
    </row>
    <row r="85" spans="1:7" x14ac:dyDescent="0.2">
      <c r="B85" s="13"/>
      <c r="C85" s="13"/>
      <c r="D85" s="13"/>
      <c r="E85" s="13"/>
      <c r="F85" s="13">
        <v>-105</v>
      </c>
      <c r="G85" s="13"/>
    </row>
    <row r="86" spans="1:7" x14ac:dyDescent="0.2">
      <c r="B86" s="13"/>
      <c r="C86" s="13"/>
      <c r="D86" s="13">
        <v>-10</v>
      </c>
      <c r="E86" s="13"/>
      <c r="F86" s="13">
        <v>-115</v>
      </c>
      <c r="G86" s="13"/>
    </row>
    <row r="87" spans="1:7" x14ac:dyDescent="0.2">
      <c r="B87" s="13"/>
      <c r="C87" s="13"/>
      <c r="D87" s="13">
        <v>100</v>
      </c>
      <c r="E87" s="13"/>
      <c r="F87" s="13">
        <v>15</v>
      </c>
      <c r="G87" s="13"/>
    </row>
    <row r="88" spans="1:7" x14ac:dyDescent="0.2">
      <c r="B88" s="13"/>
      <c r="C88" s="13"/>
      <c r="D88" s="13">
        <v>105</v>
      </c>
      <c r="E88" s="13"/>
      <c r="F88" s="13">
        <v>5</v>
      </c>
      <c r="G88" s="13"/>
    </row>
    <row r="89" spans="1:7" x14ac:dyDescent="0.2">
      <c r="B89" s="13"/>
      <c r="C89" s="13"/>
      <c r="D89" s="13"/>
      <c r="E89" s="13"/>
      <c r="F89" s="13">
        <v>25</v>
      </c>
      <c r="G89" s="13"/>
    </row>
    <row r="90" spans="1:7" x14ac:dyDescent="0.2">
      <c r="A90" s="14" t="s">
        <v>2</v>
      </c>
      <c r="B90" s="14"/>
      <c r="C90" s="2"/>
      <c r="D90" s="2"/>
      <c r="E90" s="2"/>
      <c r="F90" s="2"/>
      <c r="G90" s="2"/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ht="15" x14ac:dyDescent="0.2">
      <c r="A3" s="18" t="str">
        <f>"Note: All values represent X + "&amp;shift&amp;" where X is the original data"</f>
        <v>Note: All values represent X + 140 where X is the original data</v>
      </c>
      <c r="C3" s="6"/>
      <c r="D3" s="6"/>
      <c r="E3" s="6"/>
      <c r="F3" s="6"/>
      <c r="G3" s="6"/>
      <c r="I3" s="48" t="s">
        <v>1</v>
      </c>
    </row>
    <row r="4" spans="1:12" ht="15.75" x14ac:dyDescent="0.25">
      <c r="A4" s="5"/>
      <c r="C4" s="6"/>
      <c r="D4" s="6"/>
      <c r="E4" s="6"/>
      <c r="F4" s="6"/>
      <c r="G4" s="6"/>
      <c r="I4" s="6"/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60</v>
      </c>
    </row>
    <row r="7" spans="1:12" x14ac:dyDescent="0.2">
      <c r="I7" s="52" t="s">
        <v>61</v>
      </c>
    </row>
    <row r="8" spans="1:12" x14ac:dyDescent="0.2">
      <c r="I8" s="52" t="s">
        <v>62</v>
      </c>
    </row>
    <row r="9" spans="1:12" x14ac:dyDescent="0.2">
      <c r="I9" s="52" t="s">
        <v>63</v>
      </c>
    </row>
    <row r="10" spans="1:12" x14ac:dyDescent="0.2">
      <c r="I10" s="52" t="s">
        <v>64</v>
      </c>
    </row>
    <row r="11" spans="1:12" x14ac:dyDescent="0.2">
      <c r="I11" s="53" t="s">
        <v>65</v>
      </c>
    </row>
    <row r="13" spans="1:12" x14ac:dyDescent="0.2">
      <c r="I13" s="52" t="s">
        <v>66</v>
      </c>
    </row>
    <row r="14" spans="1:12" x14ac:dyDescent="0.2">
      <c r="I14" s="52" t="s">
        <v>67</v>
      </c>
    </row>
    <row r="15" spans="1:12" x14ac:dyDescent="0.2">
      <c r="I15" s="52" t="s">
        <v>68</v>
      </c>
    </row>
    <row r="16" spans="1:12" x14ac:dyDescent="0.2">
      <c r="I16" s="52" t="s">
        <v>69</v>
      </c>
    </row>
    <row r="17" spans="1:9" x14ac:dyDescent="0.2">
      <c r="I17" s="52" t="s">
        <v>70</v>
      </c>
    </row>
    <row r="18" spans="1:9" x14ac:dyDescent="0.2">
      <c r="I18" s="52" t="s">
        <v>71</v>
      </c>
    </row>
    <row r="19" spans="1:9" x14ac:dyDescent="0.2">
      <c r="I19" s="53" t="s">
        <v>72</v>
      </c>
    </row>
    <row r="21" spans="1:9" x14ac:dyDescent="0.2">
      <c r="I21" s="52" t="s">
        <v>73</v>
      </c>
    </row>
    <row r="22" spans="1:9" x14ac:dyDescent="0.2">
      <c r="I22" s="52" t="s">
        <v>74</v>
      </c>
    </row>
    <row r="23" spans="1:9" x14ac:dyDescent="0.2">
      <c r="I23" s="52" t="s">
        <v>75</v>
      </c>
    </row>
    <row r="24" spans="1:9" x14ac:dyDescent="0.2">
      <c r="I24" s="52" t="s">
        <v>76</v>
      </c>
    </row>
    <row r="25" spans="1:9" x14ac:dyDescent="0.2">
      <c r="I25" s="52" t="s">
        <v>77</v>
      </c>
    </row>
    <row r="26" spans="1:9" x14ac:dyDescent="0.2">
      <c r="I26" s="53" t="s">
        <v>78</v>
      </c>
    </row>
    <row r="28" spans="1:9" x14ac:dyDescent="0.2">
      <c r="A28" s="8" t="s">
        <v>21</v>
      </c>
      <c r="B28" s="9" t="s">
        <v>10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  <c r="I28" s="54" t="s">
        <v>79</v>
      </c>
    </row>
    <row r="29" spans="1:9" x14ac:dyDescent="0.2">
      <c r="A29" s="8" t="s">
        <v>4</v>
      </c>
      <c r="B29" s="4">
        <f ca="1">MIN(Data_Shifted!A:A)</f>
        <v>92</v>
      </c>
      <c r="C29" s="4">
        <f ca="1">MIN(Data_Shifted!B:B)</f>
        <v>133</v>
      </c>
      <c r="D29" s="4">
        <f ca="1">MIN(Data_Shifted!C:C)</f>
        <v>170</v>
      </c>
      <c r="E29" s="4">
        <f ca="1">MIN(Data_Shifted!D:D)</f>
        <v>150</v>
      </c>
      <c r="F29" s="4">
        <f ca="1">MIN(Data_Shifted!E:E)</f>
        <v>0</v>
      </c>
      <c r="G29" s="4">
        <f ca="1">MIN(Data_Shifted!F:F)</f>
        <v>203</v>
      </c>
      <c r="I29" s="52" t="s">
        <v>80</v>
      </c>
    </row>
    <row r="30" spans="1:9" ht="15.75" x14ac:dyDescent="0.3">
      <c r="A30" s="8" t="s">
        <v>25</v>
      </c>
      <c r="B30" s="4">
        <f ca="1">PERCENTILE(Data_Shifted!A:A,0.25)</f>
        <v>110.5</v>
      </c>
      <c r="C30" s="4">
        <f ca="1">PERCENTILE(Data_Shifted!B:B,0.25)</f>
        <v>146</v>
      </c>
      <c r="D30" s="4">
        <f ca="1">PERCENTILE(Data_Shifted!C:C,0.25)</f>
        <v>222</v>
      </c>
      <c r="E30" s="4">
        <f ca="1">PERCENTILE(Data_Shifted!D:D,0.25)</f>
        <v>174.5</v>
      </c>
      <c r="F30" s="4">
        <f ca="1">PERCENTILE(Data_Shifted!E:E,0.25)</f>
        <v>65.25</v>
      </c>
      <c r="G30" s="4">
        <f ca="1">PERCENTILE(Data_Shifted!F:F,0.25)</f>
        <v>216</v>
      </c>
      <c r="I30" s="52" t="s">
        <v>81</v>
      </c>
    </row>
    <row r="31" spans="1:9" x14ac:dyDescent="0.2">
      <c r="A31" s="8" t="s">
        <v>7</v>
      </c>
      <c r="B31" s="4">
        <f ca="1">MEDIAN(Data_Shifted!A:A)</f>
        <v>132.5</v>
      </c>
      <c r="C31" s="4">
        <f ca="1">MEDIAN(Data_Shifted!B:B)</f>
        <v>159.5</v>
      </c>
      <c r="D31" s="4">
        <f ca="1">MEDIAN(Data_Shifted!C:C)</f>
        <v>232</v>
      </c>
      <c r="E31" s="4">
        <f ca="1">MEDIAN(Data_Shifted!D:D)</f>
        <v>185</v>
      </c>
      <c r="F31" s="4">
        <f ca="1">MEDIAN(Data_Shifted!E:E)</f>
        <v>73.5</v>
      </c>
      <c r="G31" s="4">
        <f ca="1">MEDIAN(Data_Shifted!F:F)</f>
        <v>224</v>
      </c>
      <c r="I31" s="52" t="s">
        <v>82</v>
      </c>
    </row>
    <row r="32" spans="1:9" ht="15.75" x14ac:dyDescent="0.3">
      <c r="A32" s="8" t="s">
        <v>26</v>
      </c>
      <c r="B32" s="4">
        <f ca="1">PERCENTILE(Data_Shifted!A:A,0.75)</f>
        <v>151.5</v>
      </c>
      <c r="C32" s="4">
        <f ca="1">PERCENTILE(Data_Shifted!B:B,0.75)</f>
        <v>164.75</v>
      </c>
      <c r="D32" s="4">
        <f ca="1">PERCENTILE(Data_Shifted!C:C,0.75)</f>
        <v>239</v>
      </c>
      <c r="E32" s="4">
        <f ca="1">PERCENTILE(Data_Shifted!D:D,0.75)</f>
        <v>202.5</v>
      </c>
      <c r="F32" s="4">
        <f ca="1">PERCENTILE(Data_Shifted!E:E,0.75)</f>
        <v>83.75</v>
      </c>
      <c r="G32" s="4">
        <f ca="1">PERCENTILE(Data_Shifted!F:F,0.75)</f>
        <v>232</v>
      </c>
      <c r="I32" s="52" t="s">
        <v>83</v>
      </c>
    </row>
    <row r="33" spans="1:9" x14ac:dyDescent="0.2">
      <c r="A33" s="8" t="s">
        <v>5</v>
      </c>
      <c r="B33" s="4">
        <f ca="1">MAX(Data_Shifted!A:A)</f>
        <v>169</v>
      </c>
      <c r="C33" s="4">
        <f ca="1">MAX(Data_Shifted!B:B)</f>
        <v>170</v>
      </c>
      <c r="D33" s="4">
        <f ca="1">MAX(Data_Shifted!C:C)</f>
        <v>285</v>
      </c>
      <c r="E33" s="4">
        <f ca="1">MAX(Data_Shifted!D:D)</f>
        <v>226</v>
      </c>
      <c r="F33" s="4">
        <f ca="1">MAX(Data_Shifted!E:E)</f>
        <v>130</v>
      </c>
      <c r="G33" s="4">
        <f ca="1">MAX(Data_Shifted!F:F)</f>
        <v>270</v>
      </c>
      <c r="I33" s="52" t="s">
        <v>84</v>
      </c>
    </row>
    <row r="34" spans="1:9" x14ac:dyDescent="0.2">
      <c r="A34" s="8" t="s">
        <v>6</v>
      </c>
      <c r="B34" s="4">
        <f t="shared" ref="B34:G34" ca="1" si="0">B32-B30</f>
        <v>41</v>
      </c>
      <c r="C34" s="4">
        <f t="shared" ca="1" si="0"/>
        <v>18.75</v>
      </c>
      <c r="D34" s="4">
        <f t="shared" ca="1" si="0"/>
        <v>17</v>
      </c>
      <c r="E34" s="4">
        <f t="shared" ca="1" si="0"/>
        <v>28</v>
      </c>
      <c r="F34" s="4">
        <f t="shared" ca="1" si="0"/>
        <v>18.5</v>
      </c>
      <c r="G34" s="4">
        <f t="shared" ca="1" si="0"/>
        <v>16</v>
      </c>
      <c r="I34" s="52" t="s">
        <v>85</v>
      </c>
    </row>
    <row r="35" spans="1:9" x14ac:dyDescent="0.2">
      <c r="A35" s="8" t="s">
        <v>17</v>
      </c>
      <c r="B35" s="4">
        <f ca="1">COUNTIF(Data_Shifted!A:A,"&gt;"&amp;B43)</f>
        <v>0</v>
      </c>
      <c r="C35" s="4">
        <f ca="1">COUNTIF(Data_Shifted!B:B,"&gt;"&amp;C43)</f>
        <v>0</v>
      </c>
      <c r="D35" s="4">
        <f ca="1">COUNTIF(Data_Shifted!C:C,"&gt;"&amp;D43)</f>
        <v>2</v>
      </c>
      <c r="E35" s="4">
        <f ca="1">COUNTIF(Data_Shifted!D:D,"&gt;"&amp;E43)</f>
        <v>0</v>
      </c>
      <c r="F35" s="4">
        <f ca="1">COUNTIF(Data_Shifted!E:E,"&gt;"&amp;F43)</f>
        <v>2</v>
      </c>
      <c r="G35" s="4">
        <f ca="1">COUNTIF(Data_Shifted!F:F,"&gt;"&amp;G43)</f>
        <v>1</v>
      </c>
      <c r="I35" s="52" t="s">
        <v>86</v>
      </c>
    </row>
    <row r="36" spans="1:9" x14ac:dyDescent="0.2">
      <c r="A36" s="8" t="s">
        <v>18</v>
      </c>
      <c r="B36" s="4">
        <f ca="1">COUNTIF(Data_Shifted!A:A,"&lt;"&amp;B44)</f>
        <v>0</v>
      </c>
      <c r="C36" s="4">
        <f ca="1">COUNTIF(Data_Shifted!B:B,"&lt;"&amp;C44)</f>
        <v>0</v>
      </c>
      <c r="D36" s="4">
        <f ca="1">COUNTIF(Data_Shifted!C:C,"&lt;"&amp;D44)</f>
        <v>1</v>
      </c>
      <c r="E36" s="4">
        <f ca="1">COUNTIF(Data_Shifted!D:D,"&lt;"&amp;E44)</f>
        <v>0</v>
      </c>
      <c r="F36" s="4">
        <f ca="1">COUNTIF(Data_Shifted!E:E,"&lt;"&amp;F44)</f>
        <v>2</v>
      </c>
      <c r="G36" s="4">
        <f ca="1">COUNTIF(Data_Shifted!F:F,"&lt;"&amp;G44)</f>
        <v>0</v>
      </c>
      <c r="I36" s="53" t="s">
        <v>87</v>
      </c>
    </row>
    <row r="37" spans="1:9" x14ac:dyDescent="0.2">
      <c r="A37" s="8" t="s">
        <v>33</v>
      </c>
      <c r="B37" s="4">
        <f t="shared" ref="B37:G37" si="1">shift</f>
        <v>140</v>
      </c>
      <c r="C37" s="4">
        <f t="shared" si="1"/>
        <v>140</v>
      </c>
      <c r="D37" s="4">
        <f t="shared" si="1"/>
        <v>140</v>
      </c>
      <c r="E37" s="4">
        <f t="shared" si="1"/>
        <v>140</v>
      </c>
      <c r="F37" s="4">
        <f t="shared" si="1"/>
        <v>140</v>
      </c>
      <c r="G37" s="4">
        <f t="shared" si="1"/>
        <v>140</v>
      </c>
    </row>
    <row r="39" spans="1:9" x14ac:dyDescent="0.2">
      <c r="A39" s="10" t="s">
        <v>24</v>
      </c>
      <c r="B39" s="2"/>
      <c r="C39" s="2"/>
      <c r="D39" s="2"/>
      <c r="E39" s="2"/>
      <c r="F39" s="2"/>
      <c r="G39" s="2"/>
    </row>
    <row r="40" spans="1:9" x14ac:dyDescent="0.2">
      <c r="A40" s="8" t="s">
        <v>8</v>
      </c>
      <c r="B40" s="4">
        <f ca="1">B31-B30</f>
        <v>22</v>
      </c>
      <c r="C40" s="4">
        <f t="shared" ref="C40:G41" ca="1" si="2">C31-C30</f>
        <v>13.5</v>
      </c>
      <c r="D40" s="4">
        <f t="shared" ca="1" si="2"/>
        <v>10</v>
      </c>
      <c r="E40" s="4">
        <f t="shared" ca="1" si="2"/>
        <v>10.5</v>
      </c>
      <c r="F40" s="4">
        <f t="shared" ca="1" si="2"/>
        <v>8.25</v>
      </c>
      <c r="G40" s="4">
        <f t="shared" ca="1" si="2"/>
        <v>8</v>
      </c>
    </row>
    <row r="41" spans="1:9" x14ac:dyDescent="0.2">
      <c r="A41" s="8" t="s">
        <v>9</v>
      </c>
      <c r="B41" s="4">
        <f ca="1">B32-B31</f>
        <v>19</v>
      </c>
      <c r="C41" s="4">
        <f t="shared" ca="1" si="2"/>
        <v>5.25</v>
      </c>
      <c r="D41" s="4">
        <f t="shared" ca="1" si="2"/>
        <v>7</v>
      </c>
      <c r="E41" s="4">
        <f t="shared" ca="1" si="2"/>
        <v>17.5</v>
      </c>
      <c r="F41" s="4">
        <f t="shared" ca="1" si="2"/>
        <v>10.25</v>
      </c>
      <c r="G41" s="4">
        <f t="shared" ca="1" si="2"/>
        <v>8</v>
      </c>
    </row>
    <row r="42" spans="1:9" x14ac:dyDescent="0.2">
      <c r="A42" s="10" t="s">
        <v>23</v>
      </c>
      <c r="B42" s="2"/>
      <c r="C42" s="2"/>
      <c r="D42" s="2"/>
      <c r="E42" s="2"/>
      <c r="F42" s="2"/>
      <c r="G42" s="2"/>
    </row>
    <row r="43" spans="1:9" ht="15.75" x14ac:dyDescent="0.3">
      <c r="A43" s="8" t="s">
        <v>27</v>
      </c>
      <c r="B43" s="4">
        <f t="shared" ref="B43:G43" ca="1" si="3">B32+1.5*B34</f>
        <v>213</v>
      </c>
      <c r="C43" s="4">
        <f t="shared" ca="1" si="3"/>
        <v>192.875</v>
      </c>
      <c r="D43" s="4">
        <f t="shared" ca="1" si="3"/>
        <v>264.5</v>
      </c>
      <c r="E43" s="4">
        <f t="shared" ca="1" si="3"/>
        <v>244.5</v>
      </c>
      <c r="F43" s="4">
        <f t="shared" ca="1" si="3"/>
        <v>111.5</v>
      </c>
      <c r="G43" s="4">
        <f t="shared" ca="1" si="3"/>
        <v>256</v>
      </c>
    </row>
    <row r="44" spans="1:9" ht="15.75" x14ac:dyDescent="0.3">
      <c r="A44" s="8" t="s">
        <v>28</v>
      </c>
      <c r="B44" s="4">
        <f t="shared" ref="B44:G44" ca="1" si="4">B30-1.5*B34</f>
        <v>49</v>
      </c>
      <c r="C44" s="4">
        <f t="shared" ca="1" si="4"/>
        <v>117.875</v>
      </c>
      <c r="D44" s="4">
        <f t="shared" ca="1" si="4"/>
        <v>196.5</v>
      </c>
      <c r="E44" s="4">
        <f t="shared" ca="1" si="4"/>
        <v>132.5</v>
      </c>
      <c r="F44" s="4">
        <f t="shared" ca="1" si="4"/>
        <v>37.5</v>
      </c>
      <c r="G44" s="4">
        <f t="shared" ca="1" si="4"/>
        <v>192</v>
      </c>
    </row>
    <row r="45" spans="1:9" x14ac:dyDescent="0.2">
      <c r="A45" s="8" t="s">
        <v>16</v>
      </c>
      <c r="B45" s="4">
        <f t="shared" ref="B45:G45" ca="1" si="5">MIN(B43,B33)</f>
        <v>169</v>
      </c>
      <c r="C45" s="4">
        <f t="shared" ca="1" si="5"/>
        <v>170</v>
      </c>
      <c r="D45" s="4">
        <f t="shared" ca="1" si="5"/>
        <v>264.5</v>
      </c>
      <c r="E45" s="4">
        <f t="shared" ca="1" si="5"/>
        <v>226</v>
      </c>
      <c r="F45" s="4">
        <f t="shared" ca="1" si="5"/>
        <v>111.5</v>
      </c>
      <c r="G45" s="4">
        <f t="shared" ca="1" si="5"/>
        <v>256</v>
      </c>
    </row>
    <row r="46" spans="1:9" x14ac:dyDescent="0.2">
      <c r="A46" s="8" t="s">
        <v>22</v>
      </c>
      <c r="B46" s="4">
        <f t="shared" ref="B46:G46" ca="1" si="6">MAX(B29,B44)</f>
        <v>92</v>
      </c>
      <c r="C46" s="4">
        <f t="shared" ca="1" si="6"/>
        <v>133</v>
      </c>
      <c r="D46" s="4">
        <f t="shared" ca="1" si="6"/>
        <v>196.5</v>
      </c>
      <c r="E46" s="4">
        <f t="shared" ca="1" si="6"/>
        <v>150</v>
      </c>
      <c r="F46" s="4">
        <f t="shared" ca="1" si="6"/>
        <v>37.5</v>
      </c>
      <c r="G46" s="4">
        <f t="shared" ca="1" si="6"/>
        <v>203</v>
      </c>
    </row>
    <row r="47" spans="1:9" ht="15.75" x14ac:dyDescent="0.3">
      <c r="A47" s="8" t="s">
        <v>29</v>
      </c>
      <c r="B47" s="4">
        <f t="shared" ref="B47:G47" ca="1" si="7">B45-B32</f>
        <v>17.5</v>
      </c>
      <c r="C47" s="4">
        <f t="shared" ca="1" si="7"/>
        <v>5.25</v>
      </c>
      <c r="D47" s="4">
        <f t="shared" ca="1" si="7"/>
        <v>25.5</v>
      </c>
      <c r="E47" s="4">
        <f t="shared" ca="1" si="7"/>
        <v>23.5</v>
      </c>
      <c r="F47" s="4">
        <f t="shared" ca="1" si="7"/>
        <v>27.75</v>
      </c>
      <c r="G47" s="4">
        <f t="shared" ca="1" si="7"/>
        <v>24</v>
      </c>
    </row>
    <row r="48" spans="1:9" ht="15.75" x14ac:dyDescent="0.3">
      <c r="A48" s="8" t="s">
        <v>30</v>
      </c>
      <c r="B48" s="4">
        <f t="shared" ref="B48:G48" ca="1" si="8">B30-B46</f>
        <v>18.5</v>
      </c>
      <c r="C48" s="4">
        <f t="shared" ca="1" si="8"/>
        <v>13</v>
      </c>
      <c r="D48" s="4">
        <f t="shared" ca="1" si="8"/>
        <v>25.5</v>
      </c>
      <c r="E48" s="4">
        <f t="shared" ca="1" si="8"/>
        <v>24.5</v>
      </c>
      <c r="F48" s="4">
        <f t="shared" ca="1" si="8"/>
        <v>27.75</v>
      </c>
      <c r="G48" s="4">
        <f t="shared" ca="1" si="8"/>
        <v>13</v>
      </c>
    </row>
    <row r="49" spans="1:7" x14ac:dyDescent="0.2">
      <c r="A49" s="10" t="s">
        <v>19</v>
      </c>
      <c r="B49" s="2"/>
      <c r="C49" s="2"/>
      <c r="D49" s="2"/>
      <c r="E49" s="2"/>
      <c r="F49" s="2"/>
      <c r="G49" s="2"/>
    </row>
    <row r="50" spans="1:7" x14ac:dyDescent="0.2">
      <c r="A50" s="8" t="s">
        <v>5</v>
      </c>
      <c r="B50" s="4" t="e">
        <f t="shared" ref="B50:G50" ca="1" si="9">IF(B35&gt;0,B33,NA())</f>
        <v>#N/A</v>
      </c>
      <c r="C50" s="4" t="e">
        <f t="shared" ca="1" si="9"/>
        <v>#N/A</v>
      </c>
      <c r="D50" s="4">
        <f t="shared" ca="1" si="9"/>
        <v>285</v>
      </c>
      <c r="E50" s="4" t="e">
        <f t="shared" ca="1" si="9"/>
        <v>#N/A</v>
      </c>
      <c r="F50" s="4">
        <f t="shared" ca="1" si="9"/>
        <v>130</v>
      </c>
      <c r="G50" s="4">
        <f t="shared" ca="1" si="9"/>
        <v>270</v>
      </c>
    </row>
    <row r="51" spans="1:7" x14ac:dyDescent="0.2">
      <c r="A51" s="8" t="s">
        <v>4</v>
      </c>
      <c r="B51" s="4" t="e">
        <f t="shared" ref="B51:G51" ca="1" si="10">IF(B36&gt;0,B29,NA())</f>
        <v>#N/A</v>
      </c>
      <c r="C51" s="4" t="e">
        <f t="shared" ca="1" si="10"/>
        <v>#N/A</v>
      </c>
      <c r="D51" s="4">
        <f t="shared" ca="1" si="10"/>
        <v>170</v>
      </c>
      <c r="E51" s="4" t="e">
        <f t="shared" ca="1" si="10"/>
        <v>#N/A</v>
      </c>
      <c r="F51" s="4">
        <f t="shared" ca="1" si="10"/>
        <v>0</v>
      </c>
      <c r="G51" s="4" t="e">
        <f t="shared" ca="1" si="10"/>
        <v>#N/A</v>
      </c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I1" sqref="I1"/>
    </sheetView>
  </sheetViews>
  <sheetFormatPr defaultRowHeight="12.75" x14ac:dyDescent="0.2"/>
  <cols>
    <col min="7" max="7" width="5" customWidth="1"/>
  </cols>
  <sheetData>
    <row r="1" spans="1:12" x14ac:dyDescent="0.2">
      <c r="A1" s="17">
        <f ca="1">IF(OFFSET(INDIRECT("Data!A1"),ROW()-1,COLUMN()-1,1,1)="","",$I$1+OFFSET(INDIRECT("Data!A1"),ROW()-1,COLUMN()-1,1,1))</f>
        <v>99</v>
      </c>
      <c r="B1" s="17">
        <f t="shared" ref="B1:F16" ca="1" si="0">IF(OFFSET(INDIRECT("Data!A1"),ROW()-1,COLUMN()-1,1,1)="","",$I$1+OFFSET(INDIRECT("Data!A1"),ROW()-1,COLUMN()-1,1,1))</f>
        <v>168</v>
      </c>
      <c r="C1" s="17">
        <f t="shared" ca="1" si="0"/>
        <v>242</v>
      </c>
      <c r="D1" s="17">
        <f t="shared" ca="1" si="0"/>
        <v>182</v>
      </c>
      <c r="E1" s="17">
        <f t="shared" ca="1" si="0"/>
        <v>88</v>
      </c>
      <c r="F1" s="17" t="str">
        <f t="shared" ca="1" si="0"/>
        <v/>
      </c>
      <c r="H1" t="s">
        <v>31</v>
      </c>
      <c r="I1" s="16">
        <f>ABS(MIN(0,MIN(Data!A1:F48)))</f>
        <v>140</v>
      </c>
    </row>
    <row r="2" spans="1:12" x14ac:dyDescent="0.2">
      <c r="A2" s="17">
        <f t="shared" ref="A2:F48" ca="1" si="1">IF(OFFSET(INDIRECT("Data!A1"),ROW()-1,COLUMN()-1,1,1)="","",$I$1+OFFSET(INDIRECT("Data!A1"),ROW()-1,COLUMN()-1,1,1))</f>
        <v>133</v>
      </c>
      <c r="B2" s="17">
        <f t="shared" ca="1" si="0"/>
        <v>167</v>
      </c>
      <c r="C2" s="17">
        <f t="shared" ca="1" si="0"/>
        <v>239</v>
      </c>
      <c r="D2" s="17">
        <f t="shared" ca="1" si="0"/>
        <v>167</v>
      </c>
      <c r="E2" s="17">
        <f t="shared" ca="1" si="0"/>
        <v>87</v>
      </c>
      <c r="F2" s="17" t="str">
        <f t="shared" ca="1" si="0"/>
        <v/>
      </c>
    </row>
    <row r="3" spans="1:12" x14ac:dyDescent="0.2">
      <c r="A3" s="17">
        <f t="shared" ca="1" si="1"/>
        <v>128</v>
      </c>
      <c r="B3" s="17">
        <f t="shared" ca="1" si="0"/>
        <v>164</v>
      </c>
      <c r="C3" s="17">
        <f t="shared" ca="1" si="0"/>
        <v>242</v>
      </c>
      <c r="D3" s="17">
        <f t="shared" ca="1" si="0"/>
        <v>189</v>
      </c>
      <c r="E3" s="17">
        <f t="shared" ca="1" si="0"/>
        <v>84</v>
      </c>
      <c r="F3" s="17" t="str">
        <f t="shared" ca="1" si="0"/>
        <v/>
      </c>
      <c r="H3" s="50" t="s">
        <v>41</v>
      </c>
      <c r="I3" s="51"/>
      <c r="J3" s="51"/>
      <c r="K3" s="51"/>
      <c r="L3" s="51"/>
    </row>
    <row r="4" spans="1:12" x14ac:dyDescent="0.2">
      <c r="A4" s="17">
        <f t="shared" ca="1" si="1"/>
        <v>92</v>
      </c>
      <c r="B4" s="17">
        <f t="shared" ca="1" si="0"/>
        <v>168</v>
      </c>
      <c r="C4" s="17">
        <f t="shared" ca="1" si="0"/>
        <v>240</v>
      </c>
      <c r="D4" s="17">
        <f t="shared" ca="1" si="0"/>
        <v>198</v>
      </c>
      <c r="E4" s="17">
        <f t="shared" ca="1" si="0"/>
        <v>88</v>
      </c>
      <c r="F4" s="17" t="str">
        <f t="shared" ca="1" si="0"/>
        <v/>
      </c>
      <c r="H4" s="52" t="s">
        <v>42</v>
      </c>
    </row>
    <row r="5" spans="1:12" x14ac:dyDescent="0.2">
      <c r="A5" s="17">
        <f t="shared" ca="1" si="1"/>
        <v>114</v>
      </c>
      <c r="B5" s="17">
        <f t="shared" ca="1" si="0"/>
        <v>166</v>
      </c>
      <c r="C5" s="17">
        <f t="shared" ca="1" si="0"/>
        <v>246</v>
      </c>
      <c r="D5" s="17">
        <f t="shared" ca="1" si="0"/>
        <v>169</v>
      </c>
      <c r="E5" s="17">
        <f t="shared" ca="1" si="0"/>
        <v>86</v>
      </c>
      <c r="F5" s="17" t="str">
        <f t="shared" ca="1" si="0"/>
        <v/>
      </c>
      <c r="H5" s="52" t="s">
        <v>43</v>
      </c>
    </row>
    <row r="6" spans="1:12" x14ac:dyDescent="0.2">
      <c r="A6" s="17">
        <f t="shared" ca="1" si="1"/>
        <v>110</v>
      </c>
      <c r="B6" s="17">
        <f t="shared" ca="1" si="0"/>
        <v>153</v>
      </c>
      <c r="C6" s="17">
        <f t="shared" ca="1" si="0"/>
        <v>231</v>
      </c>
      <c r="D6" s="17">
        <f t="shared" ca="1" si="0"/>
        <v>185</v>
      </c>
      <c r="E6" s="17">
        <f t="shared" ca="1" si="0"/>
        <v>73</v>
      </c>
      <c r="F6" s="17">
        <f t="shared" ca="1" si="0"/>
        <v>223</v>
      </c>
      <c r="H6" s="52" t="s">
        <v>44</v>
      </c>
    </row>
    <row r="7" spans="1:12" x14ac:dyDescent="0.2">
      <c r="A7" s="17">
        <f t="shared" ca="1" si="1"/>
        <v>152</v>
      </c>
      <c r="B7" s="17">
        <f t="shared" ca="1" si="0"/>
        <v>145</v>
      </c>
      <c r="C7" s="17">
        <f t="shared" ca="1" si="0"/>
        <v>222</v>
      </c>
      <c r="D7" s="17">
        <f t="shared" ca="1" si="0"/>
        <v>183</v>
      </c>
      <c r="E7" s="17">
        <f t="shared" ca="1" si="0"/>
        <v>65</v>
      </c>
      <c r="F7" s="17">
        <f t="shared" ca="1" si="0"/>
        <v>215</v>
      </c>
      <c r="H7" s="53" t="s">
        <v>45</v>
      </c>
    </row>
    <row r="8" spans="1:12" x14ac:dyDescent="0.2">
      <c r="A8" s="17">
        <f t="shared" ca="1" si="1"/>
        <v>113</v>
      </c>
      <c r="B8" s="17">
        <f t="shared" ca="1" si="0"/>
        <v>146</v>
      </c>
      <c r="C8" s="17">
        <f t="shared" ca="1" si="0"/>
        <v>224</v>
      </c>
      <c r="D8" s="17">
        <f t="shared" ca="1" si="0"/>
        <v>168</v>
      </c>
      <c r="E8" s="17">
        <f t="shared" ca="1" si="0"/>
        <v>66</v>
      </c>
      <c r="F8" s="17">
        <f t="shared" ca="1" si="0"/>
        <v>216</v>
      </c>
    </row>
    <row r="9" spans="1:12" x14ac:dyDescent="0.2">
      <c r="A9" s="17">
        <f t="shared" ca="1" si="1"/>
        <v>112</v>
      </c>
      <c r="B9" s="17">
        <f t="shared" ca="1" si="0"/>
        <v>142</v>
      </c>
      <c r="C9" s="17">
        <f t="shared" ca="1" si="0"/>
        <v>215</v>
      </c>
      <c r="D9" s="17">
        <f t="shared" ca="1" si="0"/>
        <v>180</v>
      </c>
      <c r="E9" s="17">
        <f t="shared" ca="1" si="0"/>
        <v>62</v>
      </c>
      <c r="F9" s="17">
        <f t="shared" ca="1" si="0"/>
        <v>212</v>
      </c>
    </row>
    <row r="10" spans="1:12" x14ac:dyDescent="0.2">
      <c r="A10" s="17">
        <f t="shared" ca="1" si="1"/>
        <v>103</v>
      </c>
      <c r="B10" s="17">
        <f t="shared" ca="1" si="0"/>
        <v>154</v>
      </c>
      <c r="C10" s="17">
        <f t="shared" ca="1" si="0"/>
        <v>233</v>
      </c>
      <c r="D10" s="17">
        <f t="shared" ca="1" si="0"/>
        <v>166</v>
      </c>
      <c r="E10" s="17">
        <f t="shared" ca="1" si="0"/>
        <v>74</v>
      </c>
      <c r="F10" s="17">
        <f t="shared" ca="1" si="0"/>
        <v>224</v>
      </c>
    </row>
    <row r="11" spans="1:12" x14ac:dyDescent="0.2">
      <c r="A11" s="17">
        <f t="shared" ca="1" si="1"/>
        <v>149</v>
      </c>
      <c r="B11" s="17">
        <f t="shared" ca="1" si="0"/>
        <v>159</v>
      </c>
      <c r="C11" s="17">
        <f t="shared" ca="1" si="0"/>
        <v>238</v>
      </c>
      <c r="D11" s="17">
        <f t="shared" ca="1" si="0"/>
        <v>182</v>
      </c>
      <c r="E11" s="17">
        <f t="shared" ca="1" si="0"/>
        <v>79</v>
      </c>
      <c r="F11" s="17">
        <f t="shared" ca="1" si="0"/>
        <v>229</v>
      </c>
    </row>
    <row r="12" spans="1:12" x14ac:dyDescent="0.2">
      <c r="A12" s="17">
        <f t="shared" ca="1" si="1"/>
        <v>92</v>
      </c>
      <c r="B12" s="17">
        <f t="shared" ca="1" si="0"/>
        <v>160</v>
      </c>
      <c r="C12" s="17">
        <f t="shared" ca="1" si="0"/>
        <v>237</v>
      </c>
      <c r="D12" s="17">
        <f t="shared" ca="1" si="0"/>
        <v>204</v>
      </c>
      <c r="E12" s="17">
        <f t="shared" ca="1" si="0"/>
        <v>80</v>
      </c>
      <c r="F12" s="17">
        <f t="shared" ca="1" si="0"/>
        <v>230</v>
      </c>
    </row>
    <row r="13" spans="1:12" x14ac:dyDescent="0.2">
      <c r="A13" s="17">
        <f t="shared" ca="1" si="1"/>
        <v>147</v>
      </c>
      <c r="B13" s="17">
        <f t="shared" ca="1" si="0"/>
        <v>162</v>
      </c>
      <c r="C13" s="17">
        <f t="shared" ca="1" si="0"/>
        <v>239</v>
      </c>
      <c r="D13" s="17">
        <f t="shared" ca="1" si="0"/>
        <v>200</v>
      </c>
      <c r="E13" s="17">
        <f t="shared" ca="1" si="0"/>
        <v>82</v>
      </c>
      <c r="F13" s="17">
        <f t="shared" ca="1" si="0"/>
        <v>232</v>
      </c>
    </row>
    <row r="14" spans="1:12" x14ac:dyDescent="0.2">
      <c r="A14" s="17">
        <f t="shared" ca="1" si="1"/>
        <v>138</v>
      </c>
      <c r="B14" s="17">
        <f t="shared" ca="1" si="0"/>
        <v>165</v>
      </c>
      <c r="C14" s="17">
        <f t="shared" ca="1" si="0"/>
        <v>236</v>
      </c>
      <c r="D14" s="17">
        <f t="shared" ca="1" si="0"/>
        <v>166</v>
      </c>
      <c r="E14" s="17">
        <f t="shared" ca="1" si="0"/>
        <v>85</v>
      </c>
      <c r="F14" s="17">
        <f t="shared" ca="1" si="0"/>
        <v>235</v>
      </c>
    </row>
    <row r="15" spans="1:12" x14ac:dyDescent="0.2">
      <c r="A15" s="17">
        <f t="shared" ca="1" si="1"/>
        <v>98</v>
      </c>
      <c r="B15" s="17">
        <f t="shared" ca="1" si="0"/>
        <v>161</v>
      </c>
      <c r="C15" s="17">
        <f t="shared" ca="1" si="0"/>
        <v>232</v>
      </c>
      <c r="D15" s="17">
        <f t="shared" ca="1" si="0"/>
        <v>219</v>
      </c>
      <c r="E15" s="17">
        <f t="shared" ca="1" si="0"/>
        <v>81</v>
      </c>
      <c r="F15" s="17">
        <f t="shared" ca="1" si="0"/>
        <v>231</v>
      </c>
    </row>
    <row r="16" spans="1:12" x14ac:dyDescent="0.2">
      <c r="A16" s="17">
        <f t="shared" ca="1" si="1"/>
        <v>133</v>
      </c>
      <c r="B16" s="17">
        <f t="shared" ca="1" si="0"/>
        <v>169</v>
      </c>
      <c r="C16" s="17">
        <f t="shared" ca="1" si="0"/>
        <v>248</v>
      </c>
      <c r="D16" s="17">
        <f t="shared" ca="1" si="0"/>
        <v>205</v>
      </c>
      <c r="E16" s="17">
        <f t="shared" ca="1" si="0"/>
        <v>89</v>
      </c>
      <c r="F16" s="17">
        <f t="shared" ca="1" si="0"/>
        <v>239</v>
      </c>
    </row>
    <row r="17" spans="1:6" x14ac:dyDescent="0.2">
      <c r="A17" s="17">
        <f t="shared" ca="1" si="1"/>
        <v>152</v>
      </c>
      <c r="B17" s="17">
        <f t="shared" ca="1" si="1"/>
        <v>170</v>
      </c>
      <c r="C17" s="17">
        <f t="shared" ca="1" si="1"/>
        <v>242</v>
      </c>
      <c r="D17" s="17">
        <f t="shared" ca="1" si="1"/>
        <v>226</v>
      </c>
      <c r="E17" s="17">
        <f t="shared" ca="1" si="1"/>
        <v>90</v>
      </c>
      <c r="F17" s="17">
        <f t="shared" ca="1" si="1"/>
        <v>240</v>
      </c>
    </row>
    <row r="18" spans="1:6" x14ac:dyDescent="0.2">
      <c r="A18" s="17">
        <f t="shared" ca="1" si="1"/>
        <v>162</v>
      </c>
      <c r="B18" s="17">
        <f t="shared" ca="1" si="1"/>
        <v>133</v>
      </c>
      <c r="C18" s="17">
        <f t="shared" ca="1" si="1"/>
        <v>204</v>
      </c>
      <c r="D18" s="17">
        <f t="shared" ca="1" si="1"/>
        <v>187</v>
      </c>
      <c r="E18" s="17">
        <f t="shared" ca="1" si="1"/>
        <v>53</v>
      </c>
      <c r="F18" s="17">
        <f t="shared" ca="1" si="1"/>
        <v>203</v>
      </c>
    </row>
    <row r="19" spans="1:6" x14ac:dyDescent="0.2">
      <c r="A19" s="17">
        <f t="shared" ca="1" si="1"/>
        <v>156</v>
      </c>
      <c r="B19" s="17">
        <f t="shared" ca="1" si="1"/>
        <v>144</v>
      </c>
      <c r="C19" s="17">
        <f t="shared" ca="1" si="1"/>
        <v>224</v>
      </c>
      <c r="D19" s="17">
        <f t="shared" ca="1" si="1"/>
        <v>201</v>
      </c>
      <c r="E19" s="17">
        <f t="shared" ca="1" si="1"/>
        <v>64</v>
      </c>
      <c r="F19" s="17">
        <f t="shared" ca="1" si="1"/>
        <v>214</v>
      </c>
    </row>
    <row r="20" spans="1:6" x14ac:dyDescent="0.2">
      <c r="A20" s="17">
        <f t="shared" ca="1" si="1"/>
        <v>144</v>
      </c>
      <c r="B20" s="17">
        <f t="shared" ca="1" si="1"/>
        <v>146</v>
      </c>
      <c r="C20" s="17">
        <f t="shared" ca="1" si="1"/>
        <v>217</v>
      </c>
      <c r="D20" s="17">
        <f t="shared" ca="1" si="1"/>
        <v>183</v>
      </c>
      <c r="E20" s="17">
        <f t="shared" ca="1" si="1"/>
        <v>66</v>
      </c>
      <c r="F20" s="17">
        <f t="shared" ca="1" si="1"/>
        <v>216</v>
      </c>
    </row>
    <row r="21" spans="1:6" x14ac:dyDescent="0.2">
      <c r="A21" s="17">
        <f t="shared" ca="1" si="1"/>
        <v>135</v>
      </c>
      <c r="B21" s="17">
        <f t="shared" ca="1" si="1"/>
        <v>152</v>
      </c>
      <c r="C21" s="17">
        <f t="shared" ca="1" si="1"/>
        <v>230</v>
      </c>
      <c r="D21" s="17">
        <f t="shared" ca="1" si="1"/>
        <v>219</v>
      </c>
      <c r="E21" s="17">
        <f t="shared" ca="1" si="1"/>
        <v>72</v>
      </c>
      <c r="F21" s="17">
        <f t="shared" ca="1" si="1"/>
        <v>222</v>
      </c>
    </row>
    <row r="22" spans="1:6" x14ac:dyDescent="0.2">
      <c r="A22" s="17">
        <f t="shared" ca="1" si="1"/>
        <v>155</v>
      </c>
      <c r="B22" s="17">
        <f t="shared" ca="1" si="1"/>
        <v>163</v>
      </c>
      <c r="C22" s="17">
        <f t="shared" ca="1" si="1"/>
        <v>237</v>
      </c>
      <c r="D22" s="17">
        <f t="shared" ca="1" si="1"/>
        <v>218</v>
      </c>
      <c r="E22" s="17">
        <f t="shared" ca="1" si="1"/>
        <v>83</v>
      </c>
      <c r="F22" s="17">
        <f t="shared" ca="1" si="1"/>
        <v>233</v>
      </c>
    </row>
    <row r="23" spans="1:6" x14ac:dyDescent="0.2">
      <c r="A23" s="17">
        <f t="shared" ca="1" si="1"/>
        <v>158</v>
      </c>
      <c r="B23" s="17">
        <f t="shared" ca="1" si="1"/>
        <v>162</v>
      </c>
      <c r="C23" s="17">
        <f t="shared" ca="1" si="1"/>
        <v>233</v>
      </c>
      <c r="D23" s="17" t="str">
        <f t="shared" ca="1" si="1"/>
        <v/>
      </c>
      <c r="E23" s="17">
        <f t="shared" ca="1" si="1"/>
        <v>82</v>
      </c>
      <c r="F23" s="17">
        <f t="shared" ca="1" si="1"/>
        <v>232</v>
      </c>
    </row>
    <row r="24" spans="1:6" x14ac:dyDescent="0.2">
      <c r="A24" s="17">
        <f t="shared" ca="1" si="1"/>
        <v>103</v>
      </c>
      <c r="B24" s="17">
        <f t="shared" ca="1" si="1"/>
        <v>148</v>
      </c>
      <c r="C24" s="17">
        <f t="shared" ca="1" si="1"/>
        <v>225</v>
      </c>
      <c r="D24" s="17" t="str">
        <f t="shared" ca="1" si="1"/>
        <v/>
      </c>
      <c r="E24" s="17">
        <f t="shared" ca="1" si="1"/>
        <v>68</v>
      </c>
      <c r="F24" s="17">
        <f t="shared" ca="1" si="1"/>
        <v>218</v>
      </c>
    </row>
    <row r="25" spans="1:6" x14ac:dyDescent="0.2">
      <c r="A25" s="17">
        <f t="shared" ca="1" si="1"/>
        <v>132</v>
      </c>
      <c r="B25" s="17">
        <f t="shared" ca="1" si="1"/>
        <v>143</v>
      </c>
      <c r="C25" s="17">
        <f t="shared" ca="1" si="1"/>
        <v>215</v>
      </c>
      <c r="D25" s="17">
        <f t="shared" ca="1" si="1"/>
        <v>150</v>
      </c>
      <c r="E25" s="17">
        <f t="shared" ca="1" si="1"/>
        <v>63</v>
      </c>
      <c r="F25" s="17">
        <f t="shared" ca="1" si="1"/>
        <v>213</v>
      </c>
    </row>
    <row r="26" spans="1:6" x14ac:dyDescent="0.2">
      <c r="A26" s="17">
        <f t="shared" ca="1" si="1"/>
        <v>119</v>
      </c>
      <c r="B26" s="17">
        <f t="shared" ca="1" si="1"/>
        <v>138</v>
      </c>
      <c r="C26" s="17">
        <f t="shared" ca="1" si="1"/>
        <v>210</v>
      </c>
      <c r="D26" s="17" t="str">
        <f t="shared" ca="1" si="1"/>
        <v/>
      </c>
      <c r="E26" s="17">
        <f t="shared" ca="1" si="1"/>
        <v>58</v>
      </c>
      <c r="F26" s="17">
        <f t="shared" ca="1" si="1"/>
        <v>208</v>
      </c>
    </row>
    <row r="27" spans="1:6" x14ac:dyDescent="0.2">
      <c r="A27" s="17">
        <f t="shared" ca="1" si="1"/>
        <v>160</v>
      </c>
      <c r="B27" s="17" t="str">
        <f t="shared" ca="1" si="1"/>
        <v/>
      </c>
      <c r="C27" s="17">
        <f t="shared" ca="1" si="1"/>
        <v>231</v>
      </c>
      <c r="D27" s="17" t="str">
        <f t="shared" ca="1" si="1"/>
        <v/>
      </c>
      <c r="E27" s="17">
        <f t="shared" ca="1" si="1"/>
        <v>72</v>
      </c>
      <c r="F27" s="17">
        <f t="shared" ca="1" si="1"/>
        <v>222</v>
      </c>
    </row>
    <row r="28" spans="1:6" x14ac:dyDescent="0.2">
      <c r="A28" s="17">
        <f t="shared" ca="1" si="1"/>
        <v>155</v>
      </c>
      <c r="B28" s="17" t="str">
        <f t="shared" ca="1" si="1"/>
        <v/>
      </c>
      <c r="C28" s="17">
        <f t="shared" ca="1" si="1"/>
        <v>235</v>
      </c>
      <c r="D28" s="17" t="str">
        <f t="shared" ca="1" si="1"/>
        <v/>
      </c>
      <c r="E28" s="17">
        <f t="shared" ca="1" si="1"/>
        <v>79</v>
      </c>
      <c r="F28" s="17">
        <f t="shared" ca="1" si="1"/>
        <v>229</v>
      </c>
    </row>
    <row r="29" spans="1:6" x14ac:dyDescent="0.2">
      <c r="A29" s="17">
        <f t="shared" ca="1" si="1"/>
        <v>169</v>
      </c>
      <c r="B29" s="17" t="str">
        <f t="shared" ca="1" si="1"/>
        <v/>
      </c>
      <c r="C29" s="17">
        <f t="shared" ca="1" si="1"/>
        <v>234</v>
      </c>
      <c r="D29" s="17" t="str">
        <f t="shared" ca="1" si="1"/>
        <v/>
      </c>
      <c r="E29" s="17">
        <f t="shared" ca="1" si="1"/>
        <v>76</v>
      </c>
      <c r="F29" s="17">
        <f t="shared" ca="1" si="1"/>
        <v>226</v>
      </c>
    </row>
    <row r="30" spans="1:6" x14ac:dyDescent="0.2">
      <c r="A30" s="17">
        <f t="shared" ca="1" si="1"/>
        <v>112</v>
      </c>
      <c r="B30" s="17" t="str">
        <f t="shared" ca="1" si="1"/>
        <v/>
      </c>
      <c r="C30" s="17">
        <f t="shared" ca="1" si="1"/>
        <v>218</v>
      </c>
      <c r="D30" s="17" t="str">
        <f t="shared" ca="1" si="1"/>
        <v/>
      </c>
      <c r="E30" s="17">
        <f t="shared" ca="1" si="1"/>
        <v>62</v>
      </c>
      <c r="F30" s="17" t="str">
        <f t="shared" ca="1" si="1"/>
        <v/>
      </c>
    </row>
    <row r="31" spans="1:6" x14ac:dyDescent="0.2">
      <c r="A31" s="17">
        <f t="shared" ca="1" si="1"/>
        <v>98</v>
      </c>
      <c r="B31" s="17" t="str">
        <f t="shared" ca="1" si="1"/>
        <v/>
      </c>
      <c r="C31" s="17">
        <f t="shared" ca="1" si="1"/>
        <v>222</v>
      </c>
      <c r="D31" s="17" t="str">
        <f t="shared" ca="1" si="1"/>
        <v/>
      </c>
      <c r="E31" s="17">
        <f t="shared" ca="1" si="1"/>
        <v>64</v>
      </c>
      <c r="F31" s="17" t="str">
        <f t="shared" ca="1" si="1"/>
        <v/>
      </c>
    </row>
    <row r="32" spans="1:6" x14ac:dyDescent="0.2">
      <c r="A32" s="17">
        <f t="shared" ca="1" si="1"/>
        <v>150</v>
      </c>
      <c r="B32" s="17" t="str">
        <f t="shared" ca="1" si="1"/>
        <v/>
      </c>
      <c r="C32" s="17">
        <f t="shared" ca="1" si="1"/>
        <v>225</v>
      </c>
      <c r="D32" s="17" t="str">
        <f t="shared" ca="1" si="1"/>
        <v/>
      </c>
      <c r="E32" s="17">
        <f t="shared" ca="1" si="1"/>
        <v>69</v>
      </c>
      <c r="F32" s="17" t="str">
        <f t="shared" ca="1" si="1"/>
        <v/>
      </c>
    </row>
    <row r="33" spans="1:6" x14ac:dyDescent="0.2">
      <c r="A33" s="17">
        <f t="shared" ca="1" si="1"/>
        <v>114</v>
      </c>
      <c r="B33" s="17" t="str">
        <f t="shared" ca="1" si="1"/>
        <v/>
      </c>
      <c r="C33" s="17">
        <f t="shared" ca="1" si="1"/>
        <v>225</v>
      </c>
      <c r="D33" s="17" t="str">
        <f t="shared" ca="1" si="1"/>
        <v/>
      </c>
      <c r="E33" s="17">
        <f t="shared" ca="1" si="1"/>
        <v>68</v>
      </c>
      <c r="F33" s="17" t="str">
        <f t="shared" ca="1" si="1"/>
        <v/>
      </c>
    </row>
    <row r="34" spans="1:6" x14ac:dyDescent="0.2">
      <c r="A34" s="17">
        <f t="shared" ca="1" si="1"/>
        <v>99</v>
      </c>
      <c r="B34" s="17" t="str">
        <f t="shared" ca="1" si="1"/>
        <v/>
      </c>
      <c r="C34" s="17">
        <f t="shared" ca="1" si="1"/>
        <v>222</v>
      </c>
      <c r="D34" s="17" t="str">
        <f t="shared" ca="1" si="1"/>
        <v/>
      </c>
      <c r="E34" s="17">
        <f t="shared" ca="1" si="1"/>
        <v>71</v>
      </c>
      <c r="F34" s="17" t="str">
        <f t="shared" ca="1" si="1"/>
        <v/>
      </c>
    </row>
    <row r="35" spans="1:6" x14ac:dyDescent="0.2">
      <c r="A35" s="17" t="str">
        <f t="shared" ca="1" si="1"/>
        <v/>
      </c>
      <c r="B35" s="17" t="str">
        <f t="shared" ca="1" si="1"/>
        <v/>
      </c>
      <c r="C35" s="17" t="str">
        <f t="shared" ca="1" si="1"/>
        <v/>
      </c>
      <c r="D35" s="17" t="str">
        <f t="shared" ca="1" si="1"/>
        <v/>
      </c>
      <c r="E35" s="17" t="str">
        <f t="shared" ca="1" si="1"/>
        <v/>
      </c>
      <c r="F35" s="17" t="str">
        <f t="shared" ca="1" si="1"/>
        <v/>
      </c>
    </row>
    <row r="36" spans="1:6" x14ac:dyDescent="0.2">
      <c r="A36" s="17" t="str">
        <f t="shared" ca="1" si="1"/>
        <v/>
      </c>
      <c r="B36" s="17" t="str">
        <f t="shared" ca="1" si="1"/>
        <v/>
      </c>
      <c r="C36" s="17" t="str">
        <f t="shared" ca="1" si="1"/>
        <v/>
      </c>
      <c r="D36" s="17" t="str">
        <f t="shared" ca="1" si="1"/>
        <v/>
      </c>
      <c r="E36" s="17">
        <f t="shared" ca="1" si="1"/>
        <v>10</v>
      </c>
      <c r="F36" s="17" t="str">
        <f t="shared" ca="1" si="1"/>
        <v/>
      </c>
    </row>
    <row r="37" spans="1:6" x14ac:dyDescent="0.2">
      <c r="A37" s="17" t="str">
        <f t="shared" ca="1" si="1"/>
        <v/>
      </c>
      <c r="B37" s="17" t="str">
        <f t="shared" ca="1" si="1"/>
        <v/>
      </c>
      <c r="C37" s="17">
        <f t="shared" ca="1" si="1"/>
        <v>170</v>
      </c>
      <c r="D37" s="17" t="str">
        <f t="shared" ca="1" si="1"/>
        <v/>
      </c>
      <c r="E37" s="17">
        <f t="shared" ca="1" si="1"/>
        <v>0</v>
      </c>
      <c r="F37" s="17" t="str">
        <f t="shared" ca="1" si="1"/>
        <v/>
      </c>
    </row>
    <row r="38" spans="1:6" x14ac:dyDescent="0.2">
      <c r="A38" s="17" t="str">
        <f t="shared" ca="1" si="1"/>
        <v/>
      </c>
      <c r="B38" s="17" t="str">
        <f t="shared" ca="1" si="1"/>
        <v/>
      </c>
      <c r="C38" s="17">
        <f t="shared" ca="1" si="1"/>
        <v>280</v>
      </c>
      <c r="D38" s="17" t="str">
        <f t="shared" ca="1" si="1"/>
        <v/>
      </c>
      <c r="E38" s="17">
        <f t="shared" ca="1" si="1"/>
        <v>130</v>
      </c>
      <c r="F38" s="17">
        <f t="shared" ca="1" si="1"/>
        <v>270</v>
      </c>
    </row>
    <row r="39" spans="1:6" x14ac:dyDescent="0.2">
      <c r="A39" s="17" t="str">
        <f t="shared" ca="1" si="1"/>
        <v/>
      </c>
      <c r="B39" s="17" t="str">
        <f t="shared" ca="1" si="1"/>
        <v/>
      </c>
      <c r="C39" s="17">
        <f t="shared" ca="1" si="1"/>
        <v>285</v>
      </c>
      <c r="D39" s="17" t="str">
        <f t="shared" ca="1" si="1"/>
        <v/>
      </c>
      <c r="E39" s="17">
        <f t="shared" ca="1" si="1"/>
        <v>120</v>
      </c>
      <c r="F39" s="17" t="str">
        <f t="shared" ca="1" si="1"/>
        <v/>
      </c>
    </row>
    <row r="40" spans="1:6" x14ac:dyDescent="0.2">
      <c r="A40" s="17" t="str">
        <f t="shared" ca="1" si="1"/>
        <v/>
      </c>
      <c r="B40" s="17" t="str">
        <f t="shared" ca="1" si="1"/>
        <v/>
      </c>
      <c r="C40" s="17" t="str">
        <f t="shared" ca="1" si="1"/>
        <v/>
      </c>
      <c r="D40" s="17" t="str">
        <f t="shared" ca="1" si="1"/>
        <v/>
      </c>
      <c r="E40" s="17" t="str">
        <f t="shared" ca="1" si="1"/>
        <v/>
      </c>
      <c r="F40" s="17" t="str">
        <f t="shared" ca="1" si="1"/>
        <v/>
      </c>
    </row>
    <row r="41" spans="1:6" x14ac:dyDescent="0.2">
      <c r="A41" s="17" t="str">
        <f t="shared" ca="1" si="1"/>
        <v/>
      </c>
      <c r="B41" s="17" t="str">
        <f t="shared" ca="1" si="1"/>
        <v/>
      </c>
      <c r="C41" s="17" t="str">
        <f t="shared" ca="1" si="1"/>
        <v/>
      </c>
      <c r="D41" s="17" t="str">
        <f t="shared" ca="1" si="1"/>
        <v/>
      </c>
      <c r="E41" s="17" t="str">
        <f t="shared" ca="1" si="1"/>
        <v/>
      </c>
      <c r="F41" s="17" t="str">
        <f t="shared" ca="1" si="1"/>
        <v/>
      </c>
    </row>
    <row r="42" spans="1:6" x14ac:dyDescent="0.2">
      <c r="A42" s="17" t="str">
        <f t="shared" ca="1" si="1"/>
        <v/>
      </c>
      <c r="B42" s="17" t="str">
        <f t="shared" ca="1" si="1"/>
        <v/>
      </c>
      <c r="C42" s="17" t="str">
        <f t="shared" ca="1" si="1"/>
        <v/>
      </c>
      <c r="D42" s="17" t="str">
        <f t="shared" ca="1" si="1"/>
        <v/>
      </c>
      <c r="E42" s="17" t="str">
        <f t="shared" ca="1" si="1"/>
        <v/>
      </c>
      <c r="F42" s="17" t="str">
        <f t="shared" ca="1" si="1"/>
        <v/>
      </c>
    </row>
    <row r="43" spans="1:6" x14ac:dyDescent="0.2">
      <c r="A43" s="17" t="str">
        <f t="shared" ca="1" si="1"/>
        <v/>
      </c>
      <c r="B43" s="17" t="str">
        <f t="shared" ca="1" si="1"/>
        <v/>
      </c>
      <c r="C43" s="17" t="str">
        <f t="shared" ca="1" si="1"/>
        <v/>
      </c>
      <c r="D43" s="17" t="str">
        <f t="shared" ca="1" si="1"/>
        <v/>
      </c>
      <c r="E43" s="17" t="str">
        <f t="shared" ca="1" si="1"/>
        <v/>
      </c>
      <c r="F43" s="17" t="str">
        <f t="shared" ca="1" si="1"/>
        <v/>
      </c>
    </row>
    <row r="44" spans="1:6" x14ac:dyDescent="0.2">
      <c r="A44" s="17" t="str">
        <f t="shared" ca="1" si="1"/>
        <v/>
      </c>
      <c r="B44" s="17" t="str">
        <f t="shared" ca="1" si="1"/>
        <v/>
      </c>
      <c r="C44" s="17" t="str">
        <f t="shared" ca="1" si="1"/>
        <v/>
      </c>
      <c r="D44" s="17" t="str">
        <f t="shared" ca="1" si="1"/>
        <v/>
      </c>
      <c r="E44" s="17" t="str">
        <f t="shared" ca="1" si="1"/>
        <v/>
      </c>
      <c r="F44" s="17" t="str">
        <f t="shared" ca="1" si="1"/>
        <v/>
      </c>
    </row>
    <row r="45" spans="1:6" x14ac:dyDescent="0.2">
      <c r="A45" s="17" t="str">
        <f t="shared" ca="1" si="1"/>
        <v/>
      </c>
      <c r="B45" s="17" t="str">
        <f t="shared" ca="1" si="1"/>
        <v/>
      </c>
      <c r="C45" s="17" t="str">
        <f t="shared" ca="1" si="1"/>
        <v/>
      </c>
      <c r="D45" s="17" t="str">
        <f t="shared" ca="1" si="1"/>
        <v/>
      </c>
      <c r="E45" s="17" t="str">
        <f t="shared" ca="1" si="1"/>
        <v/>
      </c>
      <c r="F45" s="17" t="str">
        <f t="shared" ca="1" si="1"/>
        <v/>
      </c>
    </row>
    <row r="46" spans="1:6" x14ac:dyDescent="0.2">
      <c r="A46" s="17" t="str">
        <f t="shared" ca="1" si="1"/>
        <v/>
      </c>
      <c r="B46" s="17" t="str">
        <f t="shared" ca="1" si="1"/>
        <v/>
      </c>
      <c r="C46" s="17" t="str">
        <f t="shared" ca="1" si="1"/>
        <v/>
      </c>
      <c r="D46" s="17" t="str">
        <f t="shared" ca="1" si="1"/>
        <v/>
      </c>
      <c r="E46" s="17" t="str">
        <f t="shared" ca="1" si="1"/>
        <v/>
      </c>
      <c r="F46" s="17" t="str">
        <f t="shared" ca="1" si="1"/>
        <v/>
      </c>
    </row>
    <row r="47" spans="1:6" x14ac:dyDescent="0.2">
      <c r="A47" s="17" t="str">
        <f t="shared" ca="1" si="1"/>
        <v/>
      </c>
      <c r="B47" s="17" t="str">
        <f t="shared" ca="1" si="1"/>
        <v/>
      </c>
      <c r="C47" s="17" t="str">
        <f t="shared" ca="1" si="1"/>
        <v/>
      </c>
      <c r="D47" s="17" t="str">
        <f t="shared" ca="1" si="1"/>
        <v/>
      </c>
      <c r="E47" s="17" t="str">
        <f t="shared" ca="1" si="1"/>
        <v/>
      </c>
      <c r="F47" s="17" t="str">
        <f t="shared" ca="1" si="1"/>
        <v/>
      </c>
    </row>
    <row r="48" spans="1:6" x14ac:dyDescent="0.2">
      <c r="A48" s="17" t="str">
        <f t="shared" ca="1" si="1"/>
        <v/>
      </c>
      <c r="B48" s="17" t="str">
        <f t="shared" ca="1" si="1"/>
        <v/>
      </c>
      <c r="C48" s="17" t="str">
        <f t="shared" ca="1" si="1"/>
        <v/>
      </c>
      <c r="D48" s="17" t="str">
        <f t="shared" ca="1" si="1"/>
        <v/>
      </c>
      <c r="E48" s="17" t="str">
        <f t="shared" ca="1" si="1"/>
        <v/>
      </c>
      <c r="F48" s="17" t="str">
        <f t="shared" ca="1" si="1"/>
        <v/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/>
  </sheetViews>
  <sheetFormatPr defaultRowHeight="12.75" x14ac:dyDescent="0.2"/>
  <cols>
    <col min="7" max="7" width="5" customWidth="1"/>
  </cols>
  <sheetData>
    <row r="1" spans="1:12" x14ac:dyDescent="0.2">
      <c r="A1" s="49">
        <v>-41</v>
      </c>
      <c r="B1" s="15">
        <v>28</v>
      </c>
      <c r="C1" s="15">
        <v>102</v>
      </c>
      <c r="D1" s="15">
        <v>42</v>
      </c>
      <c r="E1" s="15">
        <v>-52</v>
      </c>
      <c r="F1" s="15"/>
    </row>
    <row r="2" spans="1:12" x14ac:dyDescent="0.2">
      <c r="A2" s="15">
        <v>-7</v>
      </c>
      <c r="B2" s="15">
        <v>27</v>
      </c>
      <c r="C2" s="15">
        <v>99</v>
      </c>
      <c r="D2" s="15">
        <v>27</v>
      </c>
      <c r="E2" s="15">
        <v>-53</v>
      </c>
      <c r="F2" s="15"/>
    </row>
    <row r="3" spans="1:12" x14ac:dyDescent="0.2">
      <c r="A3" s="15">
        <v>-12</v>
      </c>
      <c r="B3" s="15">
        <v>24</v>
      </c>
      <c r="C3" s="15">
        <v>102</v>
      </c>
      <c r="D3" s="15">
        <v>49</v>
      </c>
      <c r="E3" s="15">
        <v>-56</v>
      </c>
      <c r="F3" s="15"/>
      <c r="H3" s="50" t="s">
        <v>41</v>
      </c>
      <c r="I3" s="51"/>
      <c r="J3" s="51"/>
      <c r="K3" s="51"/>
      <c r="L3" s="51"/>
    </row>
    <row r="4" spans="1:12" x14ac:dyDescent="0.2">
      <c r="A4" s="15">
        <v>-48</v>
      </c>
      <c r="B4" s="15">
        <v>28</v>
      </c>
      <c r="C4" s="15">
        <v>100</v>
      </c>
      <c r="D4" s="15">
        <v>58</v>
      </c>
      <c r="E4" s="15">
        <v>-52</v>
      </c>
      <c r="F4" s="15"/>
      <c r="H4" s="52" t="s">
        <v>46</v>
      </c>
    </row>
    <row r="5" spans="1:12" x14ac:dyDescent="0.2">
      <c r="A5" s="15">
        <v>-26</v>
      </c>
      <c r="B5" s="15">
        <v>26</v>
      </c>
      <c r="C5" s="15">
        <v>106</v>
      </c>
      <c r="D5" s="15">
        <v>29</v>
      </c>
      <c r="E5" s="15">
        <v>-54</v>
      </c>
      <c r="F5" s="15"/>
      <c r="H5" s="52" t="s">
        <v>47</v>
      </c>
    </row>
    <row r="6" spans="1:12" x14ac:dyDescent="0.2">
      <c r="A6" s="15">
        <v>-30</v>
      </c>
      <c r="B6" s="15">
        <v>13</v>
      </c>
      <c r="C6" s="15">
        <v>91</v>
      </c>
      <c r="D6" s="15">
        <v>45</v>
      </c>
      <c r="E6" s="15">
        <v>-67</v>
      </c>
      <c r="F6" s="15">
        <v>83</v>
      </c>
      <c r="H6" s="52" t="s">
        <v>48</v>
      </c>
    </row>
    <row r="7" spans="1:12" x14ac:dyDescent="0.2">
      <c r="A7" s="15">
        <v>12</v>
      </c>
      <c r="B7" s="15">
        <v>5</v>
      </c>
      <c r="C7" s="15">
        <v>82</v>
      </c>
      <c r="D7" s="15">
        <v>43</v>
      </c>
      <c r="E7" s="15">
        <v>-75</v>
      </c>
      <c r="F7" s="15">
        <v>75</v>
      </c>
      <c r="H7" s="52" t="s">
        <v>49</v>
      </c>
    </row>
    <row r="8" spans="1:12" x14ac:dyDescent="0.2">
      <c r="A8" s="15">
        <v>-27</v>
      </c>
      <c r="B8" s="15">
        <v>6</v>
      </c>
      <c r="C8" s="15">
        <v>84</v>
      </c>
      <c r="D8" s="15">
        <v>28</v>
      </c>
      <c r="E8" s="15">
        <v>-74</v>
      </c>
      <c r="F8" s="15">
        <v>76</v>
      </c>
      <c r="H8" s="53" t="s">
        <v>50</v>
      </c>
    </row>
    <row r="9" spans="1:12" x14ac:dyDescent="0.2">
      <c r="A9" s="15">
        <v>-28</v>
      </c>
      <c r="B9" s="15">
        <v>2</v>
      </c>
      <c r="C9" s="15">
        <v>75</v>
      </c>
      <c r="D9" s="15">
        <v>40</v>
      </c>
      <c r="E9" s="15">
        <v>-78</v>
      </c>
      <c r="F9" s="15">
        <v>72</v>
      </c>
    </row>
    <row r="10" spans="1:12" x14ac:dyDescent="0.2">
      <c r="A10" s="15">
        <v>-37</v>
      </c>
      <c r="B10" s="15">
        <v>14</v>
      </c>
      <c r="C10" s="15">
        <v>93</v>
      </c>
      <c r="D10" s="15">
        <v>26</v>
      </c>
      <c r="E10" s="15">
        <v>-66</v>
      </c>
      <c r="F10" s="15">
        <v>84</v>
      </c>
    </row>
    <row r="11" spans="1:12" x14ac:dyDescent="0.2">
      <c r="A11" s="15">
        <v>9</v>
      </c>
      <c r="B11" s="15">
        <v>19</v>
      </c>
      <c r="C11" s="15">
        <v>98</v>
      </c>
      <c r="D11" s="15">
        <v>42</v>
      </c>
      <c r="E11" s="15">
        <v>-61</v>
      </c>
      <c r="F11" s="15">
        <v>89</v>
      </c>
    </row>
    <row r="12" spans="1:12" x14ac:dyDescent="0.2">
      <c r="A12" s="15">
        <v>-48</v>
      </c>
      <c r="B12" s="15">
        <v>20</v>
      </c>
      <c r="C12" s="15">
        <v>97</v>
      </c>
      <c r="D12" s="15">
        <v>64</v>
      </c>
      <c r="E12" s="15">
        <v>-60</v>
      </c>
      <c r="F12" s="15">
        <v>90</v>
      </c>
    </row>
    <row r="13" spans="1:12" x14ac:dyDescent="0.2">
      <c r="A13" s="15">
        <v>7</v>
      </c>
      <c r="B13" s="15">
        <v>22</v>
      </c>
      <c r="C13" s="15">
        <v>99</v>
      </c>
      <c r="D13" s="15">
        <v>60</v>
      </c>
      <c r="E13" s="15">
        <v>-58</v>
      </c>
      <c r="F13" s="15">
        <v>92</v>
      </c>
    </row>
    <row r="14" spans="1:12" x14ac:dyDescent="0.2">
      <c r="A14" s="15">
        <v>-2</v>
      </c>
      <c r="B14" s="15">
        <v>25</v>
      </c>
      <c r="C14" s="15">
        <v>96</v>
      </c>
      <c r="D14" s="15">
        <v>26</v>
      </c>
      <c r="E14" s="15">
        <v>-55</v>
      </c>
      <c r="F14" s="15">
        <v>95</v>
      </c>
    </row>
    <row r="15" spans="1:12" x14ac:dyDescent="0.2">
      <c r="A15" s="15">
        <v>-42</v>
      </c>
      <c r="B15" s="15">
        <v>21</v>
      </c>
      <c r="C15" s="15">
        <v>92</v>
      </c>
      <c r="D15" s="15">
        <v>79</v>
      </c>
      <c r="E15" s="15">
        <v>-59</v>
      </c>
      <c r="F15" s="15">
        <v>91</v>
      </c>
    </row>
    <row r="16" spans="1:12" x14ac:dyDescent="0.2">
      <c r="A16" s="15">
        <v>-7</v>
      </c>
      <c r="B16" s="15">
        <v>29</v>
      </c>
      <c r="C16" s="15">
        <v>108</v>
      </c>
      <c r="D16" s="15">
        <v>65</v>
      </c>
      <c r="E16" s="15">
        <v>-51</v>
      </c>
      <c r="F16" s="15">
        <v>99</v>
      </c>
    </row>
    <row r="17" spans="1:6" x14ac:dyDescent="0.2">
      <c r="A17" s="15">
        <v>12</v>
      </c>
      <c r="B17" s="15">
        <v>30</v>
      </c>
      <c r="C17" s="15">
        <v>102</v>
      </c>
      <c r="D17" s="15">
        <v>86</v>
      </c>
      <c r="E17" s="15">
        <v>-50</v>
      </c>
      <c r="F17" s="15">
        <v>100</v>
      </c>
    </row>
    <row r="18" spans="1:6" x14ac:dyDescent="0.2">
      <c r="A18" s="15">
        <v>22</v>
      </c>
      <c r="B18" s="15">
        <v>-7</v>
      </c>
      <c r="C18" s="15">
        <v>64</v>
      </c>
      <c r="D18" s="15">
        <v>47</v>
      </c>
      <c r="E18" s="15">
        <v>-87</v>
      </c>
      <c r="F18" s="15">
        <v>63</v>
      </c>
    </row>
    <row r="19" spans="1:6" x14ac:dyDescent="0.2">
      <c r="A19" s="15">
        <v>16</v>
      </c>
      <c r="B19" s="15">
        <v>4</v>
      </c>
      <c r="C19" s="15">
        <v>84</v>
      </c>
      <c r="D19" s="15">
        <v>61</v>
      </c>
      <c r="E19" s="15">
        <v>-76</v>
      </c>
      <c r="F19" s="15">
        <v>74</v>
      </c>
    </row>
    <row r="20" spans="1:6" x14ac:dyDescent="0.2">
      <c r="A20" s="15">
        <v>4</v>
      </c>
      <c r="B20" s="15">
        <v>6</v>
      </c>
      <c r="C20" s="15">
        <v>77</v>
      </c>
      <c r="D20" s="15">
        <v>43</v>
      </c>
      <c r="E20" s="15">
        <v>-74</v>
      </c>
      <c r="F20" s="15">
        <v>76</v>
      </c>
    </row>
    <row r="21" spans="1:6" x14ac:dyDescent="0.2">
      <c r="A21" s="15">
        <v>-5</v>
      </c>
      <c r="B21" s="15">
        <v>12</v>
      </c>
      <c r="C21" s="15">
        <v>90</v>
      </c>
      <c r="D21" s="15">
        <v>79</v>
      </c>
      <c r="E21" s="15">
        <v>-68</v>
      </c>
      <c r="F21" s="15">
        <v>82</v>
      </c>
    </row>
    <row r="22" spans="1:6" x14ac:dyDescent="0.2">
      <c r="A22" s="15">
        <v>15</v>
      </c>
      <c r="B22" s="15">
        <v>23</v>
      </c>
      <c r="C22" s="15">
        <v>97</v>
      </c>
      <c r="D22" s="15">
        <v>78</v>
      </c>
      <c r="E22" s="15">
        <v>-57</v>
      </c>
      <c r="F22" s="15">
        <v>93</v>
      </c>
    </row>
    <row r="23" spans="1:6" x14ac:dyDescent="0.2">
      <c r="A23" s="15">
        <v>18</v>
      </c>
      <c r="B23" s="15">
        <v>22</v>
      </c>
      <c r="C23" s="15">
        <v>93</v>
      </c>
      <c r="D23" s="15"/>
      <c r="E23" s="15">
        <v>-58</v>
      </c>
      <c r="F23" s="15">
        <v>92</v>
      </c>
    </row>
    <row r="24" spans="1:6" x14ac:dyDescent="0.2">
      <c r="A24" s="15">
        <v>-37</v>
      </c>
      <c r="B24" s="15">
        <v>8</v>
      </c>
      <c r="C24" s="15">
        <v>85</v>
      </c>
      <c r="D24" s="15"/>
      <c r="E24" s="15">
        <v>-72</v>
      </c>
      <c r="F24" s="15">
        <v>78</v>
      </c>
    </row>
    <row r="25" spans="1:6" x14ac:dyDescent="0.2">
      <c r="A25" s="15">
        <v>-8</v>
      </c>
      <c r="B25" s="15">
        <v>3</v>
      </c>
      <c r="C25" s="15">
        <v>75</v>
      </c>
      <c r="D25" s="15">
        <v>10</v>
      </c>
      <c r="E25" s="15">
        <v>-77</v>
      </c>
      <c r="F25" s="15">
        <v>73</v>
      </c>
    </row>
    <row r="26" spans="1:6" x14ac:dyDescent="0.2">
      <c r="A26" s="15">
        <v>-21</v>
      </c>
      <c r="B26" s="15">
        <v>-2</v>
      </c>
      <c r="C26" s="15">
        <v>70</v>
      </c>
      <c r="D26" s="15"/>
      <c r="E26" s="15">
        <v>-82</v>
      </c>
      <c r="F26" s="15">
        <v>68</v>
      </c>
    </row>
    <row r="27" spans="1:6" x14ac:dyDescent="0.2">
      <c r="A27" s="15">
        <v>20</v>
      </c>
      <c r="B27" s="15" t="s">
        <v>32</v>
      </c>
      <c r="C27" s="15">
        <v>91</v>
      </c>
      <c r="D27" s="15"/>
      <c r="E27" s="15">
        <v>-68</v>
      </c>
      <c r="F27" s="15">
        <v>82</v>
      </c>
    </row>
    <row r="28" spans="1:6" x14ac:dyDescent="0.2">
      <c r="A28" s="15">
        <v>15</v>
      </c>
      <c r="B28" s="15" t="s">
        <v>32</v>
      </c>
      <c r="C28" s="15">
        <v>95</v>
      </c>
      <c r="D28" s="15"/>
      <c r="E28" s="15">
        <v>-61</v>
      </c>
      <c r="F28" s="15">
        <v>89</v>
      </c>
    </row>
    <row r="29" spans="1:6" x14ac:dyDescent="0.2">
      <c r="A29" s="15">
        <v>29</v>
      </c>
      <c r="B29" s="15" t="s">
        <v>32</v>
      </c>
      <c r="C29" s="15">
        <v>94</v>
      </c>
      <c r="D29" s="15"/>
      <c r="E29" s="15">
        <v>-64</v>
      </c>
      <c r="F29" s="15">
        <v>86</v>
      </c>
    </row>
    <row r="30" spans="1:6" x14ac:dyDescent="0.2">
      <c r="A30" s="15">
        <v>-28</v>
      </c>
      <c r="B30" s="15" t="s">
        <v>32</v>
      </c>
      <c r="C30" s="15">
        <v>78</v>
      </c>
      <c r="D30" s="15"/>
      <c r="E30" s="15">
        <v>-78</v>
      </c>
      <c r="F30" s="15"/>
    </row>
    <row r="31" spans="1:6" x14ac:dyDescent="0.2">
      <c r="A31" s="15">
        <v>-42</v>
      </c>
      <c r="B31" s="15" t="s">
        <v>32</v>
      </c>
      <c r="C31" s="15">
        <v>82</v>
      </c>
      <c r="D31" s="15"/>
      <c r="E31" s="15">
        <v>-76</v>
      </c>
      <c r="F31" s="15"/>
    </row>
    <row r="32" spans="1:6" x14ac:dyDescent="0.2">
      <c r="A32" s="15">
        <v>10</v>
      </c>
      <c r="B32" s="15" t="s">
        <v>32</v>
      </c>
      <c r="C32" s="15">
        <v>85</v>
      </c>
      <c r="D32" s="15"/>
      <c r="E32" s="15">
        <v>-71</v>
      </c>
      <c r="F32" s="15"/>
    </row>
    <row r="33" spans="1:6" x14ac:dyDescent="0.2">
      <c r="A33" s="15">
        <v>-26</v>
      </c>
      <c r="B33" s="15" t="s">
        <v>32</v>
      </c>
      <c r="C33" s="15">
        <v>85</v>
      </c>
      <c r="D33" s="15"/>
      <c r="E33" s="15">
        <v>-72</v>
      </c>
      <c r="F33" s="15"/>
    </row>
    <row r="34" spans="1:6" x14ac:dyDescent="0.2">
      <c r="A34" s="15">
        <v>-41</v>
      </c>
      <c r="B34" s="15" t="s">
        <v>32</v>
      </c>
      <c r="C34" s="15">
        <v>82</v>
      </c>
      <c r="D34" s="15"/>
      <c r="E34" s="15">
        <v>-69</v>
      </c>
      <c r="F34" s="15"/>
    </row>
    <row r="35" spans="1:6" x14ac:dyDescent="0.2">
      <c r="A35" s="15" t="s">
        <v>32</v>
      </c>
      <c r="B35" s="15" t="s">
        <v>32</v>
      </c>
      <c r="C35" s="15"/>
      <c r="D35" s="15"/>
      <c r="E35" s="15" t="s">
        <v>32</v>
      </c>
      <c r="F35" s="15"/>
    </row>
    <row r="36" spans="1:6" x14ac:dyDescent="0.2">
      <c r="A36" s="15" t="s">
        <v>32</v>
      </c>
      <c r="B36" s="15" t="s">
        <v>32</v>
      </c>
      <c r="C36" s="15"/>
      <c r="D36" s="15"/>
      <c r="E36" s="15">
        <v>-130</v>
      </c>
      <c r="F36" s="15"/>
    </row>
    <row r="37" spans="1:6" x14ac:dyDescent="0.2">
      <c r="A37" s="15" t="s">
        <v>32</v>
      </c>
      <c r="B37" s="15" t="s">
        <v>32</v>
      </c>
      <c r="C37" s="15">
        <v>30</v>
      </c>
      <c r="D37" s="15"/>
      <c r="E37" s="15">
        <v>-140</v>
      </c>
      <c r="F37" s="15"/>
    </row>
    <row r="38" spans="1:6" x14ac:dyDescent="0.2">
      <c r="A38" s="15" t="s">
        <v>32</v>
      </c>
      <c r="B38" s="15" t="s">
        <v>32</v>
      </c>
      <c r="C38" s="15">
        <v>140</v>
      </c>
      <c r="D38" s="15"/>
      <c r="E38" s="15">
        <v>-10</v>
      </c>
      <c r="F38" s="15">
        <v>130</v>
      </c>
    </row>
    <row r="39" spans="1:6" x14ac:dyDescent="0.2">
      <c r="A39" s="15" t="s">
        <v>32</v>
      </c>
      <c r="B39" s="15" t="s">
        <v>32</v>
      </c>
      <c r="C39" s="15">
        <v>145</v>
      </c>
      <c r="D39" s="15"/>
      <c r="E39" s="15">
        <v>-20</v>
      </c>
      <c r="F39" s="15"/>
    </row>
    <row r="40" spans="1:6" x14ac:dyDescent="0.2">
      <c r="A40" s="15" t="s">
        <v>32</v>
      </c>
      <c r="B40" s="15" t="s">
        <v>32</v>
      </c>
      <c r="C40" s="15"/>
      <c r="D40" s="15"/>
      <c r="E40" s="15" t="s">
        <v>32</v>
      </c>
      <c r="F40" s="15"/>
    </row>
    <row r="41" spans="1:6" x14ac:dyDescent="0.2">
      <c r="A41" s="15" t="s">
        <v>32</v>
      </c>
      <c r="B41" s="15" t="s">
        <v>32</v>
      </c>
      <c r="C41" s="15"/>
      <c r="D41" s="15"/>
      <c r="E41" s="15" t="s">
        <v>32</v>
      </c>
      <c r="F41" s="15"/>
    </row>
    <row r="42" spans="1:6" x14ac:dyDescent="0.2">
      <c r="A42" s="15" t="s">
        <v>32</v>
      </c>
      <c r="B42" s="15" t="s">
        <v>32</v>
      </c>
      <c r="C42" s="15"/>
      <c r="D42" s="15"/>
      <c r="E42" s="15" t="s">
        <v>32</v>
      </c>
      <c r="F42" s="15"/>
    </row>
    <row r="43" spans="1:6" x14ac:dyDescent="0.2">
      <c r="A43" s="15" t="s">
        <v>32</v>
      </c>
      <c r="B43" s="15" t="s">
        <v>32</v>
      </c>
      <c r="C43" s="15"/>
      <c r="D43" s="15"/>
      <c r="E43" s="15" t="s">
        <v>32</v>
      </c>
      <c r="F43" s="15"/>
    </row>
    <row r="44" spans="1:6" x14ac:dyDescent="0.2">
      <c r="A44" s="15" t="s">
        <v>32</v>
      </c>
      <c r="B44" s="15" t="s">
        <v>32</v>
      </c>
      <c r="C44" s="15"/>
      <c r="D44" s="15"/>
      <c r="E44" s="15" t="s">
        <v>32</v>
      </c>
      <c r="F44" s="15"/>
    </row>
    <row r="45" spans="1:6" x14ac:dyDescent="0.2">
      <c r="A45" s="15" t="s">
        <v>32</v>
      </c>
      <c r="B45" s="15" t="s">
        <v>32</v>
      </c>
      <c r="C45" s="15"/>
      <c r="D45" s="15"/>
      <c r="E45" s="15" t="s">
        <v>32</v>
      </c>
      <c r="F45" s="15"/>
    </row>
    <row r="46" spans="1:6" x14ac:dyDescent="0.2">
      <c r="A46" s="15" t="s">
        <v>32</v>
      </c>
      <c r="B46" s="15" t="s">
        <v>32</v>
      </c>
      <c r="C46" s="15"/>
      <c r="D46" s="15"/>
      <c r="E46" s="15" t="s">
        <v>32</v>
      </c>
      <c r="F46" s="15"/>
    </row>
    <row r="47" spans="1:6" x14ac:dyDescent="0.2">
      <c r="A47" s="15" t="s">
        <v>32</v>
      </c>
      <c r="B47" s="15" t="s">
        <v>32</v>
      </c>
      <c r="C47" s="15"/>
      <c r="D47" s="15"/>
      <c r="E47" s="15" t="s">
        <v>32</v>
      </c>
      <c r="F47" s="15"/>
    </row>
    <row r="48" spans="1:6" x14ac:dyDescent="0.2">
      <c r="A48" s="15" t="s">
        <v>32</v>
      </c>
      <c r="B48" s="15" t="s">
        <v>32</v>
      </c>
      <c r="C48" s="15"/>
      <c r="D48" s="15"/>
      <c r="E48" s="15" t="s">
        <v>32</v>
      </c>
      <c r="F48" s="15"/>
    </row>
  </sheetData>
  <phoneticPr fontId="0" type="noConversion"/>
  <pageMargins left="0.75" right="0.75" top="1" bottom="1" header="0.5" footer="0.5"/>
  <pageSetup paperSize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TourSizes</vt:lpstr>
      <vt:lpstr>GlobalAvgDelay</vt:lpstr>
      <vt:lpstr>simTime</vt:lpstr>
      <vt:lpstr>lixo</vt:lpstr>
      <vt:lpstr>dadosbrutos</vt:lpstr>
      <vt:lpstr>BoxPlot2</vt:lpstr>
      <vt:lpstr>BoxPlot_Shifted</vt:lpstr>
      <vt:lpstr>Data_Shifted</vt:lpstr>
      <vt:lpstr>Data</vt:lpstr>
      <vt:lpstr>©</vt:lpstr>
      <vt:lpstr>BoxPlot_Shifted!Print_Area</vt:lpstr>
      <vt:lpstr>BoxPlot2!Print_Area</vt:lpstr>
      <vt:lpstr>GlobalAvgDelay!Print_Area</vt:lpstr>
      <vt:lpstr>simTime!Print_Area</vt:lpstr>
      <vt:lpstr>TourSizes!Print_Area</vt:lpstr>
      <vt:lpstr>BoxPlot2!Print_Titles</vt:lpstr>
      <vt:lpstr>GlobalAvgDelay!Print_Titles</vt:lpstr>
      <vt:lpstr>simTime!Print_Titles</vt:lpstr>
      <vt:lpstr>TourSizes!Print_Titles</vt:lpstr>
      <vt:lpstr>dadosbrutos!resultsDESCRIBE</vt:lpstr>
      <vt:lpstr>lixo!resultsDESCRIBE_1</vt:lpstr>
      <vt:lpstr>shift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creator>Vertex42.com</dc:creator>
  <dc:description>(c) 2009-2015 Vertex42 LLC. All Rights Reserved.</dc:description>
  <cp:lastModifiedBy>bruno olivieri</cp:lastModifiedBy>
  <cp:lastPrinted>2015-04-21T20:30:45Z</cp:lastPrinted>
  <dcterms:created xsi:type="dcterms:W3CDTF">2011-11-16T02:56:30Z</dcterms:created>
  <dcterms:modified xsi:type="dcterms:W3CDTF">2017-05-05T01:33:52Z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1.2.0</vt:lpwstr>
  </property>
  <property fmtid="{D5CDD505-2E9C-101B-9397-08002B2CF9AE}" pid="3" name="Copyright">
    <vt:lpwstr>2009-2015 Vertex42 LLC</vt:lpwstr>
  </property>
</Properties>
</file>