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e6ee873cfcc80/Documenti/Ricerca/Tozzi - Sostituzioni/"/>
    </mc:Choice>
  </mc:AlternateContent>
  <xr:revisionPtr revIDLastSave="212" documentId="8_{E880BB14-E234-4056-BAFD-6FF2FBF5EEC8}" xr6:coauthVersionLast="47" xr6:coauthVersionMax="47" xr10:uidLastSave="{2249336E-C2C4-4D77-B15F-E8B83D007AB5}"/>
  <bookViews>
    <workbookView xWindow="-110" yWindow="-110" windowWidth="19420" windowHeight="10300" xr2:uid="{00A1D334-965D-41C0-86C8-95AD72C8D304}"/>
  </bookViews>
  <sheets>
    <sheet name="V media" sheetId="1" r:id="rId1"/>
    <sheet name="Jog" sheetId="2" r:id="rId2"/>
    <sheet name="Run" sheetId="3" r:id="rId3"/>
    <sheet name="Sprint" sheetId="4" r:id="rId4"/>
    <sheet name="Distanza percorsa" sheetId="5" r:id="rId5"/>
    <sheet name="Foglio1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4" l="1"/>
  <c r="B23" i="1"/>
  <c r="B26" i="1"/>
  <c r="B27" i="1" s="1"/>
  <c r="B23" i="5"/>
  <c r="B20" i="5"/>
  <c r="B26" i="5" s="1"/>
  <c r="B27" i="5" s="1"/>
  <c r="E20" i="4"/>
  <c r="E21" i="4" s="1"/>
  <c r="B26" i="4"/>
  <c r="B27" i="4" s="1"/>
  <c r="B20" i="4"/>
  <c r="B23" i="4" s="1"/>
  <c r="B23" i="3"/>
  <c r="B26" i="3"/>
  <c r="B27" i="3" s="1"/>
  <c r="E20" i="3"/>
  <c r="E21" i="3" s="1"/>
  <c r="B21" i="3"/>
  <c r="B20" i="3"/>
  <c r="E23" i="2"/>
  <c r="B23" i="2"/>
  <c r="B27" i="2"/>
  <c r="B26" i="2"/>
  <c r="E23" i="1"/>
  <c r="E20" i="2"/>
  <c r="E21" i="2" s="1"/>
  <c r="B21" i="2"/>
  <c r="B20" i="2"/>
  <c r="E20" i="1"/>
  <c r="E21" i="1" s="1"/>
  <c r="B21" i="1"/>
  <c r="B20" i="1"/>
  <c r="I16" i="5"/>
  <c r="I16" i="4"/>
  <c r="I16" i="3"/>
  <c r="I16" i="2"/>
  <c r="I16" i="1"/>
  <c r="B3" i="3"/>
  <c r="B21" i="5" l="1"/>
  <c r="B21" i="4"/>
  <c r="B3" i="1"/>
  <c r="D3" i="1"/>
  <c r="B2" i="2" l="1"/>
  <c r="E2" i="2"/>
  <c r="E2" i="5" l="1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E2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E2" i="1"/>
  <c r="E3" i="1"/>
  <c r="F3" i="1" s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E19" i="1" l="1"/>
  <c r="E19" i="5"/>
  <c r="E19" i="4"/>
  <c r="E19" i="3"/>
  <c r="E19" i="2"/>
  <c r="B2" i="5"/>
  <c r="A3" i="5"/>
  <c r="B3" i="5"/>
  <c r="F3" i="5" s="1"/>
  <c r="A4" i="5"/>
  <c r="B4" i="5"/>
  <c r="F4" i="5" s="1"/>
  <c r="A5" i="5"/>
  <c r="B5" i="5"/>
  <c r="F5" i="5" s="1"/>
  <c r="A6" i="5"/>
  <c r="B6" i="5"/>
  <c r="F6" i="5" s="1"/>
  <c r="A7" i="5"/>
  <c r="B7" i="5"/>
  <c r="F7" i="5" s="1"/>
  <c r="A8" i="5"/>
  <c r="B8" i="5"/>
  <c r="F8" i="5" s="1"/>
  <c r="A9" i="5"/>
  <c r="B9" i="5"/>
  <c r="F9" i="5" s="1"/>
  <c r="A10" i="5"/>
  <c r="B10" i="5"/>
  <c r="F10" i="5" s="1"/>
  <c r="A11" i="5"/>
  <c r="B11" i="5"/>
  <c r="F11" i="5" s="1"/>
  <c r="A12" i="5"/>
  <c r="B12" i="5"/>
  <c r="F12" i="5" s="1"/>
  <c r="A13" i="5"/>
  <c r="B13" i="5"/>
  <c r="F13" i="5" s="1"/>
  <c r="A14" i="5"/>
  <c r="B14" i="5"/>
  <c r="F14" i="5" s="1"/>
  <c r="A15" i="5"/>
  <c r="B15" i="5"/>
  <c r="F15" i="5" s="1"/>
  <c r="A16" i="5"/>
  <c r="B16" i="5"/>
  <c r="F16" i="5" s="1"/>
  <c r="A17" i="5"/>
  <c r="B17" i="5"/>
  <c r="F17" i="5" s="1"/>
  <c r="A18" i="5"/>
  <c r="B18" i="5"/>
  <c r="F18" i="5" s="1"/>
  <c r="B2" i="4"/>
  <c r="A3" i="4"/>
  <c r="B3" i="4"/>
  <c r="F3" i="4" s="1"/>
  <c r="A4" i="4"/>
  <c r="B4" i="4"/>
  <c r="F4" i="4" s="1"/>
  <c r="A5" i="4"/>
  <c r="B5" i="4"/>
  <c r="F5" i="4" s="1"/>
  <c r="A6" i="4"/>
  <c r="B6" i="4"/>
  <c r="F6" i="4" s="1"/>
  <c r="A7" i="4"/>
  <c r="B7" i="4"/>
  <c r="F7" i="4" s="1"/>
  <c r="A8" i="4"/>
  <c r="B8" i="4"/>
  <c r="F8" i="4" s="1"/>
  <c r="A9" i="4"/>
  <c r="B9" i="4"/>
  <c r="F9" i="4" s="1"/>
  <c r="A10" i="4"/>
  <c r="B10" i="4"/>
  <c r="F10" i="4" s="1"/>
  <c r="A11" i="4"/>
  <c r="B11" i="4"/>
  <c r="F11" i="4" s="1"/>
  <c r="A12" i="4"/>
  <c r="B12" i="4"/>
  <c r="F12" i="4" s="1"/>
  <c r="A13" i="4"/>
  <c r="B13" i="4"/>
  <c r="F13" i="4" s="1"/>
  <c r="A14" i="4"/>
  <c r="B14" i="4"/>
  <c r="F14" i="4" s="1"/>
  <c r="A15" i="4"/>
  <c r="B15" i="4"/>
  <c r="F15" i="4" s="1"/>
  <c r="A16" i="4"/>
  <c r="B16" i="4"/>
  <c r="F16" i="4" s="1"/>
  <c r="A17" i="4"/>
  <c r="B17" i="4"/>
  <c r="F17" i="4" s="1"/>
  <c r="A18" i="4"/>
  <c r="B18" i="4"/>
  <c r="F18" i="4" s="1"/>
  <c r="B2" i="3"/>
  <c r="A3" i="3"/>
  <c r="F3" i="3"/>
  <c r="A4" i="3"/>
  <c r="B4" i="3"/>
  <c r="F4" i="3" s="1"/>
  <c r="A5" i="3"/>
  <c r="B5" i="3"/>
  <c r="F5" i="3" s="1"/>
  <c r="A6" i="3"/>
  <c r="B6" i="3"/>
  <c r="F6" i="3" s="1"/>
  <c r="A7" i="3"/>
  <c r="B7" i="3"/>
  <c r="F7" i="3" s="1"/>
  <c r="A8" i="3"/>
  <c r="B8" i="3"/>
  <c r="F8" i="3" s="1"/>
  <c r="A9" i="3"/>
  <c r="B9" i="3"/>
  <c r="F9" i="3" s="1"/>
  <c r="A10" i="3"/>
  <c r="B10" i="3"/>
  <c r="F10" i="3" s="1"/>
  <c r="A11" i="3"/>
  <c r="B11" i="3"/>
  <c r="F11" i="3" s="1"/>
  <c r="A12" i="3"/>
  <c r="B12" i="3"/>
  <c r="F12" i="3" s="1"/>
  <c r="A13" i="3"/>
  <c r="B13" i="3"/>
  <c r="F13" i="3" s="1"/>
  <c r="A14" i="3"/>
  <c r="B14" i="3"/>
  <c r="F14" i="3" s="1"/>
  <c r="A15" i="3"/>
  <c r="B15" i="3"/>
  <c r="F15" i="3" s="1"/>
  <c r="A16" i="3"/>
  <c r="B16" i="3"/>
  <c r="F16" i="3" s="1"/>
  <c r="A17" i="3"/>
  <c r="B17" i="3"/>
  <c r="F17" i="3" s="1"/>
  <c r="A18" i="3"/>
  <c r="B18" i="3"/>
  <c r="F18" i="3" s="1"/>
  <c r="A3" i="2"/>
  <c r="B3" i="2"/>
  <c r="F3" i="2" s="1"/>
  <c r="A4" i="2"/>
  <c r="B4" i="2"/>
  <c r="F4" i="2" s="1"/>
  <c r="A5" i="2"/>
  <c r="B5" i="2"/>
  <c r="F5" i="2" s="1"/>
  <c r="A6" i="2"/>
  <c r="B6" i="2"/>
  <c r="F6" i="2" s="1"/>
  <c r="A7" i="2"/>
  <c r="B7" i="2"/>
  <c r="F7" i="2" s="1"/>
  <c r="A8" i="2"/>
  <c r="B8" i="2"/>
  <c r="F8" i="2" s="1"/>
  <c r="A9" i="2"/>
  <c r="B9" i="2"/>
  <c r="F9" i="2" s="1"/>
  <c r="A10" i="2"/>
  <c r="B10" i="2"/>
  <c r="F10" i="2" s="1"/>
  <c r="A11" i="2"/>
  <c r="B11" i="2"/>
  <c r="F11" i="2" s="1"/>
  <c r="A12" i="2"/>
  <c r="B12" i="2"/>
  <c r="F12" i="2" s="1"/>
  <c r="A13" i="2"/>
  <c r="B13" i="2"/>
  <c r="F13" i="2" s="1"/>
  <c r="A14" i="2"/>
  <c r="B14" i="2"/>
  <c r="F14" i="2" s="1"/>
  <c r="A15" i="2"/>
  <c r="B15" i="2"/>
  <c r="F15" i="2" s="1"/>
  <c r="A16" i="2"/>
  <c r="B16" i="2"/>
  <c r="F16" i="2" s="1"/>
  <c r="A17" i="2"/>
  <c r="B17" i="2"/>
  <c r="F17" i="2" s="1"/>
  <c r="A18" i="2"/>
  <c r="B18" i="2"/>
  <c r="F18" i="2" s="1"/>
  <c r="B2" i="1"/>
  <c r="A3" i="1"/>
  <c r="A4" i="1"/>
  <c r="B4" i="1"/>
  <c r="F4" i="1" s="1"/>
  <c r="A5" i="1"/>
  <c r="B5" i="1"/>
  <c r="F5" i="1" s="1"/>
  <c r="A6" i="1"/>
  <c r="B6" i="1"/>
  <c r="F6" i="1" s="1"/>
  <c r="A7" i="1"/>
  <c r="B7" i="1"/>
  <c r="F7" i="1" s="1"/>
  <c r="A8" i="1"/>
  <c r="B8" i="1"/>
  <c r="F8" i="1" s="1"/>
  <c r="A9" i="1"/>
  <c r="B9" i="1"/>
  <c r="F9" i="1" s="1"/>
  <c r="A10" i="1"/>
  <c r="B10" i="1"/>
  <c r="F10" i="1" s="1"/>
  <c r="A11" i="1"/>
  <c r="B11" i="1"/>
  <c r="F11" i="1" s="1"/>
  <c r="A12" i="1"/>
  <c r="B12" i="1"/>
  <c r="F12" i="1" s="1"/>
  <c r="A13" i="1"/>
  <c r="B13" i="1"/>
  <c r="F13" i="1" s="1"/>
  <c r="A14" i="1"/>
  <c r="B14" i="1"/>
  <c r="F14" i="1" s="1"/>
  <c r="A15" i="1"/>
  <c r="B15" i="1"/>
  <c r="F15" i="1" s="1"/>
  <c r="A16" i="1"/>
  <c r="B16" i="1"/>
  <c r="F16" i="1" s="1"/>
  <c r="A17" i="1"/>
  <c r="B17" i="1"/>
  <c r="F17" i="1" s="1"/>
  <c r="A18" i="1"/>
  <c r="B18" i="1"/>
  <c r="F18" i="1" s="1"/>
  <c r="B19" i="5" l="1"/>
  <c r="F19" i="5" s="1"/>
  <c r="B19" i="4"/>
  <c r="F19" i="4" s="1"/>
  <c r="B19" i="3"/>
  <c r="F19" i="3" s="1"/>
  <c r="B19" i="2"/>
  <c r="F19" i="2" s="1"/>
  <c r="B19" i="1"/>
  <c r="F19" i="1" s="1"/>
</calcChain>
</file>

<file path=xl/sharedStrings.xml><?xml version="1.0" encoding="utf-8"?>
<sst xmlns="http://schemas.openxmlformats.org/spreadsheetml/2006/main" count="149" uniqueCount="33">
  <si>
    <t>media</t>
  </si>
  <si>
    <t>18-19</t>
  </si>
  <si>
    <t>20-21</t>
  </si>
  <si>
    <t>Team</t>
  </si>
  <si>
    <t>V media</t>
  </si>
  <si>
    <t>%</t>
  </si>
  <si>
    <t>Jog</t>
  </si>
  <si>
    <t>Run</t>
  </si>
  <si>
    <t>Sprint</t>
  </si>
  <si>
    <t>Tot Km</t>
  </si>
  <si>
    <t>Test t: due campioni accoppiati per medie</t>
  </si>
  <si>
    <t>Variabile 1</t>
  </si>
  <si>
    <t>Variabile 2</t>
  </si>
  <si>
    <t>Media</t>
  </si>
  <si>
    <t>Varianza</t>
  </si>
  <si>
    <t>Osservazioni</t>
  </si>
  <si>
    <t>Correlazione di Pearson</t>
  </si>
  <si>
    <t>Differenza ipotizzata per le medie</t>
  </si>
  <si>
    <t>gdl</t>
  </si>
  <si>
    <t>Stat t</t>
  </si>
  <si>
    <t>P(T&lt;=t) una coda</t>
  </si>
  <si>
    <t>t critico una coda</t>
  </si>
  <si>
    <t>P(T&lt;=t) due code</t>
  </si>
  <si>
    <t>t critico due code</t>
  </si>
  <si>
    <t>s</t>
  </si>
  <si>
    <t>SWC</t>
  </si>
  <si>
    <t>dev.st</t>
  </si>
  <si>
    <t>CV%</t>
  </si>
  <si>
    <t>Intraclass</t>
  </si>
  <si>
    <t>Standard error meas</t>
  </si>
  <si>
    <t>MDC</t>
  </si>
  <si>
    <t>Roma</t>
  </si>
  <si>
    <t>Lazio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</si>
</sst>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2" fillId="0" borderId="2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3" fillId="0" borderId="0" xfId="0" applyFont="1"/>
    <xf numFmtId="164" fontId="3" fillId="0" borderId="0" xfId="0" applyNumberFormat="1" applyFont="1"/>
    <xf numFmtId="10" fontId="3" fillId="0" borderId="0" xfId="1" applyNumberFormat="1" applyFont="1"/>
    <xf numFmtId="2" fontId="3" fillId="0" borderId="0" xfId="0" applyNumberFormat="1" applyFont="1"/>
    <xf numFmtId="165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teo\Desktop\Analisi%20prestazioni\Dashboard%20Serie%20A%2018-19%20PLUS%20PF%20KM-V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tteo\Desktop\Analisi%20prestazioni\Dashboard%20Serie%20A%2020-21%20PLUS%20PF%20KM-V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ie A 18-19"/>
      <sheetName val="V media"/>
      <sheetName val="Jog"/>
      <sheetName val="Run"/>
      <sheetName val="Sprint"/>
      <sheetName val="Distanza percorsa"/>
    </sheetNames>
    <sheetDataSet>
      <sheetData sheetId="0" refreshError="1"/>
      <sheetData sheetId="1" refreshError="1">
        <row r="3">
          <cell r="D3" t="str">
            <v>(Km/h)/Partita</v>
          </cell>
        </row>
        <row r="4">
          <cell r="A4" t="str">
            <v>ATALANTA</v>
          </cell>
          <cell r="D4">
            <v>6.8774193548387101</v>
          </cell>
        </row>
        <row r="5">
          <cell r="A5" t="str">
            <v>BOLOGNA</v>
          </cell>
          <cell r="D5">
            <v>6.803333333333331</v>
          </cell>
        </row>
        <row r="6">
          <cell r="A6" t="str">
            <v>CAGLIARI</v>
          </cell>
          <cell r="D6">
            <v>6.8250000000000002</v>
          </cell>
        </row>
        <row r="9">
          <cell r="A9" t="str">
            <v>FIORENTINA</v>
          </cell>
          <cell r="D9">
            <v>6.6117647058823534</v>
          </cell>
        </row>
        <row r="11">
          <cell r="A11" t="str">
            <v>GENOA</v>
          </cell>
          <cell r="D11">
            <v>6.6035714285714278</v>
          </cell>
        </row>
        <row r="12">
          <cell r="A12" t="str">
            <v>INTER</v>
          </cell>
          <cell r="D12">
            <v>6.7062499999999998</v>
          </cell>
        </row>
        <row r="13">
          <cell r="A13" t="str">
            <v>JUVENTUS</v>
          </cell>
          <cell r="D13">
            <v>6.6281249999999998</v>
          </cell>
        </row>
        <row r="14">
          <cell r="A14" t="str">
            <v>LAZIO</v>
          </cell>
          <cell r="D14">
            <v>6.8625000000000007</v>
          </cell>
        </row>
        <row r="15">
          <cell r="A15" t="str">
            <v>MILAN</v>
          </cell>
          <cell r="D15">
            <v>6.6433333333333353</v>
          </cell>
        </row>
        <row r="16">
          <cell r="A16" t="str">
            <v>NAPOLI</v>
          </cell>
          <cell r="D16">
            <v>6.6100000000000012</v>
          </cell>
        </row>
        <row r="17">
          <cell r="A17" t="str">
            <v>PARMA</v>
          </cell>
          <cell r="D17">
            <v>6.578125</v>
          </cell>
        </row>
        <row r="18">
          <cell r="A18" t="str">
            <v>ROMA</v>
          </cell>
          <cell r="D18">
            <v>6.6764705882352926</v>
          </cell>
        </row>
        <row r="19">
          <cell r="A19" t="str">
            <v>SAMPDORIA</v>
          </cell>
          <cell r="D19">
            <v>6.5</v>
          </cell>
        </row>
        <row r="20">
          <cell r="A20" t="str">
            <v>SASSUOLO</v>
          </cell>
          <cell r="D20">
            <v>6.6571428571428557</v>
          </cell>
        </row>
        <row r="22">
          <cell r="A22" t="str">
            <v>TORINO</v>
          </cell>
          <cell r="D22">
            <v>6.4714285714285706</v>
          </cell>
        </row>
        <row r="23">
          <cell r="A23" t="str">
            <v>UDINESE</v>
          </cell>
          <cell r="D23">
            <v>6.5666666666666673</v>
          </cell>
        </row>
      </sheetData>
      <sheetData sheetId="2" refreshError="1">
        <row r="3">
          <cell r="D3" t="str">
            <v>Km/Partita</v>
          </cell>
        </row>
        <row r="4">
          <cell r="A4" t="str">
            <v>ATALANTA</v>
          </cell>
          <cell r="D4">
            <v>27.577806451612904</v>
          </cell>
        </row>
        <row r="5">
          <cell r="A5" t="str">
            <v>BOLOGNA</v>
          </cell>
          <cell r="D5">
            <v>26.892333333333337</v>
          </cell>
        </row>
        <row r="6">
          <cell r="A6" t="str">
            <v>CAGLIARI</v>
          </cell>
          <cell r="D6">
            <v>26.449857142857145</v>
          </cell>
        </row>
        <row r="9">
          <cell r="A9" t="str">
            <v>FIORENTINA</v>
          </cell>
          <cell r="D9">
            <v>27.950970588235293</v>
          </cell>
        </row>
        <row r="11">
          <cell r="A11" t="str">
            <v>GENOA</v>
          </cell>
          <cell r="D11">
            <v>28.618428571428574</v>
          </cell>
        </row>
        <row r="12">
          <cell r="A12" t="str">
            <v>INTER</v>
          </cell>
          <cell r="D12">
            <v>27.927093750000004</v>
          </cell>
        </row>
        <row r="13">
          <cell r="A13" t="str">
            <v>JUVENTUS</v>
          </cell>
          <cell r="D13">
            <v>29.343187499999999</v>
          </cell>
        </row>
        <row r="14">
          <cell r="A14" t="str">
            <v>LAZIO</v>
          </cell>
          <cell r="D14">
            <v>26.811062499999998</v>
          </cell>
        </row>
        <row r="15">
          <cell r="A15" t="str">
            <v>MILAN</v>
          </cell>
          <cell r="D15">
            <v>28.271566666666661</v>
          </cell>
        </row>
        <row r="16">
          <cell r="A16" t="str">
            <v>NAPOLI</v>
          </cell>
          <cell r="D16">
            <v>29.394933333333334</v>
          </cell>
        </row>
        <row r="17">
          <cell r="A17" t="str">
            <v>PARMA</v>
          </cell>
          <cell r="D17">
            <v>28.269562500000003</v>
          </cell>
        </row>
        <row r="18">
          <cell r="A18" t="str">
            <v>ROMA</v>
          </cell>
          <cell r="D18">
            <v>28.313117647058824</v>
          </cell>
        </row>
        <row r="19">
          <cell r="A19" t="str">
            <v>SAMPDORIA</v>
          </cell>
          <cell r="D19">
            <v>27.555032258064514</v>
          </cell>
        </row>
        <row r="20">
          <cell r="A20" t="str">
            <v>SASSUOLO</v>
          </cell>
          <cell r="D20">
            <v>27.709285714285709</v>
          </cell>
        </row>
        <row r="22">
          <cell r="A22" t="str">
            <v>TORINO</v>
          </cell>
          <cell r="D22">
            <v>29.220428571428577</v>
          </cell>
        </row>
        <row r="23">
          <cell r="A23" t="str">
            <v>UDINESE</v>
          </cell>
          <cell r="D23">
            <v>28.296606060606059</v>
          </cell>
        </row>
      </sheetData>
      <sheetData sheetId="3" refreshError="1">
        <row r="3">
          <cell r="D3" t="str">
            <v>Km/Partita</v>
          </cell>
        </row>
        <row r="4">
          <cell r="A4" t="str">
            <v>ATALANTA</v>
          </cell>
          <cell r="D4">
            <v>72.712709677419355</v>
          </cell>
        </row>
        <row r="5">
          <cell r="A5" t="str">
            <v>BOLOGNA</v>
          </cell>
          <cell r="D5">
            <v>75.364333333333335</v>
          </cell>
        </row>
        <row r="6">
          <cell r="A6" t="str">
            <v>CAGLIARI</v>
          </cell>
          <cell r="D6">
            <v>74.661642857142866</v>
          </cell>
        </row>
        <row r="9">
          <cell r="A9" t="str">
            <v>FIORENTINA</v>
          </cell>
          <cell r="D9">
            <v>70.828705882352935</v>
          </cell>
        </row>
        <row r="11">
          <cell r="A11" t="str">
            <v>GENOA</v>
          </cell>
          <cell r="D11">
            <v>69.898607142857131</v>
          </cell>
        </row>
        <row r="12">
          <cell r="A12" t="str">
            <v>INTER</v>
          </cell>
          <cell r="D12">
            <v>73.026531249999991</v>
          </cell>
        </row>
        <row r="13">
          <cell r="A13" t="str">
            <v>JUVENTUS</v>
          </cell>
          <cell r="D13">
            <v>70.938718749999992</v>
          </cell>
        </row>
        <row r="14">
          <cell r="A14" t="str">
            <v>LAZIO</v>
          </cell>
          <cell r="D14">
            <v>73.883937500000002</v>
          </cell>
        </row>
        <row r="15">
          <cell r="A15" t="str">
            <v>MILAN</v>
          </cell>
          <cell r="D15">
            <v>72.937933333333334</v>
          </cell>
        </row>
        <row r="16">
          <cell r="A16" t="str">
            <v>NAPOLI</v>
          </cell>
          <cell r="D16">
            <v>69.542633333333328</v>
          </cell>
        </row>
        <row r="17">
          <cell r="A17" t="str">
            <v>PARMA</v>
          </cell>
          <cell r="D17">
            <v>70.726937499999991</v>
          </cell>
        </row>
        <row r="18">
          <cell r="A18" t="str">
            <v>ROMA</v>
          </cell>
          <cell r="D18">
            <v>70.091147058823495</v>
          </cell>
        </row>
        <row r="19">
          <cell r="A19" t="str">
            <v>SAMPDORIA</v>
          </cell>
          <cell r="D19">
            <v>69.872645161290308</v>
          </cell>
        </row>
        <row r="20">
          <cell r="A20" t="str">
            <v>SASSUOLO</v>
          </cell>
          <cell r="D20">
            <v>72.53153571428571</v>
          </cell>
        </row>
        <row r="22">
          <cell r="A22" t="str">
            <v>TORINO</v>
          </cell>
          <cell r="D22">
            <v>67.517571428571443</v>
          </cell>
        </row>
        <row r="23">
          <cell r="A23" t="str">
            <v>UDINESE</v>
          </cell>
          <cell r="D23">
            <v>69.037212121212136</v>
          </cell>
        </row>
      </sheetData>
      <sheetData sheetId="4" refreshError="1">
        <row r="3">
          <cell r="D3" t="str">
            <v>Km/Partita</v>
          </cell>
        </row>
        <row r="4">
          <cell r="A4" t="str">
            <v>ATALANTA</v>
          </cell>
          <cell r="D4">
            <v>9.6125483870967727</v>
          </cell>
        </row>
        <row r="5">
          <cell r="A5" t="str">
            <v>BOLOGNA</v>
          </cell>
          <cell r="D5">
            <v>9.1376666666666662</v>
          </cell>
        </row>
        <row r="6">
          <cell r="A6" t="str">
            <v>CAGLIARI</v>
          </cell>
          <cell r="D6">
            <v>8.8364285714285717</v>
          </cell>
        </row>
        <row r="9">
          <cell r="A9" t="str">
            <v>FIORENTINA</v>
          </cell>
          <cell r="D9">
            <v>8.5399411764705881</v>
          </cell>
        </row>
        <row r="11">
          <cell r="A11" t="str">
            <v>GENOA</v>
          </cell>
          <cell r="D11">
            <v>8.5204285714285728</v>
          </cell>
        </row>
        <row r="12">
          <cell r="A12" t="str">
            <v>INTER</v>
          </cell>
          <cell r="D12">
            <v>9.2097812499999989</v>
          </cell>
        </row>
        <row r="13">
          <cell r="A13" t="str">
            <v>JUVENTUS</v>
          </cell>
          <cell r="D13">
            <v>8.5877500000000015</v>
          </cell>
        </row>
        <row r="14">
          <cell r="A14" t="str">
            <v>LAZIO</v>
          </cell>
          <cell r="D14">
            <v>8.9747187499999992</v>
          </cell>
        </row>
        <row r="15">
          <cell r="A15" t="str">
            <v>MILAN</v>
          </cell>
          <cell r="D15">
            <v>8.2547333333333341</v>
          </cell>
        </row>
        <row r="16">
          <cell r="A16" t="str">
            <v>NAPOLI</v>
          </cell>
          <cell r="D16">
            <v>9.464066666666664</v>
          </cell>
        </row>
        <row r="17">
          <cell r="A17" t="str">
            <v>PARMA</v>
          </cell>
          <cell r="D17">
            <v>8.2235000000000014</v>
          </cell>
        </row>
        <row r="18">
          <cell r="A18" t="str">
            <v>ROMA</v>
          </cell>
          <cell r="D18">
            <v>8.7489705882352951</v>
          </cell>
        </row>
        <row r="19">
          <cell r="A19" t="str">
            <v>SAMPDORIA</v>
          </cell>
          <cell r="D19">
            <v>8.3780967741935477</v>
          </cell>
        </row>
        <row r="20">
          <cell r="A20" t="str">
            <v>SASSUOLO</v>
          </cell>
          <cell r="D20">
            <v>8.5961071428571412</v>
          </cell>
        </row>
        <row r="22">
          <cell r="A22" t="str">
            <v>TORINO</v>
          </cell>
          <cell r="D22">
            <v>9.1369999999999987</v>
          </cell>
        </row>
        <row r="23">
          <cell r="A23" t="str">
            <v>UDINESE</v>
          </cell>
          <cell r="D23">
            <v>8.3888484848484879</v>
          </cell>
        </row>
      </sheetData>
      <sheetData sheetId="5" refreshError="1">
        <row r="3">
          <cell r="D3" t="str">
            <v>Km/Partita</v>
          </cell>
        </row>
        <row r="4">
          <cell r="A4" t="str">
            <v>ATALANTA</v>
          </cell>
          <cell r="D4">
            <v>109.90306451612904</v>
          </cell>
        </row>
        <row r="5">
          <cell r="A5" t="str">
            <v>BOLOGNA</v>
          </cell>
          <cell r="D5">
            <v>111.39433333333334</v>
          </cell>
        </row>
        <row r="6">
          <cell r="A6" t="str">
            <v>CAGLIARI</v>
          </cell>
          <cell r="D6">
            <v>109.94792857142855</v>
          </cell>
        </row>
        <row r="9">
          <cell r="A9" t="str">
            <v>FIORENTINA</v>
          </cell>
          <cell r="D9">
            <v>107.31961764705883</v>
          </cell>
        </row>
        <row r="11">
          <cell r="A11" t="str">
            <v>GENOA</v>
          </cell>
          <cell r="D11">
            <v>107.03746428571431</v>
          </cell>
        </row>
        <row r="12">
          <cell r="A12" t="str">
            <v>INTER</v>
          </cell>
          <cell r="D12">
            <v>110.16340624999998</v>
          </cell>
        </row>
        <row r="13">
          <cell r="A13" t="str">
            <v>JUVENTUS</v>
          </cell>
          <cell r="D13">
            <v>108.86965625000002</v>
          </cell>
        </row>
        <row r="14">
          <cell r="A14" t="str">
            <v>LAZIO</v>
          </cell>
          <cell r="D14">
            <v>109.66971875</v>
          </cell>
        </row>
        <row r="15">
          <cell r="A15" t="str">
            <v>MILAN</v>
          </cell>
          <cell r="D15">
            <v>109.46423333333333</v>
          </cell>
        </row>
        <row r="16">
          <cell r="A16" t="str">
            <v>NAPOLI</v>
          </cell>
          <cell r="D16">
            <v>108.40163333333332</v>
          </cell>
        </row>
        <row r="17">
          <cell r="A17" t="str">
            <v>PARMA</v>
          </cell>
          <cell r="D17">
            <v>107.22125</v>
          </cell>
        </row>
        <row r="18">
          <cell r="A18" t="str">
            <v>ROMA</v>
          </cell>
          <cell r="D18">
            <v>107.15323529411762</v>
          </cell>
        </row>
        <row r="19">
          <cell r="A19" t="str">
            <v>SAMPDORIA</v>
          </cell>
          <cell r="D19">
            <v>105.8057741935484</v>
          </cell>
        </row>
        <row r="20">
          <cell r="A20" t="str">
            <v>SASSUOLO</v>
          </cell>
          <cell r="D20">
            <v>108.8369285714286</v>
          </cell>
        </row>
        <row r="22">
          <cell r="A22" t="str">
            <v>TORINO</v>
          </cell>
          <cell r="D22">
            <v>105.87392857142858</v>
          </cell>
        </row>
        <row r="23">
          <cell r="A23" t="str">
            <v>UDINESE</v>
          </cell>
          <cell r="D23">
            <v>105.72266666666665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ie A 20-21"/>
      <sheetName val="V media"/>
      <sheetName val="Jog"/>
      <sheetName val="Run"/>
      <sheetName val="Sprint"/>
      <sheetName val="Distanza percorsa"/>
    </sheetNames>
    <sheetDataSet>
      <sheetData sheetId="0" refreshError="1"/>
      <sheetData sheetId="1">
        <row r="3">
          <cell r="D3" t="str">
            <v>(Km/h)/Partita</v>
          </cell>
        </row>
        <row r="4">
          <cell r="A4" t="str">
            <v>ATALANTA</v>
          </cell>
          <cell r="D4">
            <v>6.8242424242424242</v>
          </cell>
        </row>
        <row r="6">
          <cell r="A6" t="str">
            <v>BOLOGNA</v>
          </cell>
          <cell r="D6">
            <v>6.6818181818181843</v>
          </cell>
        </row>
        <row r="7">
          <cell r="A7" t="str">
            <v>CAGLIARI</v>
          </cell>
          <cell r="D7">
            <v>6.8258064516129018</v>
          </cell>
        </row>
        <row r="9">
          <cell r="A9" t="str">
            <v>FIORENTINA</v>
          </cell>
          <cell r="D9">
            <v>6.5909090909090891</v>
          </cell>
        </row>
        <row r="10">
          <cell r="A10" t="str">
            <v>GENOA</v>
          </cell>
          <cell r="D10">
            <v>6.8257142857142856</v>
          </cell>
        </row>
        <row r="12">
          <cell r="A12" t="str">
            <v>INTER</v>
          </cell>
          <cell r="D12">
            <v>6.8714285714285728</v>
          </cell>
        </row>
        <row r="13">
          <cell r="A13" t="str">
            <v>JUVENTUS</v>
          </cell>
          <cell r="D13">
            <v>6.7030303030303031</v>
          </cell>
        </row>
        <row r="14">
          <cell r="A14" t="str">
            <v>LAZIO</v>
          </cell>
          <cell r="D14">
            <v>7.0187500000000007</v>
          </cell>
        </row>
        <row r="15">
          <cell r="A15" t="str">
            <v>MILAN</v>
          </cell>
          <cell r="D15">
            <v>6.5900000000000007</v>
          </cell>
        </row>
        <row r="16">
          <cell r="A16" t="str">
            <v>NAPOLI</v>
          </cell>
          <cell r="D16">
            <v>6.870000000000001</v>
          </cell>
        </row>
        <row r="17">
          <cell r="A17" t="str">
            <v>PARMA</v>
          </cell>
          <cell r="D17">
            <v>6.8249999999999993</v>
          </cell>
        </row>
        <row r="18">
          <cell r="A18" t="str">
            <v>ROMA</v>
          </cell>
          <cell r="D18">
            <v>6.746666666666667</v>
          </cell>
        </row>
        <row r="19">
          <cell r="A19" t="str">
            <v>SAMPDORIA</v>
          </cell>
          <cell r="D19">
            <v>6.7411764705882353</v>
          </cell>
        </row>
        <row r="20">
          <cell r="A20" t="str">
            <v>SASSUOLO</v>
          </cell>
          <cell r="D20">
            <v>6.4096774193548365</v>
          </cell>
        </row>
        <row r="22">
          <cell r="A22" t="str">
            <v>TORINO</v>
          </cell>
          <cell r="D22">
            <v>6.2193548387096778</v>
          </cell>
        </row>
        <row r="23">
          <cell r="A23" t="str">
            <v>UDINESE</v>
          </cell>
          <cell r="D23">
            <v>6.6484848484848493</v>
          </cell>
        </row>
      </sheetData>
      <sheetData sheetId="2">
        <row r="3">
          <cell r="D3" t="str">
            <v>Km/Partita</v>
          </cell>
        </row>
        <row r="4">
          <cell r="A4" t="str">
            <v>ATALANTA</v>
          </cell>
          <cell r="D4">
            <v>27.756818181818186</v>
          </cell>
        </row>
        <row r="6">
          <cell r="A6" t="str">
            <v>BOLOGNA</v>
          </cell>
          <cell r="D6">
            <v>27.752454545454547</v>
          </cell>
        </row>
        <row r="7">
          <cell r="A7" t="str">
            <v>CAGLIARI</v>
          </cell>
          <cell r="D7">
            <v>26.48590322580645</v>
          </cell>
        </row>
        <row r="9">
          <cell r="A9" t="str">
            <v>FIORENTINA</v>
          </cell>
          <cell r="D9">
            <v>27.799696969696971</v>
          </cell>
        </row>
        <row r="10">
          <cell r="A10" t="str">
            <v>GENOA</v>
          </cell>
          <cell r="D10">
            <v>27.172828571428575</v>
          </cell>
        </row>
        <row r="12">
          <cell r="A12" t="str">
            <v>INTER</v>
          </cell>
          <cell r="D12">
            <v>26.717971428571424</v>
          </cell>
        </row>
        <row r="13">
          <cell r="A13" t="str">
            <v>JUVENTUS</v>
          </cell>
          <cell r="D13">
            <v>28.203727272727267</v>
          </cell>
        </row>
        <row r="14">
          <cell r="A14" t="str">
            <v>LAZIO</v>
          </cell>
          <cell r="D14">
            <v>25.895593749999996</v>
          </cell>
        </row>
        <row r="15">
          <cell r="A15" t="str">
            <v>MILAN</v>
          </cell>
          <cell r="D15">
            <v>28.369033333333338</v>
          </cell>
        </row>
        <row r="16">
          <cell r="A16" t="str">
            <v>NAPOLI</v>
          </cell>
          <cell r="D16">
            <v>26.563299999999991</v>
          </cell>
        </row>
        <row r="17">
          <cell r="A17" t="str">
            <v>PARMA</v>
          </cell>
          <cell r="D17">
            <v>26.672444444444441</v>
          </cell>
        </row>
        <row r="18">
          <cell r="A18" t="str">
            <v>ROMA</v>
          </cell>
          <cell r="D18">
            <v>27.131733333333333</v>
          </cell>
        </row>
        <row r="19">
          <cell r="A19" t="str">
            <v>SAMPDORIA</v>
          </cell>
          <cell r="D19">
            <v>27.667205882352945</v>
          </cell>
        </row>
        <row r="20">
          <cell r="A20" t="str">
            <v>SASSUOLO</v>
          </cell>
          <cell r="D20">
            <v>26.060967741935482</v>
          </cell>
        </row>
        <row r="22">
          <cell r="A22" t="str">
            <v>TORINO</v>
          </cell>
          <cell r="D22">
            <v>27.570096774193548</v>
          </cell>
        </row>
        <row r="23">
          <cell r="A23" t="str">
            <v>UDINESE</v>
          </cell>
          <cell r="D23">
            <v>28.404242424242423</v>
          </cell>
        </row>
      </sheetData>
      <sheetData sheetId="3">
        <row r="3">
          <cell r="D3" t="str">
            <v>Km/Partita</v>
          </cell>
        </row>
        <row r="4">
          <cell r="A4" t="str">
            <v>ATALANTA</v>
          </cell>
          <cell r="D4">
            <v>72.648212121212111</v>
          </cell>
        </row>
        <row r="6">
          <cell r="A6" t="str">
            <v>BOLOGNA</v>
          </cell>
          <cell r="D6">
            <v>71.333303030303028</v>
          </cell>
        </row>
        <row r="7">
          <cell r="A7" t="str">
            <v>CAGLIARI</v>
          </cell>
          <cell r="D7">
            <v>73.928612903225797</v>
          </cell>
        </row>
        <row r="9">
          <cell r="A9" t="str">
            <v>FIORENTINA</v>
          </cell>
          <cell r="D9">
            <v>70.485787878787875</v>
          </cell>
        </row>
        <row r="10">
          <cell r="A10" t="str">
            <v>GENOA</v>
          </cell>
          <cell r="D10">
            <v>75.671314285714274</v>
          </cell>
        </row>
        <row r="12">
          <cell r="A12" t="str">
            <v>INTER</v>
          </cell>
          <cell r="D12">
            <v>76.879685714285714</v>
          </cell>
        </row>
        <row r="13">
          <cell r="A13" t="str">
            <v>JUVENTUS</v>
          </cell>
          <cell r="D13">
            <v>71.995757575757565</v>
          </cell>
        </row>
        <row r="14">
          <cell r="A14" t="str">
            <v>LAZIO</v>
          </cell>
          <cell r="D14">
            <v>77.316281249999989</v>
          </cell>
        </row>
        <row r="15">
          <cell r="A15" t="str">
            <v>MILAN</v>
          </cell>
          <cell r="D15">
            <v>70.16013333333332</v>
          </cell>
        </row>
        <row r="16">
          <cell r="A16" t="str">
            <v>NAPOLI</v>
          </cell>
          <cell r="D16">
            <v>75.343866666666656</v>
          </cell>
        </row>
        <row r="17">
          <cell r="A17" t="str">
            <v>PARMA</v>
          </cell>
          <cell r="D17">
            <v>75.44594444444445</v>
          </cell>
        </row>
        <row r="18">
          <cell r="A18" t="str">
            <v>ROMA</v>
          </cell>
          <cell r="D18">
            <v>72.395933333333318</v>
          </cell>
        </row>
        <row r="19">
          <cell r="A19" t="str">
            <v>SAMPDORIA</v>
          </cell>
          <cell r="D19">
            <v>71.839441176470586</v>
          </cell>
        </row>
        <row r="20">
          <cell r="A20" t="str">
            <v>SASSUOLO</v>
          </cell>
          <cell r="D20">
            <v>70.398483870967738</v>
          </cell>
        </row>
        <row r="22">
          <cell r="A22" t="str">
            <v>TORINO</v>
          </cell>
          <cell r="D22">
            <v>67.128838709677424</v>
          </cell>
        </row>
        <row r="23">
          <cell r="A23" t="str">
            <v>UDINESE</v>
          </cell>
          <cell r="D23">
            <v>69.323424242424238</v>
          </cell>
        </row>
      </sheetData>
      <sheetData sheetId="4">
        <row r="3">
          <cell r="D3" t="str">
            <v>Km/Partita</v>
          </cell>
        </row>
        <row r="4">
          <cell r="A4" t="str">
            <v>ATALANTA</v>
          </cell>
          <cell r="D4">
            <v>9.4314242424242423</v>
          </cell>
        </row>
        <row r="6">
          <cell r="A6" t="str">
            <v>BOLOGNA</v>
          </cell>
          <cell r="D6">
            <v>8.6229999999999976</v>
          </cell>
        </row>
        <row r="7">
          <cell r="A7" t="str">
            <v>CAGLIARI</v>
          </cell>
          <cell r="D7">
            <v>9.1812258064516108</v>
          </cell>
        </row>
        <row r="9">
          <cell r="A9" t="str">
            <v>FIORENTINA</v>
          </cell>
          <cell r="D9">
            <v>8.9115757575757559</v>
          </cell>
        </row>
        <row r="10">
          <cell r="A10" t="str">
            <v>GENOA</v>
          </cell>
          <cell r="D10">
            <v>8.0942857142857125</v>
          </cell>
        </row>
        <row r="12">
          <cell r="A12" t="str">
            <v>INTER</v>
          </cell>
          <cell r="D12">
            <v>9.3031142857142886</v>
          </cell>
        </row>
        <row r="13">
          <cell r="A13" t="str">
            <v>JUVENTUS</v>
          </cell>
          <cell r="D13">
            <v>9.870151515151516</v>
          </cell>
        </row>
        <row r="14">
          <cell r="A14" t="str">
            <v>LAZIO</v>
          </cell>
          <cell r="D14">
            <v>10.04528125</v>
          </cell>
        </row>
        <row r="15">
          <cell r="A15" t="str">
            <v>MILAN</v>
          </cell>
          <cell r="D15">
            <v>9.673566666666666</v>
          </cell>
        </row>
        <row r="16">
          <cell r="A16" t="str">
            <v>NAPOLI</v>
          </cell>
          <cell r="D16">
            <v>9.7401</v>
          </cell>
        </row>
        <row r="17">
          <cell r="A17" t="str">
            <v>PARMA</v>
          </cell>
          <cell r="D17">
            <v>8.8951111111111096</v>
          </cell>
        </row>
        <row r="18">
          <cell r="A18" t="str">
            <v>ROMA</v>
          </cell>
          <cell r="D18">
            <v>9.4943333333333353</v>
          </cell>
        </row>
        <row r="19">
          <cell r="A19" t="str">
            <v>SAMPDORIA</v>
          </cell>
          <cell r="D19">
            <v>9.1697352941176469</v>
          </cell>
        </row>
        <row r="20">
          <cell r="A20" t="str">
            <v>SASSUOLO</v>
          </cell>
          <cell r="D20">
            <v>8.631000000000002</v>
          </cell>
        </row>
        <row r="22">
          <cell r="A22" t="str">
            <v>TORINO</v>
          </cell>
          <cell r="D22">
            <v>8.126451612903228</v>
          </cell>
        </row>
        <row r="23">
          <cell r="A23" t="str">
            <v>UDINESE</v>
          </cell>
          <cell r="D23">
            <v>9.112818181818179</v>
          </cell>
        </row>
      </sheetData>
      <sheetData sheetId="5">
        <row r="3">
          <cell r="D3" t="str">
            <v>Km/Partita</v>
          </cell>
        </row>
        <row r="4">
          <cell r="A4" t="str">
            <v>ATALANTA</v>
          </cell>
          <cell r="D4">
            <v>109.83645454545452</v>
          </cell>
        </row>
        <row r="6">
          <cell r="A6" t="str">
            <v>BOLOGNA</v>
          </cell>
          <cell r="D6">
            <v>107.70875757575757</v>
          </cell>
        </row>
        <row r="7">
          <cell r="A7" t="str">
            <v>CAGLIARI</v>
          </cell>
          <cell r="D7">
            <v>109.59574193548384</v>
          </cell>
        </row>
        <row r="9">
          <cell r="A9" t="str">
            <v>FIORENTINA</v>
          </cell>
          <cell r="D9">
            <v>107.19706060606062</v>
          </cell>
        </row>
        <row r="10">
          <cell r="A10" t="str">
            <v>GENOA</v>
          </cell>
          <cell r="D10">
            <v>110.93842857142856</v>
          </cell>
        </row>
        <row r="12">
          <cell r="A12" t="str">
            <v>INTER</v>
          </cell>
          <cell r="D12">
            <v>112.90077142857142</v>
          </cell>
        </row>
        <row r="13">
          <cell r="A13" t="str">
            <v>JUVENTUS</v>
          </cell>
          <cell r="D13">
            <v>110.06963636363638</v>
          </cell>
        </row>
        <row r="14">
          <cell r="A14" t="str">
            <v>LAZIO</v>
          </cell>
          <cell r="D14">
            <v>113.25715625000002</v>
          </cell>
        </row>
        <row r="15">
          <cell r="A15" t="str">
            <v>MILAN</v>
          </cell>
          <cell r="D15">
            <v>108.20273333333334</v>
          </cell>
        </row>
        <row r="16">
          <cell r="A16" t="str">
            <v>NAPOLI</v>
          </cell>
          <cell r="D16">
            <v>111.64726666666664</v>
          </cell>
        </row>
        <row r="17">
          <cell r="A17" t="str">
            <v>PARMA</v>
          </cell>
          <cell r="D17">
            <v>111.01349999999996</v>
          </cell>
        </row>
        <row r="18">
          <cell r="A18" t="str">
            <v>ROMA</v>
          </cell>
          <cell r="D18">
            <v>109.02199999999999</v>
          </cell>
        </row>
        <row r="19">
          <cell r="A19" t="str">
            <v>SAMPDORIA</v>
          </cell>
          <cell r="D19">
            <v>108.67638235294116</v>
          </cell>
        </row>
        <row r="20">
          <cell r="A20" t="str">
            <v>SASSUOLO</v>
          </cell>
          <cell r="D20">
            <v>105.09045161290322</v>
          </cell>
        </row>
        <row r="22">
          <cell r="A22" t="str">
            <v>TORINO</v>
          </cell>
          <cell r="D22">
            <v>102.82538709677418</v>
          </cell>
        </row>
        <row r="23">
          <cell r="A23" t="str">
            <v>UDINESE</v>
          </cell>
          <cell r="D23">
            <v>106.84048484848486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179E-802D-4B24-963F-380275512FAF}">
  <dimension ref="A1:K27"/>
  <sheetViews>
    <sheetView tabSelected="1" zoomScaleNormal="100" workbookViewId="0">
      <selection activeCell="I16" sqref="I16"/>
    </sheetView>
  </sheetViews>
  <sheetFormatPr defaultRowHeight="14.5" x14ac:dyDescent="0.35"/>
  <cols>
    <col min="1" max="1" width="18.26953125" bestFit="1" customWidth="1"/>
    <col min="2" max="2" width="14.1796875" bestFit="1" customWidth="1"/>
    <col min="4" max="4" width="18.26953125" bestFit="1" customWidth="1"/>
    <col min="5" max="6" width="14.1796875" bestFit="1" customWidth="1"/>
    <col min="7" max="7" width="15.453125" bestFit="1" customWidth="1"/>
    <col min="8" max="8" width="14.1796875" bestFit="1" customWidth="1"/>
    <col min="9" max="9" width="38.81640625" bestFit="1" customWidth="1"/>
    <col min="10" max="11" width="12" bestFit="1" customWidth="1"/>
  </cols>
  <sheetData>
    <row r="1" spans="1:11" x14ac:dyDescent="0.35">
      <c r="A1" t="s">
        <v>1</v>
      </c>
      <c r="B1" t="s">
        <v>4</v>
      </c>
      <c r="D1" t="s">
        <v>2</v>
      </c>
      <c r="E1" t="s">
        <v>4</v>
      </c>
      <c r="I1" t="s">
        <v>10</v>
      </c>
    </row>
    <row r="2" spans="1:11" ht="15" thickBot="1" x14ac:dyDescent="0.4">
      <c r="A2" t="s">
        <v>3</v>
      </c>
      <c r="B2" t="str">
        <f>'[1]V media'!D3</f>
        <v>(Km/h)/Partita</v>
      </c>
      <c r="D2" t="s">
        <v>3</v>
      </c>
      <c r="E2" t="str">
        <f>'[2]V media'!D3</f>
        <v>(Km/h)/Partita</v>
      </c>
      <c r="F2" s="3" t="s">
        <v>5</v>
      </c>
    </row>
    <row r="3" spans="1:11" x14ac:dyDescent="0.35">
      <c r="A3" t="str">
        <f>'[1]V media'!A4</f>
        <v>ATALANTA</v>
      </c>
      <c r="B3" s="2">
        <f>'[1]V media'!D4</f>
        <v>6.8774193548387101</v>
      </c>
      <c r="D3" t="str">
        <f>'[2]V media'!A4</f>
        <v>ATALANTA</v>
      </c>
      <c r="E3" s="2">
        <f>'[2]V media'!D4</f>
        <v>6.8242424242424242</v>
      </c>
      <c r="F3" s="1">
        <f>(E3-B3)/B3</f>
        <v>-7.7321052930809731E-3</v>
      </c>
      <c r="I3" s="5"/>
      <c r="J3" s="5" t="s">
        <v>11</v>
      </c>
      <c r="K3" s="5" t="s">
        <v>12</v>
      </c>
    </row>
    <row r="4" spans="1:11" x14ac:dyDescent="0.35">
      <c r="A4" t="str">
        <f>'[1]V media'!A5</f>
        <v>BOLOGNA</v>
      </c>
      <c r="B4" s="2">
        <f>'[1]V media'!D5</f>
        <v>6.803333333333331</v>
      </c>
      <c r="D4" t="str">
        <f>'[2]V media'!A6</f>
        <v>BOLOGNA</v>
      </c>
      <c r="E4" s="2">
        <f>'[2]V media'!D6</f>
        <v>6.6818181818181843</v>
      </c>
      <c r="F4" s="1">
        <f t="shared" ref="F4:F19" si="0">(E4-B4)/B4</f>
        <v>-1.7861119771947095E-2</v>
      </c>
      <c r="I4" t="s">
        <v>13</v>
      </c>
      <c r="J4" s="6">
        <v>6.6638206774645345</v>
      </c>
      <c r="K4" s="6">
        <v>6.7120037220350026</v>
      </c>
    </row>
    <row r="5" spans="1:11" x14ac:dyDescent="0.35">
      <c r="A5" t="str">
        <f>'[1]V media'!A6</f>
        <v>CAGLIARI</v>
      </c>
      <c r="B5" s="2">
        <f>'[1]V media'!D6</f>
        <v>6.8250000000000002</v>
      </c>
      <c r="D5" t="str">
        <f>'[2]V media'!A7</f>
        <v>CAGLIARI</v>
      </c>
      <c r="E5" s="2">
        <f>'[2]V media'!D7</f>
        <v>6.8258064516129018</v>
      </c>
      <c r="F5" s="1">
        <f t="shared" si="0"/>
        <v>1.1816140848375153E-4</v>
      </c>
      <c r="I5" t="s">
        <v>14</v>
      </c>
      <c r="J5" s="6">
        <v>1.4940683080592225E-2</v>
      </c>
      <c r="K5" s="6">
        <v>3.7763404196238179E-2</v>
      </c>
    </row>
    <row r="6" spans="1:11" x14ac:dyDescent="0.35">
      <c r="A6" t="str">
        <f>'[1]V media'!A9</f>
        <v>FIORENTINA</v>
      </c>
      <c r="B6" s="2">
        <f>'[1]V media'!D9</f>
        <v>6.6117647058823534</v>
      </c>
      <c r="D6" t="str">
        <f>'[2]V media'!A9</f>
        <v>FIORENTINA</v>
      </c>
      <c r="E6" s="2">
        <f>'[2]V media'!D9</f>
        <v>6.5909090909090891</v>
      </c>
      <c r="F6" s="1">
        <f t="shared" si="0"/>
        <v>-3.1543189906182781E-3</v>
      </c>
      <c r="I6" t="s">
        <v>15</v>
      </c>
      <c r="J6" s="6">
        <v>16</v>
      </c>
      <c r="K6" s="6">
        <v>16</v>
      </c>
    </row>
    <row r="7" spans="1:11" x14ac:dyDescent="0.35">
      <c r="A7" t="str">
        <f>'[1]V media'!A11</f>
        <v>GENOA</v>
      </c>
      <c r="B7" s="2">
        <f>'[1]V media'!D11</f>
        <v>6.6035714285714278</v>
      </c>
      <c r="D7" t="str">
        <f>'[2]V media'!A10</f>
        <v>GENOA</v>
      </c>
      <c r="E7" s="2">
        <f>'[2]V media'!D10</f>
        <v>6.8257142857142856</v>
      </c>
      <c r="F7" s="1">
        <f t="shared" si="0"/>
        <v>3.3639805300162362E-2</v>
      </c>
      <c r="I7" t="s">
        <v>16</v>
      </c>
      <c r="J7" s="6">
        <v>0.52913957023170899</v>
      </c>
      <c r="K7" s="6"/>
    </row>
    <row r="8" spans="1:11" x14ac:dyDescent="0.35">
      <c r="A8" t="str">
        <f>'[1]V media'!A12</f>
        <v>INTER</v>
      </c>
      <c r="B8" s="2">
        <f>'[1]V media'!D12</f>
        <v>6.7062499999999998</v>
      </c>
      <c r="D8" t="str">
        <f>'[2]V media'!A12</f>
        <v>INTER</v>
      </c>
      <c r="E8" s="2">
        <f>'[2]V media'!D12</f>
        <v>6.8714285714285728</v>
      </c>
      <c r="F8" s="1">
        <f t="shared" si="0"/>
        <v>2.4630541871921409E-2</v>
      </c>
      <c r="I8" t="s">
        <v>17</v>
      </c>
      <c r="J8" s="6">
        <v>0</v>
      </c>
      <c r="K8" s="6"/>
    </row>
    <row r="9" spans="1:11" x14ac:dyDescent="0.35">
      <c r="A9" t="str">
        <f>'[1]V media'!A13</f>
        <v>JUVENTUS</v>
      </c>
      <c r="B9" s="2">
        <f>'[1]V media'!D13</f>
        <v>6.6281249999999998</v>
      </c>
      <c r="D9" t="str">
        <f>'[2]V media'!A13</f>
        <v>JUVENTUS</v>
      </c>
      <c r="E9" s="2">
        <f>'[2]V media'!D13</f>
        <v>6.7030303030303031</v>
      </c>
      <c r="F9" s="1">
        <f t="shared" si="0"/>
        <v>1.1301130113011341E-2</v>
      </c>
      <c r="I9" t="s">
        <v>18</v>
      </c>
      <c r="J9" s="6">
        <v>15</v>
      </c>
      <c r="K9" s="6"/>
    </row>
    <row r="10" spans="1:11" x14ac:dyDescent="0.35">
      <c r="A10" t="str">
        <f>'[1]V media'!A14</f>
        <v>LAZIO</v>
      </c>
      <c r="B10" s="2">
        <f>'[1]V media'!D14</f>
        <v>6.8625000000000007</v>
      </c>
      <c r="D10" t="str">
        <f>'[2]V media'!A14</f>
        <v>LAZIO</v>
      </c>
      <c r="E10" s="2">
        <f>'[2]V media'!D14</f>
        <v>7.0187500000000007</v>
      </c>
      <c r="F10" s="1">
        <f t="shared" si="0"/>
        <v>2.2768670309653915E-2</v>
      </c>
      <c r="I10" t="s">
        <v>19</v>
      </c>
      <c r="J10" s="6">
        <v>-1.16081295959428</v>
      </c>
      <c r="K10" s="6"/>
    </row>
    <row r="11" spans="1:11" x14ac:dyDescent="0.35">
      <c r="A11" t="str">
        <f>'[1]V media'!A15</f>
        <v>MILAN</v>
      </c>
      <c r="B11" s="2">
        <f>'[1]V media'!D15</f>
        <v>6.6433333333333353</v>
      </c>
      <c r="D11" t="str">
        <f>'[2]V media'!A15</f>
        <v>MILAN</v>
      </c>
      <c r="E11" s="2">
        <f>'[2]V media'!D15</f>
        <v>6.5900000000000007</v>
      </c>
      <c r="F11" s="1">
        <f t="shared" si="0"/>
        <v>-8.0280983442048998E-3</v>
      </c>
      <c r="I11" t="s">
        <v>20</v>
      </c>
      <c r="J11" s="6">
        <v>0.13192964844337746</v>
      </c>
      <c r="K11" s="6"/>
    </row>
    <row r="12" spans="1:11" x14ac:dyDescent="0.35">
      <c r="A12" t="str">
        <f>'[1]V media'!A16</f>
        <v>NAPOLI</v>
      </c>
      <c r="B12" s="2">
        <f>'[1]V media'!D16</f>
        <v>6.6100000000000012</v>
      </c>
      <c r="D12" t="str">
        <f>'[2]V media'!A16</f>
        <v>NAPOLI</v>
      </c>
      <c r="E12" s="2">
        <f>'[2]V media'!D16</f>
        <v>6.870000000000001</v>
      </c>
      <c r="F12" s="1">
        <f t="shared" si="0"/>
        <v>3.9334341906202684E-2</v>
      </c>
      <c r="I12" t="s">
        <v>21</v>
      </c>
      <c r="J12" s="6">
        <v>1.7530503556925723</v>
      </c>
      <c r="K12" s="6"/>
    </row>
    <row r="13" spans="1:11" x14ac:dyDescent="0.35">
      <c r="A13" t="str">
        <f>'[1]V media'!A17</f>
        <v>PARMA</v>
      </c>
      <c r="B13" s="2">
        <f>'[1]V media'!D17</f>
        <v>6.578125</v>
      </c>
      <c r="D13" t="str">
        <f>'[2]V media'!A17</f>
        <v>PARMA</v>
      </c>
      <c r="E13" s="2">
        <f>'[2]V media'!D17</f>
        <v>6.8249999999999993</v>
      </c>
      <c r="F13" s="1">
        <f t="shared" si="0"/>
        <v>3.7529691211401317E-2</v>
      </c>
      <c r="I13" t="s">
        <v>22</v>
      </c>
      <c r="J13" s="6">
        <v>0.26385929688675491</v>
      </c>
      <c r="K13" s="6"/>
    </row>
    <row r="14" spans="1:11" ht="15" thickBot="1" x14ac:dyDescent="0.4">
      <c r="A14" t="str">
        <f>'[1]V media'!A18</f>
        <v>ROMA</v>
      </c>
      <c r="B14" s="2">
        <f>'[1]V media'!D18</f>
        <v>6.6764705882352926</v>
      </c>
      <c r="D14" t="str">
        <f>'[2]V media'!A18</f>
        <v>ROMA</v>
      </c>
      <c r="E14" s="2">
        <f>'[2]V media'!D18</f>
        <v>6.746666666666667</v>
      </c>
      <c r="F14" s="1">
        <f t="shared" si="0"/>
        <v>1.0513950073421723E-2</v>
      </c>
      <c r="I14" s="4" t="s">
        <v>23</v>
      </c>
      <c r="J14" s="7">
        <v>2.1314495455597742</v>
      </c>
      <c r="K14" s="7"/>
    </row>
    <row r="15" spans="1:11" x14ac:dyDescent="0.35">
      <c r="A15" t="str">
        <f>'[1]V media'!A19</f>
        <v>SAMPDORIA</v>
      </c>
      <c r="B15" s="2">
        <f>'[1]V media'!D19</f>
        <v>6.5</v>
      </c>
      <c r="D15" t="str">
        <f>'[2]V media'!A19</f>
        <v>SAMPDORIA</v>
      </c>
      <c r="E15" s="2">
        <f>'[2]V media'!D19</f>
        <v>6.7411764705882353</v>
      </c>
      <c r="F15" s="1">
        <f t="shared" si="0"/>
        <v>3.7104072398190052E-2</v>
      </c>
    </row>
    <row r="16" spans="1:11" x14ac:dyDescent="0.35">
      <c r="A16" t="str">
        <f>'[1]V media'!A20</f>
        <v>SASSUOLO</v>
      </c>
      <c r="B16" s="2">
        <f>'[1]V media'!D20</f>
        <v>6.6571428571428557</v>
      </c>
      <c r="D16" t="str">
        <f>'[2]V media'!A20</f>
        <v>SASSUOLO</v>
      </c>
      <c r="E16" s="2">
        <f>'[2]V media'!D20</f>
        <v>6.4096774193548365</v>
      </c>
      <c r="F16" s="1">
        <f t="shared" si="0"/>
        <v>-3.717291983940204E-2</v>
      </c>
      <c r="I16" s="6">
        <f>(J10)/SQRT(J6)</f>
        <v>-0.29020323989857</v>
      </c>
    </row>
    <row r="17" spans="1:6" x14ac:dyDescent="0.35">
      <c r="A17" t="str">
        <f>'[1]V media'!A22</f>
        <v>TORINO</v>
      </c>
      <c r="B17" s="2">
        <f>'[1]V media'!D22</f>
        <v>6.4714285714285706</v>
      </c>
      <c r="D17" t="str">
        <f>'[2]V media'!A22</f>
        <v>TORINO</v>
      </c>
      <c r="E17" s="2">
        <f>'[2]V media'!D22</f>
        <v>6.2193548387096778</v>
      </c>
      <c r="F17" s="1">
        <f t="shared" si="0"/>
        <v>-3.8951790927864251E-2</v>
      </c>
    </row>
    <row r="18" spans="1:6" x14ac:dyDescent="0.35">
      <c r="A18" t="str">
        <f>'[1]V media'!A23</f>
        <v>UDINESE</v>
      </c>
      <c r="B18" s="2">
        <f>'[1]V media'!D23</f>
        <v>6.5666666666666673</v>
      </c>
      <c r="D18" t="str">
        <f>'[2]V media'!A23</f>
        <v>UDINESE</v>
      </c>
      <c r="E18" s="2">
        <f>'[2]V media'!D23</f>
        <v>6.6484848484848493</v>
      </c>
      <c r="F18" s="1">
        <f t="shared" si="0"/>
        <v>1.2459621596677463E-2</v>
      </c>
    </row>
    <row r="19" spans="1:6" x14ac:dyDescent="0.35">
      <c r="A19" s="8" t="s">
        <v>0</v>
      </c>
      <c r="B19" s="9">
        <f>AVERAGE(B3:B18)</f>
        <v>6.6638206774645345</v>
      </c>
      <c r="C19" s="8"/>
      <c r="D19" s="8" t="s">
        <v>0</v>
      </c>
      <c r="E19" s="9">
        <f>AVERAGE(E3:E18)</f>
        <v>6.7120037220350026</v>
      </c>
      <c r="F19" s="10">
        <f t="shared" si="0"/>
        <v>7.2305433928334436E-3</v>
      </c>
    </row>
    <row r="20" spans="1:6" x14ac:dyDescent="0.35">
      <c r="A20" s="8" t="s">
        <v>26</v>
      </c>
      <c r="B20" s="9">
        <f>STDEV(B3:B18)</f>
        <v>0.1222320869517993</v>
      </c>
      <c r="C20" s="9"/>
      <c r="D20" s="9"/>
      <c r="E20" s="9">
        <f t="shared" ref="E20" si="1">STDEV(E3:E18)</f>
        <v>0.1943280839102732</v>
      </c>
      <c r="F20" s="8"/>
    </row>
    <row r="21" spans="1:6" x14ac:dyDescent="0.35">
      <c r="A21" s="8" t="s">
        <v>27</v>
      </c>
      <c r="B21" s="10">
        <f>B20/B19</f>
        <v>1.8342643487565521E-2</v>
      </c>
      <c r="C21" s="10"/>
      <c r="D21" s="10"/>
      <c r="E21" s="10">
        <f t="shared" ref="E21" si="2">E20/E19</f>
        <v>2.8952320641943141E-2</v>
      </c>
      <c r="F21" s="8"/>
    </row>
    <row r="23" spans="1:6" x14ac:dyDescent="0.35">
      <c r="A23" s="8" t="s">
        <v>25</v>
      </c>
      <c r="B23" s="9">
        <f>1.2*B20</f>
        <v>0.14667850434215915</v>
      </c>
      <c r="C23" s="11"/>
      <c r="D23" s="11"/>
      <c r="E23" s="11">
        <f t="shared" ref="E23" si="3">0.2*E20</f>
        <v>3.8865616782054642E-2</v>
      </c>
    </row>
    <row r="25" spans="1:6" x14ac:dyDescent="0.35">
      <c r="A25" s="8" t="s">
        <v>28</v>
      </c>
      <c r="B25" s="8">
        <v>0.64200000000000002</v>
      </c>
    </row>
    <row r="26" spans="1:6" x14ac:dyDescent="0.35">
      <c r="A26" s="8" t="s">
        <v>29</v>
      </c>
      <c r="B26" s="9">
        <f>B20*SQRT(1-B25)</f>
        <v>7.3135248292817159E-2</v>
      </c>
    </row>
    <row r="27" spans="1:6" x14ac:dyDescent="0.35">
      <c r="A27" s="8" t="s">
        <v>30</v>
      </c>
      <c r="B27" s="9">
        <f>B26*1.96*SQRT(2)</f>
        <v>0.20272056564552252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0AD4-E84B-492A-A5EC-D51AF6E64089}">
  <dimension ref="A1:K27"/>
  <sheetViews>
    <sheetView topLeftCell="A12" zoomScaleNormal="100" workbookViewId="0">
      <selection activeCell="A23" sqref="A23:B28"/>
    </sheetView>
  </sheetViews>
  <sheetFormatPr defaultRowHeight="14.5" x14ac:dyDescent="0.35"/>
  <cols>
    <col min="1" max="1" width="18.26953125" bestFit="1" customWidth="1"/>
    <col min="2" max="2" width="12" bestFit="1" customWidth="1"/>
    <col min="4" max="4" width="18.26953125" bestFit="1" customWidth="1"/>
    <col min="5" max="5" width="12" bestFit="1" customWidth="1"/>
    <col min="9" max="9" width="38.81640625" bestFit="1" customWidth="1"/>
    <col min="10" max="11" width="12" bestFit="1" customWidth="1"/>
  </cols>
  <sheetData>
    <row r="1" spans="1:11" x14ac:dyDescent="0.35">
      <c r="A1" t="s">
        <v>1</v>
      </c>
      <c r="B1" t="s">
        <v>6</v>
      </c>
      <c r="D1" t="s">
        <v>2</v>
      </c>
      <c r="E1" t="s">
        <v>6</v>
      </c>
      <c r="I1" t="s">
        <v>10</v>
      </c>
    </row>
    <row r="2" spans="1:11" ht="15" thickBot="1" x14ac:dyDescent="0.4">
      <c r="A2" t="s">
        <v>3</v>
      </c>
      <c r="B2" t="str">
        <f>[1]Jog!D3</f>
        <v>Km/Partita</v>
      </c>
      <c r="D2" t="s">
        <v>3</v>
      </c>
      <c r="E2" t="str">
        <f>[2]Jog!D3</f>
        <v>Km/Partita</v>
      </c>
      <c r="F2" s="3" t="s">
        <v>5</v>
      </c>
    </row>
    <row r="3" spans="1:11" x14ac:dyDescent="0.35">
      <c r="A3" t="str">
        <f>[1]Jog!A4</f>
        <v>ATALANTA</v>
      </c>
      <c r="B3" s="2">
        <f>[1]Jog!D4</f>
        <v>27.577806451612904</v>
      </c>
      <c r="D3" t="str">
        <f>[2]Jog!A4</f>
        <v>ATALANTA</v>
      </c>
      <c r="E3" s="2">
        <f>[2]Jog!D4</f>
        <v>27.756818181818186</v>
      </c>
      <c r="F3" s="1">
        <f>(E3-B3)/B3</f>
        <v>6.4911518803850493E-3</v>
      </c>
      <c r="I3" s="5"/>
      <c r="J3" s="5" t="s">
        <v>11</v>
      </c>
      <c r="K3" s="5" t="s">
        <v>12</v>
      </c>
    </row>
    <row r="4" spans="1:11" x14ac:dyDescent="0.35">
      <c r="A4" t="str">
        <f>[1]Jog!A5</f>
        <v>BOLOGNA</v>
      </c>
      <c r="B4" s="2">
        <f>[1]Jog!D5</f>
        <v>26.892333333333337</v>
      </c>
      <c r="D4" t="str">
        <f>[2]Jog!A6</f>
        <v>BOLOGNA</v>
      </c>
      <c r="E4" s="2">
        <f>[2]Jog!D6</f>
        <v>27.752454545454547</v>
      </c>
      <c r="F4" s="1">
        <f t="shared" ref="F4:F19" si="0">(E4-B4)/B4</f>
        <v>3.1983881854352934E-2</v>
      </c>
      <c r="I4" t="s">
        <v>13</v>
      </c>
      <c r="J4" s="6">
        <v>28.037579536806934</v>
      </c>
      <c r="K4" s="6">
        <v>27.26400111745868</v>
      </c>
    </row>
    <row r="5" spans="1:11" x14ac:dyDescent="0.35">
      <c r="A5" t="str">
        <f>[1]Jog!A6</f>
        <v>CAGLIARI</v>
      </c>
      <c r="B5" s="2">
        <f>[1]Jog!D6</f>
        <v>26.449857142857145</v>
      </c>
      <c r="D5" t="str">
        <f>[2]Jog!A7</f>
        <v>CAGLIARI</v>
      </c>
      <c r="E5" s="2">
        <f>[2]Jog!D7</f>
        <v>26.48590322580645</v>
      </c>
      <c r="F5" s="1">
        <f t="shared" si="0"/>
        <v>1.3628082282115216E-3</v>
      </c>
      <c r="I5" t="s">
        <v>14</v>
      </c>
      <c r="J5" s="6">
        <v>0.76290963413744506</v>
      </c>
      <c r="K5" s="6">
        <v>0.63461114012724296</v>
      </c>
    </row>
    <row r="6" spans="1:11" x14ac:dyDescent="0.35">
      <c r="A6" t="str">
        <f>[1]Jog!A9</f>
        <v>FIORENTINA</v>
      </c>
      <c r="B6" s="2">
        <f>[1]Jog!D9</f>
        <v>27.950970588235293</v>
      </c>
      <c r="D6" t="str">
        <f>[2]Jog!A9</f>
        <v>FIORENTINA</v>
      </c>
      <c r="E6" s="2">
        <f>[2]Jog!D9</f>
        <v>27.799696969696971</v>
      </c>
      <c r="F6" s="1">
        <f t="shared" si="0"/>
        <v>-5.4121061041792371E-3</v>
      </c>
      <c r="I6" t="s">
        <v>15</v>
      </c>
      <c r="J6" s="6">
        <v>16</v>
      </c>
      <c r="K6" s="6">
        <v>16</v>
      </c>
    </row>
    <row r="7" spans="1:11" x14ac:dyDescent="0.35">
      <c r="A7" t="str">
        <f>[1]Jog!A11</f>
        <v>GENOA</v>
      </c>
      <c r="B7" s="2">
        <f>[1]Jog!D11</f>
        <v>28.618428571428574</v>
      </c>
      <c r="D7" t="str">
        <f>[2]Jog!A10</f>
        <v>GENOA</v>
      </c>
      <c r="E7" s="2">
        <f>[2]Jog!D10</f>
        <v>27.172828571428575</v>
      </c>
      <c r="F7" s="1">
        <f t="shared" si="0"/>
        <v>-5.0512906269187141E-2</v>
      </c>
      <c r="I7" t="s">
        <v>16</v>
      </c>
      <c r="J7" s="6">
        <v>0.31687527723384146</v>
      </c>
      <c r="K7" s="6"/>
    </row>
    <row r="8" spans="1:11" x14ac:dyDescent="0.35">
      <c r="A8" t="str">
        <f>[1]Jog!A12</f>
        <v>INTER</v>
      </c>
      <c r="B8" s="2">
        <f>[1]Jog!D12</f>
        <v>27.927093750000004</v>
      </c>
      <c r="D8" t="str">
        <f>[2]Jog!A12</f>
        <v>INTER</v>
      </c>
      <c r="E8" s="2">
        <f>[2]Jog!D12</f>
        <v>26.717971428571424</v>
      </c>
      <c r="F8" s="1">
        <f t="shared" si="0"/>
        <v>-4.329567309267833E-2</v>
      </c>
      <c r="I8" t="s">
        <v>17</v>
      </c>
      <c r="J8" s="6">
        <v>0</v>
      </c>
      <c r="K8" s="6"/>
    </row>
    <row r="9" spans="1:11" x14ac:dyDescent="0.35">
      <c r="A9" t="str">
        <f>[1]Jog!A13</f>
        <v>JUVENTUS</v>
      </c>
      <c r="B9" s="2">
        <f>[1]Jog!D13</f>
        <v>29.343187499999999</v>
      </c>
      <c r="D9" t="str">
        <f>[2]Jog!A13</f>
        <v>JUVENTUS</v>
      </c>
      <c r="E9" s="2">
        <f>[2]Jog!D13</f>
        <v>28.203727272727267</v>
      </c>
      <c r="F9" s="1">
        <f t="shared" si="0"/>
        <v>-3.8832189831889664E-2</v>
      </c>
      <c r="I9" t="s">
        <v>18</v>
      </c>
      <c r="J9" s="6">
        <v>15</v>
      </c>
      <c r="K9" s="6"/>
    </row>
    <row r="10" spans="1:11" x14ac:dyDescent="0.35">
      <c r="A10" t="str">
        <f>[1]Jog!A14</f>
        <v>LAZIO</v>
      </c>
      <c r="B10" s="2">
        <f>[1]Jog!D14</f>
        <v>26.811062499999998</v>
      </c>
      <c r="D10" t="str">
        <f>[2]Jog!A14</f>
        <v>LAZIO</v>
      </c>
      <c r="E10" s="2">
        <f>[2]Jog!D14</f>
        <v>25.895593749999996</v>
      </c>
      <c r="F10" s="1">
        <f t="shared" si="0"/>
        <v>-3.4145187271112522E-2</v>
      </c>
      <c r="I10" t="s">
        <v>19</v>
      </c>
      <c r="J10" s="6">
        <v>3.1638089826299574</v>
      </c>
      <c r="K10" s="6"/>
    </row>
    <row r="11" spans="1:11" x14ac:dyDescent="0.35">
      <c r="A11" t="str">
        <f>[1]Jog!A15</f>
        <v>MILAN</v>
      </c>
      <c r="B11" s="2">
        <f>[1]Jog!D15</f>
        <v>28.271566666666661</v>
      </c>
      <c r="D11" t="str">
        <f>[2]Jog!A15</f>
        <v>MILAN</v>
      </c>
      <c r="E11" s="2">
        <f>[2]Jog!D15</f>
        <v>28.369033333333338</v>
      </c>
      <c r="F11" s="1">
        <f t="shared" si="0"/>
        <v>3.4475155839734047E-3</v>
      </c>
      <c r="I11" t="s">
        <v>20</v>
      </c>
      <c r="J11" s="6">
        <v>3.2111802609604786E-3</v>
      </c>
      <c r="K11" s="6"/>
    </row>
    <row r="12" spans="1:11" x14ac:dyDescent="0.35">
      <c r="A12" t="str">
        <f>[1]Jog!A16</f>
        <v>NAPOLI</v>
      </c>
      <c r="B12" s="2">
        <f>[1]Jog!D16</f>
        <v>29.394933333333334</v>
      </c>
      <c r="D12" t="str">
        <f>[2]Jog!A16</f>
        <v>NAPOLI</v>
      </c>
      <c r="E12" s="2">
        <f>[2]Jog!D16</f>
        <v>26.563299999999991</v>
      </c>
      <c r="F12" s="1">
        <f t="shared" si="0"/>
        <v>-9.6330660159120729E-2</v>
      </c>
      <c r="I12" t="s">
        <v>21</v>
      </c>
      <c r="J12" s="6">
        <v>1.7530503556925723</v>
      </c>
      <c r="K12" s="6"/>
    </row>
    <row r="13" spans="1:11" x14ac:dyDescent="0.35">
      <c r="A13" t="str">
        <f>[1]Jog!A17</f>
        <v>PARMA</v>
      </c>
      <c r="B13" s="2">
        <f>[1]Jog!D17</f>
        <v>28.269562500000003</v>
      </c>
      <c r="D13" t="str">
        <f>[2]Jog!A17</f>
        <v>PARMA</v>
      </c>
      <c r="E13" s="2">
        <f>[2]Jog!D17</f>
        <v>26.672444444444441</v>
      </c>
      <c r="F13" s="1">
        <f t="shared" si="0"/>
        <v>-5.649603015807414E-2</v>
      </c>
      <c r="I13" t="s">
        <v>22</v>
      </c>
      <c r="J13" s="6">
        <v>6.4223605219209572E-3</v>
      </c>
      <c r="K13" s="6"/>
    </row>
    <row r="14" spans="1:11" ht="15" thickBot="1" x14ac:dyDescent="0.4">
      <c r="A14" t="str">
        <f>[1]Jog!A18</f>
        <v>ROMA</v>
      </c>
      <c r="B14" s="2">
        <f>[1]Jog!D18</f>
        <v>28.313117647058824</v>
      </c>
      <c r="D14" t="str">
        <f>[2]Jog!A18</f>
        <v>ROMA</v>
      </c>
      <c r="E14" s="2">
        <f>[2]Jog!D18</f>
        <v>27.131733333333333</v>
      </c>
      <c r="F14" s="1">
        <f t="shared" si="0"/>
        <v>-4.1725688016848048E-2</v>
      </c>
      <c r="I14" s="4" t="s">
        <v>23</v>
      </c>
      <c r="J14" s="7">
        <v>2.1314495455597742</v>
      </c>
      <c r="K14" s="7"/>
    </row>
    <row r="15" spans="1:11" x14ac:dyDescent="0.35">
      <c r="A15" t="str">
        <f>[1]Jog!A19</f>
        <v>SAMPDORIA</v>
      </c>
      <c r="B15" s="2">
        <f>[1]Jog!D19</f>
        <v>27.555032258064514</v>
      </c>
      <c r="D15" t="str">
        <f>[2]Jog!A19</f>
        <v>SAMPDORIA</v>
      </c>
      <c r="E15" s="2">
        <f>[2]Jog!D19</f>
        <v>27.667205882352945</v>
      </c>
      <c r="F15" s="1">
        <f t="shared" si="0"/>
        <v>4.0708943193344021E-3</v>
      </c>
    </row>
    <row r="16" spans="1:11" x14ac:dyDescent="0.35">
      <c r="A16" t="str">
        <f>[1]Jog!A20</f>
        <v>SASSUOLO</v>
      </c>
      <c r="B16" s="2">
        <f>[1]Jog!D20</f>
        <v>27.709285714285709</v>
      </c>
      <c r="D16" t="str">
        <f>[2]Jog!A20</f>
        <v>SASSUOLO</v>
      </c>
      <c r="E16" s="2">
        <f>[2]Jog!D20</f>
        <v>26.060967741935482</v>
      </c>
      <c r="F16" s="1">
        <f t="shared" si="0"/>
        <v>-5.9486122787366764E-2</v>
      </c>
      <c r="I16" s="6">
        <f>(J10)/SQRT(J6)</f>
        <v>0.79095224565748934</v>
      </c>
      <c r="J16" t="s">
        <v>24</v>
      </c>
    </row>
    <row r="17" spans="1:6" x14ac:dyDescent="0.35">
      <c r="A17" t="str">
        <f>[1]Jog!A22</f>
        <v>TORINO</v>
      </c>
      <c r="B17" s="2">
        <f>[1]Jog!D22</f>
        <v>29.220428571428577</v>
      </c>
      <c r="D17" t="str">
        <f>[2]Jog!A22</f>
        <v>TORINO</v>
      </c>
      <c r="E17" s="2">
        <f>[2]Jog!D22</f>
        <v>27.570096774193548</v>
      </c>
      <c r="F17" s="1">
        <f t="shared" si="0"/>
        <v>-5.6478699249767554E-2</v>
      </c>
    </row>
    <row r="18" spans="1:6" x14ac:dyDescent="0.35">
      <c r="A18" t="str">
        <f>[1]Jog!A23</f>
        <v>UDINESE</v>
      </c>
      <c r="B18" s="2">
        <f>[1]Jog!D23</f>
        <v>28.296606060606059</v>
      </c>
      <c r="D18" t="str">
        <f>[2]Jog!A23</f>
        <v>UDINESE</v>
      </c>
      <c r="E18" s="2">
        <f>[2]Jog!D23</f>
        <v>28.404242424242423</v>
      </c>
      <c r="F18" s="1">
        <f t="shared" si="0"/>
        <v>3.8038612618709836E-3</v>
      </c>
    </row>
    <row r="19" spans="1:6" x14ac:dyDescent="0.35">
      <c r="A19" s="8" t="s">
        <v>0</v>
      </c>
      <c r="B19" s="9">
        <f>AVERAGE(B3:B18)</f>
        <v>28.037579536806934</v>
      </c>
      <c r="C19" s="8"/>
      <c r="D19" s="8" t="s">
        <v>0</v>
      </c>
      <c r="E19" s="9">
        <f>AVERAGE(E3:E18)</f>
        <v>27.26400111745868</v>
      </c>
      <c r="F19" s="10">
        <f t="shared" si="0"/>
        <v>-2.7590770392027699E-2</v>
      </c>
    </row>
    <row r="20" spans="1:6" x14ac:dyDescent="0.35">
      <c r="A20" s="8" t="s">
        <v>26</v>
      </c>
      <c r="B20" s="9">
        <f>STDEV(B3:B18)</f>
        <v>0.87344698415956823</v>
      </c>
      <c r="C20" s="9"/>
      <c r="D20" s="9"/>
      <c r="E20" s="9">
        <f t="shared" ref="E20" si="1">STDEV(E3:E18)</f>
        <v>0.79662484277559598</v>
      </c>
      <c r="F20" s="9"/>
    </row>
    <row r="21" spans="1:6" x14ac:dyDescent="0.35">
      <c r="A21" s="8" t="s">
        <v>27</v>
      </c>
      <c r="B21" s="10">
        <f>B20/B19</f>
        <v>3.1152724257560535E-2</v>
      </c>
      <c r="C21" s="10"/>
      <c r="D21" s="10"/>
      <c r="E21" s="10">
        <f t="shared" ref="E21" si="2">E20/E19</f>
        <v>2.921892642769414E-2</v>
      </c>
      <c r="F21" s="10"/>
    </row>
    <row r="23" spans="1:6" x14ac:dyDescent="0.35">
      <c r="A23" s="8" t="s">
        <v>25</v>
      </c>
      <c r="B23" s="9">
        <f>1.2*B20</f>
        <v>1.0481363809914819</v>
      </c>
      <c r="C23" s="9"/>
      <c r="D23" s="9"/>
      <c r="E23" s="9">
        <f t="shared" ref="E23" si="3">1.2*E20</f>
        <v>0.9559498113307151</v>
      </c>
    </row>
    <row r="25" spans="1:6" x14ac:dyDescent="0.35">
      <c r="A25" s="8" t="s">
        <v>28</v>
      </c>
      <c r="B25" s="8">
        <v>0.371</v>
      </c>
    </row>
    <row r="26" spans="1:6" x14ac:dyDescent="0.35">
      <c r="A26" s="8" t="s">
        <v>29</v>
      </c>
      <c r="B26" s="9">
        <f>B20*SQRT(1-B25)</f>
        <v>0.69272661264921309</v>
      </c>
    </row>
    <row r="27" spans="1:6" x14ac:dyDescent="0.35">
      <c r="A27" s="8" t="s">
        <v>30</v>
      </c>
      <c r="B27" s="9">
        <f>B26*1.96*SQRT(2)</f>
        <v>1.9201402064255699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6CC4-A5F3-481A-8F09-5E0656BD66BE}">
  <dimension ref="A1:K27"/>
  <sheetViews>
    <sheetView topLeftCell="A6" zoomScaleNormal="100" workbookViewId="0">
      <selection activeCell="I16" sqref="I16"/>
    </sheetView>
  </sheetViews>
  <sheetFormatPr defaultRowHeight="14.5" x14ac:dyDescent="0.35"/>
  <cols>
    <col min="1" max="1" width="18.26953125" bestFit="1" customWidth="1"/>
    <col min="2" max="2" width="12" bestFit="1" customWidth="1"/>
    <col min="4" max="4" width="18.26953125" bestFit="1" customWidth="1"/>
    <col min="5" max="5" width="12" bestFit="1" customWidth="1"/>
    <col min="9" max="9" width="38.81640625" bestFit="1" customWidth="1"/>
    <col min="10" max="10" width="12.7265625" bestFit="1" customWidth="1"/>
    <col min="11" max="11" width="12" bestFit="1" customWidth="1"/>
  </cols>
  <sheetData>
    <row r="1" spans="1:11" x14ac:dyDescent="0.35">
      <c r="A1" t="s">
        <v>1</v>
      </c>
      <c r="B1" t="s">
        <v>7</v>
      </c>
      <c r="D1" t="s">
        <v>2</v>
      </c>
      <c r="E1" t="s">
        <v>7</v>
      </c>
      <c r="I1" t="s">
        <v>10</v>
      </c>
    </row>
    <row r="2" spans="1:11" ht="15" thickBot="1" x14ac:dyDescent="0.4">
      <c r="A2" t="s">
        <v>3</v>
      </c>
      <c r="B2" t="str">
        <f>[1]Run!D3</f>
        <v>Km/Partita</v>
      </c>
      <c r="D2" t="s">
        <v>3</v>
      </c>
      <c r="E2" t="str">
        <f>[2]Run!D3</f>
        <v>Km/Partita</v>
      </c>
      <c r="F2" s="3" t="s">
        <v>5</v>
      </c>
    </row>
    <row r="3" spans="1:11" x14ac:dyDescent="0.35">
      <c r="A3" t="str">
        <f>[1]Run!A4</f>
        <v>ATALANTA</v>
      </c>
      <c r="B3" s="2">
        <f>[1]Run!D4</f>
        <v>72.712709677419355</v>
      </c>
      <c r="D3" t="str">
        <f>[2]Run!A4</f>
        <v>ATALANTA</v>
      </c>
      <c r="E3" s="2">
        <f>[2]Run!D4</f>
        <v>72.648212121212111</v>
      </c>
      <c r="F3" s="1">
        <f>(E3-B3)/B3</f>
        <v>-8.870190162542195E-4</v>
      </c>
      <c r="I3" s="5"/>
      <c r="J3" s="5" t="s">
        <v>11</v>
      </c>
      <c r="K3" s="5" t="s">
        <v>12</v>
      </c>
    </row>
    <row r="4" spans="1:11" x14ac:dyDescent="0.35">
      <c r="A4" t="str">
        <f>[1]Run!A5</f>
        <v>BOLOGNA</v>
      </c>
      <c r="B4" s="2">
        <f>[1]Run!D5</f>
        <v>75.364333333333335</v>
      </c>
      <c r="D4" t="str">
        <f>[2]Run!A6</f>
        <v>BOLOGNA</v>
      </c>
      <c r="E4" s="2">
        <f>[2]Run!D6</f>
        <v>71.333303030303028</v>
      </c>
      <c r="F4" s="1">
        <f t="shared" ref="F4:F19" si="0">(E4-B4)/B4</f>
        <v>-5.3487241573560072E-2</v>
      </c>
      <c r="I4" t="s">
        <v>13</v>
      </c>
      <c r="J4" s="6">
        <v>71.473300127747208</v>
      </c>
      <c r="K4" s="6">
        <v>72.643438783537746</v>
      </c>
    </row>
    <row r="5" spans="1:11" x14ac:dyDescent="0.35">
      <c r="A5" t="str">
        <f>[1]Run!A6</f>
        <v>CAGLIARI</v>
      </c>
      <c r="B5" s="2">
        <f>[1]Run!D6</f>
        <v>74.661642857142866</v>
      </c>
      <c r="D5" t="str">
        <f>[2]Run!A7</f>
        <v>CAGLIARI</v>
      </c>
      <c r="E5" s="2">
        <f>[2]Run!D7</f>
        <v>73.928612903225797</v>
      </c>
      <c r="F5" s="1">
        <f t="shared" si="0"/>
        <v>-9.818026042095581E-3</v>
      </c>
      <c r="I5" t="s">
        <v>14</v>
      </c>
      <c r="J5" s="6">
        <v>4.7900495611418537</v>
      </c>
      <c r="K5" s="6">
        <v>8.3924222051556434</v>
      </c>
    </row>
    <row r="6" spans="1:11" x14ac:dyDescent="0.35">
      <c r="A6" t="str">
        <f>[1]Run!A9</f>
        <v>FIORENTINA</v>
      </c>
      <c r="B6" s="2">
        <f>[1]Run!D9</f>
        <v>70.828705882352935</v>
      </c>
      <c r="D6" t="str">
        <f>[2]Run!A9</f>
        <v>FIORENTINA</v>
      </c>
      <c r="E6" s="2">
        <f>[2]Run!D9</f>
        <v>70.485787878787875</v>
      </c>
      <c r="F6" s="1">
        <f t="shared" si="0"/>
        <v>-4.8415116342044977E-3</v>
      </c>
      <c r="I6" t="s">
        <v>15</v>
      </c>
      <c r="J6" s="6">
        <v>16</v>
      </c>
      <c r="K6" s="6">
        <v>16</v>
      </c>
    </row>
    <row r="7" spans="1:11" x14ac:dyDescent="0.35">
      <c r="A7" t="str">
        <f>[1]Run!A11</f>
        <v>GENOA</v>
      </c>
      <c r="B7" s="2">
        <f>[1]Run!D11</f>
        <v>69.898607142857131</v>
      </c>
      <c r="D7" t="str">
        <f>[2]Run!A10</f>
        <v>GENOA</v>
      </c>
      <c r="E7" s="2">
        <f>[2]Run!D10</f>
        <v>75.671314285714274</v>
      </c>
      <c r="F7" s="1">
        <f t="shared" si="0"/>
        <v>8.2586869450188338E-2</v>
      </c>
      <c r="I7" t="s">
        <v>16</v>
      </c>
      <c r="J7" s="6">
        <v>0.33680725785738924</v>
      </c>
      <c r="K7" s="6"/>
    </row>
    <row r="8" spans="1:11" x14ac:dyDescent="0.35">
      <c r="A8" t="str">
        <f>[1]Run!A12</f>
        <v>INTER</v>
      </c>
      <c r="B8" s="2">
        <f>[1]Run!D12</f>
        <v>73.026531249999991</v>
      </c>
      <c r="D8" t="str">
        <f>[2]Run!A12</f>
        <v>INTER</v>
      </c>
      <c r="E8" s="2">
        <f>[2]Run!D12</f>
        <v>76.879685714285714</v>
      </c>
      <c r="F8" s="1">
        <f t="shared" si="0"/>
        <v>5.2763761311553782E-2</v>
      </c>
      <c r="I8" t="s">
        <v>17</v>
      </c>
      <c r="J8" s="6">
        <v>0</v>
      </c>
      <c r="K8" s="6"/>
    </row>
    <row r="9" spans="1:11" x14ac:dyDescent="0.35">
      <c r="A9" t="str">
        <f>[1]Run!A13</f>
        <v>JUVENTUS</v>
      </c>
      <c r="B9" s="2">
        <f>[1]Run!D13</f>
        <v>70.938718749999992</v>
      </c>
      <c r="D9" t="str">
        <f>[2]Run!A13</f>
        <v>JUVENTUS</v>
      </c>
      <c r="E9" s="2">
        <f>[2]Run!D13</f>
        <v>71.995757575757565</v>
      </c>
      <c r="F9" s="1">
        <f t="shared" si="0"/>
        <v>1.4900731848326102E-2</v>
      </c>
      <c r="I9" t="s">
        <v>18</v>
      </c>
      <c r="J9" s="6">
        <v>15</v>
      </c>
      <c r="K9" s="6"/>
    </row>
    <row r="10" spans="1:11" x14ac:dyDescent="0.35">
      <c r="A10" t="str">
        <f>[1]Run!A14</f>
        <v>LAZIO</v>
      </c>
      <c r="B10" s="2">
        <f>[1]Run!D14</f>
        <v>73.883937500000002</v>
      </c>
      <c r="D10" t="str">
        <f>[2]Run!A14</f>
        <v>LAZIO</v>
      </c>
      <c r="E10" s="2">
        <f>[2]Run!D14</f>
        <v>77.316281249999989</v>
      </c>
      <c r="F10" s="1">
        <f t="shared" si="0"/>
        <v>4.645588562466621E-2</v>
      </c>
      <c r="I10" t="s">
        <v>19</v>
      </c>
      <c r="J10" s="6">
        <v>-1.5679114416745004</v>
      </c>
      <c r="K10" s="6"/>
    </row>
    <row r="11" spans="1:11" x14ac:dyDescent="0.35">
      <c r="A11" t="str">
        <f>[1]Run!A15</f>
        <v>MILAN</v>
      </c>
      <c r="B11" s="2">
        <f>[1]Run!D15</f>
        <v>72.937933333333334</v>
      </c>
      <c r="D11" t="str">
        <f>[2]Run!A15</f>
        <v>MILAN</v>
      </c>
      <c r="E11" s="2">
        <f>[2]Run!D15</f>
        <v>70.16013333333332</v>
      </c>
      <c r="F11" s="1">
        <f t="shared" si="0"/>
        <v>-3.8084435259567909E-2</v>
      </c>
      <c r="I11" t="s">
        <v>20</v>
      </c>
      <c r="J11" s="6">
        <v>6.8876019800416521E-2</v>
      </c>
      <c r="K11" s="6"/>
    </row>
    <row r="12" spans="1:11" x14ac:dyDescent="0.35">
      <c r="A12" t="str">
        <f>[1]Run!A16</f>
        <v>NAPOLI</v>
      </c>
      <c r="B12" s="2">
        <f>[1]Run!D16</f>
        <v>69.542633333333328</v>
      </c>
      <c r="D12" t="str">
        <f>[2]Run!A16</f>
        <v>NAPOLI</v>
      </c>
      <c r="E12" s="2">
        <f>[2]Run!D16</f>
        <v>75.343866666666656</v>
      </c>
      <c r="F12" s="1">
        <f t="shared" si="0"/>
        <v>8.3419811060744933E-2</v>
      </c>
      <c r="I12" t="s">
        <v>21</v>
      </c>
      <c r="J12" s="6">
        <v>1.7530503556925723</v>
      </c>
      <c r="K12" s="6"/>
    </row>
    <row r="13" spans="1:11" x14ac:dyDescent="0.35">
      <c r="A13" t="str">
        <f>[1]Run!A17</f>
        <v>PARMA</v>
      </c>
      <c r="B13" s="2">
        <f>[1]Run!D17</f>
        <v>70.726937499999991</v>
      </c>
      <c r="D13" t="str">
        <f>[2]Run!A17</f>
        <v>PARMA</v>
      </c>
      <c r="E13" s="2">
        <f>[2]Run!D17</f>
        <v>75.44594444444445</v>
      </c>
      <c r="F13" s="1">
        <f t="shared" si="0"/>
        <v>6.6721494118764296E-2</v>
      </c>
      <c r="I13" t="s">
        <v>22</v>
      </c>
      <c r="J13" s="6">
        <v>0.13775203960083304</v>
      </c>
      <c r="K13" s="6"/>
    </row>
    <row r="14" spans="1:11" ht="15" thickBot="1" x14ac:dyDescent="0.4">
      <c r="A14" t="str">
        <f>[1]Run!A18</f>
        <v>ROMA</v>
      </c>
      <c r="B14" s="2">
        <f>[1]Run!D18</f>
        <v>70.091147058823495</v>
      </c>
      <c r="D14" t="str">
        <f>[2]Run!A18</f>
        <v>ROMA</v>
      </c>
      <c r="E14" s="2">
        <f>[2]Run!D18</f>
        <v>72.395933333333318</v>
      </c>
      <c r="F14" s="1">
        <f t="shared" si="0"/>
        <v>3.2882701613879246E-2</v>
      </c>
      <c r="I14" s="4" t="s">
        <v>23</v>
      </c>
      <c r="J14" s="7">
        <v>2.1314495455597742</v>
      </c>
      <c r="K14" s="7"/>
    </row>
    <row r="15" spans="1:11" x14ac:dyDescent="0.35">
      <c r="A15" t="str">
        <f>[1]Run!A19</f>
        <v>SAMPDORIA</v>
      </c>
      <c r="B15" s="2">
        <f>[1]Run!D19</f>
        <v>69.872645161290308</v>
      </c>
      <c r="D15" t="str">
        <f>[2]Run!A19</f>
        <v>SAMPDORIA</v>
      </c>
      <c r="E15" s="2">
        <f>[2]Run!D19</f>
        <v>71.839441176470586</v>
      </c>
      <c r="F15" s="1">
        <f t="shared" si="0"/>
        <v>2.8148297672719147E-2</v>
      </c>
    </row>
    <row r="16" spans="1:11" x14ac:dyDescent="0.35">
      <c r="A16" t="str">
        <f>[1]Run!A20</f>
        <v>SASSUOLO</v>
      </c>
      <c r="B16" s="2">
        <f>[1]Run!D20</f>
        <v>72.53153571428571</v>
      </c>
      <c r="D16" t="str">
        <f>[2]Run!A20</f>
        <v>SASSUOLO</v>
      </c>
      <c r="E16" s="2">
        <f>[2]Run!D20</f>
        <v>70.398483870967738</v>
      </c>
      <c r="F16" s="1">
        <f t="shared" si="0"/>
        <v>-2.9408612713240113E-2</v>
      </c>
      <c r="I16" s="6">
        <f>(J10)/SQRT(J6)</f>
        <v>-0.39197786041862509</v>
      </c>
    </row>
    <row r="17" spans="1:6" x14ac:dyDescent="0.35">
      <c r="A17" t="str">
        <f>[1]Run!A22</f>
        <v>TORINO</v>
      </c>
      <c r="B17" s="2">
        <f>[1]Run!D22</f>
        <v>67.517571428571443</v>
      </c>
      <c r="D17" t="str">
        <f>[2]Run!A22</f>
        <v>TORINO</v>
      </c>
      <c r="E17" s="2">
        <f>[2]Run!D22</f>
        <v>67.128838709677424</v>
      </c>
      <c r="F17" s="1">
        <f t="shared" si="0"/>
        <v>-5.7575044639345376E-3</v>
      </c>
    </row>
    <row r="18" spans="1:6" x14ac:dyDescent="0.35">
      <c r="A18" t="str">
        <f>[1]Run!A23</f>
        <v>UDINESE</v>
      </c>
      <c r="B18" s="2">
        <f>[1]Run!D23</f>
        <v>69.037212121212136</v>
      </c>
      <c r="D18" t="str">
        <f>[2]Run!A23</f>
        <v>UDINESE</v>
      </c>
      <c r="E18" s="2">
        <f>[2]Run!D23</f>
        <v>69.323424242424238</v>
      </c>
      <c r="F18" s="1">
        <f t="shared" si="0"/>
        <v>4.1457659198286473E-3</v>
      </c>
    </row>
    <row r="19" spans="1:6" x14ac:dyDescent="0.35">
      <c r="A19" t="s">
        <v>0</v>
      </c>
      <c r="B19" s="2">
        <f>AVERAGE(B3:B18)</f>
        <v>71.473300127747208</v>
      </c>
      <c r="D19" t="s">
        <v>0</v>
      </c>
      <c r="E19" s="2">
        <f>AVERAGE(E3:E18)</f>
        <v>72.643438783537746</v>
      </c>
      <c r="F19" s="1">
        <f t="shared" si="0"/>
        <v>1.6371689200010361E-2</v>
      </c>
    </row>
    <row r="20" spans="1:6" x14ac:dyDescent="0.35">
      <c r="A20" s="8" t="s">
        <v>26</v>
      </c>
      <c r="B20" s="9">
        <f>STDEV(B3:B18)</f>
        <v>2.1886181853264981</v>
      </c>
      <c r="C20" s="9"/>
      <c r="D20" s="9"/>
      <c r="E20" s="9">
        <f t="shared" ref="E20" si="1">STDEV(E3:E18)</f>
        <v>2.8969677604619011</v>
      </c>
      <c r="F20" s="9"/>
    </row>
    <row r="21" spans="1:6" x14ac:dyDescent="0.35">
      <c r="A21" s="8" t="s">
        <v>27</v>
      </c>
      <c r="B21" s="10">
        <f>B20/B19</f>
        <v>3.0621479369424522E-2</v>
      </c>
      <c r="C21" s="10"/>
      <c r="D21" s="10"/>
      <c r="E21" s="10">
        <f t="shared" ref="E21" si="2">E20/E19</f>
        <v>3.987927621507923E-2</v>
      </c>
      <c r="F21" s="10"/>
    </row>
    <row r="23" spans="1:6" x14ac:dyDescent="0.35">
      <c r="A23" s="8" t="s">
        <v>25</v>
      </c>
      <c r="B23" s="9">
        <f>1.2*B20</f>
        <v>2.6263418223917978</v>
      </c>
    </row>
    <row r="24" spans="1:6" x14ac:dyDescent="0.35">
      <c r="B24" s="9"/>
    </row>
    <row r="25" spans="1:6" x14ac:dyDescent="0.35">
      <c r="A25" s="8" t="s">
        <v>28</v>
      </c>
      <c r="B25" s="9">
        <v>0.46800000000000003</v>
      </c>
    </row>
    <row r="26" spans="1:6" x14ac:dyDescent="0.35">
      <c r="A26" s="8" t="s">
        <v>29</v>
      </c>
      <c r="B26" s="9">
        <f>B20*SQRT(1-B25)</f>
        <v>1.5963415569756574</v>
      </c>
    </row>
    <row r="27" spans="1:6" x14ac:dyDescent="0.35">
      <c r="A27" s="8" t="s">
        <v>30</v>
      </c>
      <c r="B27" s="9">
        <f>B26*1.96*SQRT(2)</f>
        <v>4.4248330449073254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CB6-04C5-4844-A610-C27CE0CEF411}">
  <dimension ref="A1:K27"/>
  <sheetViews>
    <sheetView topLeftCell="A10" zoomScaleNormal="100" workbookViewId="0">
      <selection activeCell="I16" sqref="I16"/>
    </sheetView>
  </sheetViews>
  <sheetFormatPr defaultRowHeight="14.5" x14ac:dyDescent="0.35"/>
  <cols>
    <col min="1" max="1" width="18.26953125" bestFit="1" customWidth="1"/>
    <col min="2" max="2" width="12" bestFit="1" customWidth="1"/>
    <col min="4" max="4" width="18.26953125" bestFit="1" customWidth="1"/>
    <col min="5" max="5" width="12" bestFit="1" customWidth="1"/>
    <col min="9" max="9" width="38.81640625" bestFit="1" customWidth="1"/>
    <col min="10" max="10" width="12.7265625" bestFit="1" customWidth="1"/>
    <col min="11" max="11" width="12" bestFit="1" customWidth="1"/>
  </cols>
  <sheetData>
    <row r="1" spans="1:11" x14ac:dyDescent="0.35">
      <c r="A1" t="s">
        <v>1</v>
      </c>
      <c r="B1" t="s">
        <v>8</v>
      </c>
      <c r="D1" t="s">
        <v>2</v>
      </c>
      <c r="E1" t="s">
        <v>8</v>
      </c>
      <c r="I1" t="s">
        <v>10</v>
      </c>
    </row>
    <row r="2" spans="1:11" ht="15" thickBot="1" x14ac:dyDescent="0.4">
      <c r="A2" t="s">
        <v>3</v>
      </c>
      <c r="B2" t="str">
        <f>[1]Sprint!D3</f>
        <v>Km/Partita</v>
      </c>
      <c r="D2" t="s">
        <v>3</v>
      </c>
      <c r="E2" t="str">
        <f>[2]Sprint!D3</f>
        <v>Km/Partita</v>
      </c>
      <c r="F2" s="3" t="s">
        <v>5</v>
      </c>
    </row>
    <row r="3" spans="1:11" x14ac:dyDescent="0.35">
      <c r="A3" t="str">
        <f>[1]Sprint!A4</f>
        <v>ATALANTA</v>
      </c>
      <c r="B3" s="2">
        <f>[1]Sprint!D4</f>
        <v>9.6125483870967727</v>
      </c>
      <c r="D3" t="str">
        <f>[2]Sprint!A4</f>
        <v>ATALANTA</v>
      </c>
      <c r="E3" s="2">
        <f>[2]Sprint!D4</f>
        <v>9.4314242424242423</v>
      </c>
      <c r="F3" s="1">
        <f>(E3-B3)/B3</f>
        <v>-1.8842468966466699E-2</v>
      </c>
      <c r="I3" s="5"/>
      <c r="J3" s="5" t="s">
        <v>11</v>
      </c>
      <c r="K3" s="5" t="s">
        <v>12</v>
      </c>
    </row>
    <row r="4" spans="1:11" x14ac:dyDescent="0.35">
      <c r="A4" t="str">
        <f>[1]Sprint!A5</f>
        <v>BOLOGNA</v>
      </c>
      <c r="B4" s="2">
        <f>[1]Sprint!D5</f>
        <v>9.1376666666666662</v>
      </c>
      <c r="D4" t="str">
        <f>[2]Sprint!A6</f>
        <v>BOLOGNA</v>
      </c>
      <c r="E4" s="2">
        <f>[2]Sprint!D6</f>
        <v>8.6229999999999976</v>
      </c>
      <c r="F4" s="1">
        <f t="shared" ref="F4:F19" si="0">(E4-B4)/B4</f>
        <v>-5.6323642067632358E-2</v>
      </c>
      <c r="I4" t="s">
        <v>13</v>
      </c>
      <c r="J4" s="6">
        <v>8.7881616477016031</v>
      </c>
      <c r="K4" s="6">
        <v>9.1439484232220796</v>
      </c>
    </row>
    <row r="5" spans="1:11" x14ac:dyDescent="0.35">
      <c r="A5" t="str">
        <f>[1]Sprint!A6</f>
        <v>CAGLIARI</v>
      </c>
      <c r="B5" s="2">
        <f>[1]Sprint!D6</f>
        <v>8.8364285714285717</v>
      </c>
      <c r="D5" t="str">
        <f>[2]Sprint!A7</f>
        <v>CAGLIARI</v>
      </c>
      <c r="E5" s="2">
        <f>[2]Sprint!D7</f>
        <v>9.1812258064516108</v>
      </c>
      <c r="F5" s="1">
        <f t="shared" si="0"/>
        <v>3.9019976479852447E-2</v>
      </c>
      <c r="I5" t="s">
        <v>14</v>
      </c>
      <c r="J5" s="6">
        <v>0.1825381487266175</v>
      </c>
      <c r="K5" s="6">
        <v>0.33312968752968908</v>
      </c>
    </row>
    <row r="6" spans="1:11" x14ac:dyDescent="0.35">
      <c r="A6" t="str">
        <f>[1]Sprint!A9</f>
        <v>FIORENTINA</v>
      </c>
      <c r="B6" s="2">
        <f>[1]Sprint!D9</f>
        <v>8.5399411764705881</v>
      </c>
      <c r="D6" t="str">
        <f>[2]Sprint!A9</f>
        <v>FIORENTINA</v>
      </c>
      <c r="E6" s="2">
        <f>[2]Sprint!D9</f>
        <v>8.9115757575757559</v>
      </c>
      <c r="F6" s="1">
        <f t="shared" si="0"/>
        <v>4.3517229618525076E-2</v>
      </c>
      <c r="I6" t="s">
        <v>15</v>
      </c>
      <c r="J6" s="6">
        <v>16</v>
      </c>
      <c r="K6" s="6">
        <v>16</v>
      </c>
    </row>
    <row r="7" spans="1:11" x14ac:dyDescent="0.35">
      <c r="A7" t="str">
        <f>[1]Sprint!A11</f>
        <v>GENOA</v>
      </c>
      <c r="B7" s="2">
        <f>[1]Sprint!D11</f>
        <v>8.5204285714285728</v>
      </c>
      <c r="D7" t="str">
        <f>[2]Sprint!A10</f>
        <v>GENOA</v>
      </c>
      <c r="E7" s="2">
        <f>[2]Sprint!D10</f>
        <v>8.0942857142857125</v>
      </c>
      <c r="F7" s="1">
        <f t="shared" si="0"/>
        <v>-5.0014251462871105E-2</v>
      </c>
      <c r="I7" t="s">
        <v>16</v>
      </c>
      <c r="J7" s="6">
        <v>0.12916679012818244</v>
      </c>
      <c r="K7" s="6"/>
    </row>
    <row r="8" spans="1:11" x14ac:dyDescent="0.35">
      <c r="A8" t="str">
        <f>[1]Sprint!A12</f>
        <v>INTER</v>
      </c>
      <c r="B8" s="2">
        <f>[1]Sprint!D12</f>
        <v>9.2097812499999989</v>
      </c>
      <c r="D8" t="str">
        <f>[2]Sprint!A12</f>
        <v>INTER</v>
      </c>
      <c r="E8" s="2">
        <f>[2]Sprint!D12</f>
        <v>9.3031142857142886</v>
      </c>
      <c r="F8" s="1">
        <f t="shared" si="0"/>
        <v>1.0134120798394604E-2</v>
      </c>
      <c r="I8" t="s">
        <v>17</v>
      </c>
      <c r="J8" s="6">
        <v>0</v>
      </c>
      <c r="K8" s="6"/>
    </row>
    <row r="9" spans="1:11" x14ac:dyDescent="0.35">
      <c r="A9" t="str">
        <f>[1]Sprint!A13</f>
        <v>JUVENTUS</v>
      </c>
      <c r="B9" s="2">
        <f>[1]Sprint!D13</f>
        <v>8.5877500000000015</v>
      </c>
      <c r="D9" t="str">
        <f>[2]Sprint!A13</f>
        <v>JUVENTUS</v>
      </c>
      <c r="E9" s="2">
        <f>[2]Sprint!D13</f>
        <v>9.870151515151516</v>
      </c>
      <c r="F9" s="1">
        <f t="shared" si="0"/>
        <v>0.14932916248744016</v>
      </c>
      <c r="I9" t="s">
        <v>18</v>
      </c>
      <c r="J9" s="6">
        <v>15</v>
      </c>
      <c r="K9" s="6"/>
    </row>
    <row r="10" spans="1:11" x14ac:dyDescent="0.35">
      <c r="A10" t="str">
        <f>[1]Sprint!A14</f>
        <v>LAZIO</v>
      </c>
      <c r="B10" s="2">
        <f>[1]Sprint!D14</f>
        <v>8.9747187499999992</v>
      </c>
      <c r="D10" t="str">
        <f>[2]Sprint!A14</f>
        <v>LAZIO</v>
      </c>
      <c r="E10" s="2">
        <f>[2]Sprint!D14</f>
        <v>10.04528125</v>
      </c>
      <c r="F10" s="1">
        <f t="shared" si="0"/>
        <v>0.11928646789070703</v>
      </c>
      <c r="I10" t="s">
        <v>19</v>
      </c>
      <c r="J10" s="6">
        <v>-2.1168875271222158</v>
      </c>
      <c r="K10" s="6"/>
    </row>
    <row r="11" spans="1:11" x14ac:dyDescent="0.35">
      <c r="A11" t="str">
        <f>[1]Sprint!A15</f>
        <v>MILAN</v>
      </c>
      <c r="B11" s="2">
        <f>[1]Sprint!D15</f>
        <v>8.2547333333333341</v>
      </c>
      <c r="D11" t="str">
        <f>[2]Sprint!A15</f>
        <v>MILAN</v>
      </c>
      <c r="E11" s="2">
        <f>[2]Sprint!D15</f>
        <v>9.673566666666666</v>
      </c>
      <c r="F11" s="1">
        <f t="shared" si="0"/>
        <v>0.17188118332108426</v>
      </c>
      <c r="I11" t="s">
        <v>20</v>
      </c>
      <c r="J11" s="6">
        <v>2.5696960367180239E-2</v>
      </c>
      <c r="K11" s="6"/>
    </row>
    <row r="12" spans="1:11" x14ac:dyDescent="0.35">
      <c r="A12" t="str">
        <f>[1]Sprint!A16</f>
        <v>NAPOLI</v>
      </c>
      <c r="B12" s="2">
        <f>[1]Sprint!D16</f>
        <v>9.464066666666664</v>
      </c>
      <c r="D12" t="str">
        <f>[2]Sprint!A16</f>
        <v>NAPOLI</v>
      </c>
      <c r="E12" s="2">
        <f>[2]Sprint!D16</f>
        <v>9.7401</v>
      </c>
      <c r="F12" s="1">
        <f t="shared" si="0"/>
        <v>2.916646121117801E-2</v>
      </c>
      <c r="I12" t="s">
        <v>21</v>
      </c>
      <c r="J12" s="6">
        <v>1.7530503556925723</v>
      </c>
      <c r="K12" s="6"/>
    </row>
    <row r="13" spans="1:11" x14ac:dyDescent="0.35">
      <c r="A13" t="str">
        <f>[1]Sprint!A17</f>
        <v>PARMA</v>
      </c>
      <c r="B13" s="2">
        <f>[1]Sprint!D17</f>
        <v>8.2235000000000014</v>
      </c>
      <c r="D13" t="str">
        <f>[2]Sprint!A17</f>
        <v>PARMA</v>
      </c>
      <c r="E13" s="2">
        <f>[2]Sprint!D17</f>
        <v>8.8951111111111096</v>
      </c>
      <c r="F13" s="1">
        <f t="shared" si="0"/>
        <v>8.1669740513298256E-2</v>
      </c>
      <c r="I13" t="s">
        <v>22</v>
      </c>
      <c r="J13" s="12">
        <v>5.1393920734360478E-2</v>
      </c>
      <c r="K13" s="6"/>
    </row>
    <row r="14" spans="1:11" ht="15" thickBot="1" x14ac:dyDescent="0.4">
      <c r="A14" t="str">
        <f>[1]Sprint!A18</f>
        <v>ROMA</v>
      </c>
      <c r="B14" s="2">
        <f>[1]Sprint!D18</f>
        <v>8.7489705882352951</v>
      </c>
      <c r="D14" t="str">
        <f>[2]Sprint!A18</f>
        <v>ROMA</v>
      </c>
      <c r="E14" s="2">
        <f>[2]Sprint!D18</f>
        <v>9.4943333333333353</v>
      </c>
      <c r="F14" s="1">
        <f t="shared" si="0"/>
        <v>8.5194336588618372E-2</v>
      </c>
      <c r="I14" s="4" t="s">
        <v>23</v>
      </c>
      <c r="J14" s="7">
        <v>2.1314495455597742</v>
      </c>
      <c r="K14" s="7"/>
    </row>
    <row r="15" spans="1:11" x14ac:dyDescent="0.35">
      <c r="A15" t="str">
        <f>[1]Sprint!A19</f>
        <v>SAMPDORIA</v>
      </c>
      <c r="B15" s="2">
        <f>[1]Sprint!D19</f>
        <v>8.3780967741935477</v>
      </c>
      <c r="D15" t="str">
        <f>[2]Sprint!A19</f>
        <v>SAMPDORIA</v>
      </c>
      <c r="E15" s="2">
        <f>[2]Sprint!D19</f>
        <v>9.1697352941176469</v>
      </c>
      <c r="F15" s="1">
        <f t="shared" si="0"/>
        <v>9.4489063717015861E-2</v>
      </c>
    </row>
    <row r="16" spans="1:11" x14ac:dyDescent="0.35">
      <c r="A16" t="str">
        <f>[1]Sprint!A20</f>
        <v>SASSUOLO</v>
      </c>
      <c r="B16" s="2">
        <f>[1]Sprint!D20</f>
        <v>8.5961071428571412</v>
      </c>
      <c r="D16" t="str">
        <f>[2]Sprint!A20</f>
        <v>SASSUOLO</v>
      </c>
      <c r="E16" s="2">
        <f>[2]Sprint!D20</f>
        <v>8.631000000000002</v>
      </c>
      <c r="F16" s="1">
        <f t="shared" si="0"/>
        <v>4.0591463743974788E-3</v>
      </c>
      <c r="I16" s="6">
        <f>(J10)/SQRT(J6)</f>
        <v>-0.52922188178055396</v>
      </c>
    </row>
    <row r="17" spans="1:6" x14ac:dyDescent="0.35">
      <c r="A17" t="str">
        <f>[1]Sprint!A22</f>
        <v>TORINO</v>
      </c>
      <c r="B17" s="2">
        <f>[1]Sprint!D22</f>
        <v>9.1369999999999987</v>
      </c>
      <c r="D17" t="str">
        <f>[2]Sprint!A22</f>
        <v>TORINO</v>
      </c>
      <c r="E17" s="2">
        <f>[2]Sprint!D22</f>
        <v>8.126451612903228</v>
      </c>
      <c r="F17" s="1">
        <f t="shared" si="0"/>
        <v>-0.11059958269637417</v>
      </c>
    </row>
    <row r="18" spans="1:6" x14ac:dyDescent="0.35">
      <c r="A18" t="str">
        <f>[1]Sprint!A23</f>
        <v>UDINESE</v>
      </c>
      <c r="B18" s="2">
        <f>[1]Sprint!D23</f>
        <v>8.3888484848484879</v>
      </c>
      <c r="D18" t="str">
        <f>[2]Sprint!A23</f>
        <v>UDINESE</v>
      </c>
      <c r="E18" s="2">
        <f>[2]Sprint!D23</f>
        <v>9.112818181818179</v>
      </c>
      <c r="F18" s="1">
        <f t="shared" si="0"/>
        <v>8.6301439139983088E-2</v>
      </c>
    </row>
    <row r="19" spans="1:6" x14ac:dyDescent="0.35">
      <c r="A19" s="8" t="s">
        <v>0</v>
      </c>
      <c r="B19" s="2">
        <f>AVERAGE(B3:B18)</f>
        <v>8.7881616477016031</v>
      </c>
      <c r="D19" t="s">
        <v>0</v>
      </c>
      <c r="E19" s="2">
        <f>AVERAGE(E3:E18)</f>
        <v>9.1439484232220796</v>
      </c>
      <c r="F19" s="1">
        <f t="shared" si="0"/>
        <v>4.0484778248648455E-2</v>
      </c>
    </row>
    <row r="20" spans="1:6" x14ac:dyDescent="0.35">
      <c r="A20" s="8" t="s">
        <v>26</v>
      </c>
      <c r="B20" s="9">
        <f>STDEV(B3:B18)</f>
        <v>0.42724483464006618</v>
      </c>
      <c r="C20" s="9"/>
      <c r="D20" s="9"/>
      <c r="E20" s="9">
        <f t="shared" ref="E20" si="1">STDEV(E3:E18)</f>
        <v>0.57717387980546131</v>
      </c>
    </row>
    <row r="21" spans="1:6" x14ac:dyDescent="0.35">
      <c r="A21" s="8" t="s">
        <v>27</v>
      </c>
      <c r="B21" s="10">
        <f>B20/B19</f>
        <v>4.861595084016291E-2</v>
      </c>
      <c r="C21" s="10"/>
      <c r="D21" s="10"/>
      <c r="E21" s="10">
        <f t="shared" ref="E21" si="2">E20/E19</f>
        <v>6.3120859074364821E-2</v>
      </c>
    </row>
    <row r="22" spans="1:6" x14ac:dyDescent="0.35">
      <c r="A22" s="8"/>
    </row>
    <row r="23" spans="1:6" x14ac:dyDescent="0.35">
      <c r="A23" s="8" t="s">
        <v>25</v>
      </c>
      <c r="B23" s="9">
        <f>1.2*B20</f>
        <v>0.51269380156807942</v>
      </c>
    </row>
    <row r="24" spans="1:6" x14ac:dyDescent="0.35">
      <c r="A24" s="8"/>
    </row>
    <row r="25" spans="1:6" x14ac:dyDescent="0.35">
      <c r="A25" s="8" t="s">
        <v>28</v>
      </c>
      <c r="B25" s="8">
        <v>0.188</v>
      </c>
      <c r="D25">
        <f>_xlfn.T.TEST(B3:B18,E3:E18,2,2)</f>
        <v>5.6726456347750649E-2</v>
      </c>
    </row>
    <row r="26" spans="1:6" x14ac:dyDescent="0.35">
      <c r="A26" s="8" t="s">
        <v>29</v>
      </c>
      <c r="B26" s="9">
        <f>B20*SQRT(1-B25)</f>
        <v>0.38499477498534113</v>
      </c>
    </row>
    <row r="27" spans="1:6" x14ac:dyDescent="0.35">
      <c r="A27" s="8" t="s">
        <v>30</v>
      </c>
      <c r="B27" s="9">
        <f>B26*1.96*SQRT(2)</f>
        <v>1.067151071165013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574C-D42A-4269-AA78-C8CF03CB3F20}">
  <dimension ref="A1:K27"/>
  <sheetViews>
    <sheetView topLeftCell="A12" zoomScaleNormal="100" workbookViewId="0">
      <selection activeCell="B23" sqref="B23"/>
    </sheetView>
  </sheetViews>
  <sheetFormatPr defaultRowHeight="14.5" x14ac:dyDescent="0.35"/>
  <cols>
    <col min="1" max="1" width="18.26953125" bestFit="1" customWidth="1"/>
    <col min="2" max="2" width="12" bestFit="1" customWidth="1"/>
    <col min="4" max="4" width="18.26953125" bestFit="1" customWidth="1"/>
    <col min="5" max="5" width="12" bestFit="1" customWidth="1"/>
    <col min="9" max="9" width="38.81640625" bestFit="1" customWidth="1"/>
    <col min="10" max="11" width="12" bestFit="1" customWidth="1"/>
  </cols>
  <sheetData>
    <row r="1" spans="1:11" x14ac:dyDescent="0.35">
      <c r="A1" t="s">
        <v>1</v>
      </c>
      <c r="B1" t="s">
        <v>9</v>
      </c>
      <c r="D1" t="s">
        <v>2</v>
      </c>
      <c r="E1" t="s">
        <v>9</v>
      </c>
      <c r="I1" t="s">
        <v>10</v>
      </c>
    </row>
    <row r="2" spans="1:11" ht="15" thickBot="1" x14ac:dyDescent="0.4">
      <c r="A2" t="s">
        <v>3</v>
      </c>
      <c r="B2" t="str">
        <f>'[1]Distanza percorsa'!D3</f>
        <v>Km/Partita</v>
      </c>
      <c r="D2" t="s">
        <v>3</v>
      </c>
      <c r="E2" t="str">
        <f>'[2]Distanza percorsa'!D3</f>
        <v>Km/Partita</v>
      </c>
      <c r="F2" s="3" t="s">
        <v>5</v>
      </c>
    </row>
    <row r="3" spans="1:11" x14ac:dyDescent="0.35">
      <c r="A3" t="str">
        <f>'[1]Distanza percorsa'!A4</f>
        <v>ATALANTA</v>
      </c>
      <c r="B3" s="2">
        <f>'[1]Distanza percorsa'!D4</f>
        <v>109.90306451612904</v>
      </c>
      <c r="D3" t="str">
        <f>'[2]Distanza percorsa'!A4</f>
        <v>ATALANTA</v>
      </c>
      <c r="E3" s="2">
        <f>'[2]Distanza percorsa'!D4</f>
        <v>109.83645454545452</v>
      </c>
      <c r="F3" s="1">
        <f>(E3-B3)/B3</f>
        <v>-6.0607928421090149E-4</v>
      </c>
      <c r="I3" s="5"/>
      <c r="J3" s="5" t="s">
        <v>11</v>
      </c>
      <c r="K3" s="5" t="s">
        <v>12</v>
      </c>
    </row>
    <row r="4" spans="1:11" x14ac:dyDescent="0.35">
      <c r="A4" t="str">
        <f>'[1]Distanza percorsa'!A5</f>
        <v>BOLOGNA</v>
      </c>
      <c r="B4" s="2">
        <f>'[1]Distanza percorsa'!D5</f>
        <v>111.39433333333334</v>
      </c>
      <c r="D4" t="str">
        <f>'[2]Distanza percorsa'!A6</f>
        <v>BOLOGNA</v>
      </c>
      <c r="E4" s="2">
        <f>'[2]Distanza percorsa'!D6</f>
        <v>107.70875757575757</v>
      </c>
      <c r="F4" s="1">
        <f t="shared" ref="F4:F19" si="0">(E4-B4)/B4</f>
        <v>-3.3085845996736175E-2</v>
      </c>
      <c r="I4" t="s">
        <v>13</v>
      </c>
      <c r="J4" s="6">
        <v>108.29905247297005</v>
      </c>
      <c r="K4" s="6">
        <v>109.05138832421852</v>
      </c>
    </row>
    <row r="5" spans="1:11" x14ac:dyDescent="0.35">
      <c r="A5" t="str">
        <f>'[1]Distanza percorsa'!A6</f>
        <v>CAGLIARI</v>
      </c>
      <c r="B5" s="2">
        <f>'[1]Distanza percorsa'!D6</f>
        <v>109.94792857142855</v>
      </c>
      <c r="D5" t="str">
        <f>'[2]Distanza percorsa'!A7</f>
        <v>CAGLIARI</v>
      </c>
      <c r="E5" s="2">
        <f>'[2]Distanza percorsa'!D7</f>
        <v>109.59574193548384</v>
      </c>
      <c r="F5" s="1">
        <f t="shared" si="0"/>
        <v>-3.2032130165681448E-3</v>
      </c>
      <c r="I5" t="s">
        <v>14</v>
      </c>
      <c r="J5" s="6">
        <v>3.064726610929625</v>
      </c>
      <c r="K5" s="6">
        <v>7.6032135113143982</v>
      </c>
    </row>
    <row r="6" spans="1:11" x14ac:dyDescent="0.35">
      <c r="A6" t="str">
        <f>'[1]Distanza percorsa'!A9</f>
        <v>FIORENTINA</v>
      </c>
      <c r="B6" s="2">
        <f>'[1]Distanza percorsa'!D9</f>
        <v>107.31961764705883</v>
      </c>
      <c r="D6" t="str">
        <f>'[2]Distanza percorsa'!A9</f>
        <v>FIORENTINA</v>
      </c>
      <c r="E6" s="2">
        <f>'[2]Distanza percorsa'!D9</f>
        <v>107.19706060606062</v>
      </c>
      <c r="F6" s="1">
        <f t="shared" si="0"/>
        <v>-1.1419817148554258E-3</v>
      </c>
      <c r="I6" t="s">
        <v>15</v>
      </c>
      <c r="J6" s="6">
        <v>16</v>
      </c>
      <c r="K6" s="6">
        <v>16</v>
      </c>
    </row>
    <row r="7" spans="1:11" x14ac:dyDescent="0.35">
      <c r="A7" t="str">
        <f>'[1]Distanza percorsa'!A11</f>
        <v>GENOA</v>
      </c>
      <c r="B7" s="2">
        <f>'[1]Distanza percorsa'!D11</f>
        <v>107.03746428571431</v>
      </c>
      <c r="D7" t="str">
        <f>'[2]Distanza percorsa'!A10</f>
        <v>GENOA</v>
      </c>
      <c r="E7" s="2">
        <f>'[2]Distanza percorsa'!D10</f>
        <v>110.93842857142856</v>
      </c>
      <c r="F7" s="1">
        <f t="shared" si="0"/>
        <v>3.6444849583706855E-2</v>
      </c>
      <c r="I7" t="s">
        <v>16</v>
      </c>
      <c r="J7" s="6">
        <v>0.38331041376953556</v>
      </c>
      <c r="K7" s="6"/>
    </row>
    <row r="8" spans="1:11" x14ac:dyDescent="0.35">
      <c r="A8" t="str">
        <f>'[1]Distanza percorsa'!A12</f>
        <v>INTER</v>
      </c>
      <c r="B8" s="2">
        <f>'[1]Distanza percorsa'!D12</f>
        <v>110.16340624999998</v>
      </c>
      <c r="D8" t="str">
        <f>'[2]Distanza percorsa'!A12</f>
        <v>INTER</v>
      </c>
      <c r="E8" s="2">
        <f>'[2]Distanza percorsa'!D12</f>
        <v>112.90077142857142</v>
      </c>
      <c r="F8" s="1">
        <f t="shared" si="0"/>
        <v>2.4848225665420887E-2</v>
      </c>
      <c r="I8" t="s">
        <v>17</v>
      </c>
      <c r="J8" s="6">
        <v>0</v>
      </c>
      <c r="K8" s="6"/>
    </row>
    <row r="9" spans="1:11" x14ac:dyDescent="0.35">
      <c r="A9" t="str">
        <f>'[1]Distanza percorsa'!A13</f>
        <v>JUVENTUS</v>
      </c>
      <c r="B9" s="2">
        <f>'[1]Distanza percorsa'!D13</f>
        <v>108.86965625000002</v>
      </c>
      <c r="D9" t="str">
        <f>'[2]Distanza percorsa'!A13</f>
        <v>JUVENTUS</v>
      </c>
      <c r="E9" s="2">
        <f>'[2]Distanza percorsa'!D13</f>
        <v>110.06963636363638</v>
      </c>
      <c r="F9" s="1">
        <f t="shared" si="0"/>
        <v>1.1022172338643322E-2</v>
      </c>
      <c r="I9" t="s">
        <v>18</v>
      </c>
      <c r="J9" s="6">
        <v>15</v>
      </c>
      <c r="K9" s="6"/>
    </row>
    <row r="10" spans="1:11" x14ac:dyDescent="0.35">
      <c r="A10" t="str">
        <f>'[1]Distanza percorsa'!A14</f>
        <v>LAZIO</v>
      </c>
      <c r="B10" s="2">
        <f>'[1]Distanza percorsa'!D14</f>
        <v>109.66971875</v>
      </c>
      <c r="D10" t="str">
        <f>'[2]Distanza percorsa'!A14</f>
        <v>LAZIO</v>
      </c>
      <c r="E10" s="2">
        <f>'[2]Distanza percorsa'!D14</f>
        <v>113.25715625000002</v>
      </c>
      <c r="F10" s="1">
        <f t="shared" si="0"/>
        <v>3.2711285675655309E-2</v>
      </c>
      <c r="I10" t="s">
        <v>19</v>
      </c>
      <c r="J10" s="6">
        <v>-1.1400896997030168</v>
      </c>
      <c r="K10" s="6"/>
    </row>
    <row r="11" spans="1:11" x14ac:dyDescent="0.35">
      <c r="A11" t="str">
        <f>'[1]Distanza percorsa'!A15</f>
        <v>MILAN</v>
      </c>
      <c r="B11" s="2">
        <f>'[1]Distanza percorsa'!D15</f>
        <v>109.46423333333333</v>
      </c>
      <c r="D11" t="str">
        <f>'[2]Distanza percorsa'!A15</f>
        <v>MILAN</v>
      </c>
      <c r="E11" s="2">
        <f>'[2]Distanza percorsa'!D15</f>
        <v>108.20273333333334</v>
      </c>
      <c r="F11" s="1">
        <f t="shared" si="0"/>
        <v>-1.1524312203042125E-2</v>
      </c>
      <c r="I11" t="s">
        <v>20</v>
      </c>
      <c r="J11" s="6">
        <v>0.13606349537228304</v>
      </c>
      <c r="K11" s="6"/>
    </row>
    <row r="12" spans="1:11" x14ac:dyDescent="0.35">
      <c r="A12" t="str">
        <f>'[1]Distanza percorsa'!A16</f>
        <v>NAPOLI</v>
      </c>
      <c r="B12" s="2">
        <f>'[1]Distanza percorsa'!D16</f>
        <v>108.40163333333332</v>
      </c>
      <c r="D12" t="str">
        <f>'[2]Distanza percorsa'!A16</f>
        <v>NAPOLI</v>
      </c>
      <c r="E12" s="2">
        <f>'[2]Distanza percorsa'!D16</f>
        <v>111.64726666666664</v>
      </c>
      <c r="F12" s="1">
        <f t="shared" si="0"/>
        <v>2.9940815774915905E-2</v>
      </c>
      <c r="I12" t="s">
        <v>21</v>
      </c>
      <c r="J12" s="6">
        <v>1.7530503556925723</v>
      </c>
      <c r="K12" s="6"/>
    </row>
    <row r="13" spans="1:11" x14ac:dyDescent="0.35">
      <c r="A13" t="str">
        <f>'[1]Distanza percorsa'!A17</f>
        <v>PARMA</v>
      </c>
      <c r="B13" s="2">
        <f>'[1]Distanza percorsa'!D17</f>
        <v>107.22125</v>
      </c>
      <c r="D13" t="str">
        <f>'[2]Distanza percorsa'!A17</f>
        <v>PARMA</v>
      </c>
      <c r="E13" s="2">
        <f>'[2]Distanza percorsa'!D17</f>
        <v>111.01349999999996</v>
      </c>
      <c r="F13" s="1">
        <f t="shared" si="0"/>
        <v>3.536845541345552E-2</v>
      </c>
      <c r="I13" t="s">
        <v>22</v>
      </c>
      <c r="J13" s="6">
        <v>0.27212699074456609</v>
      </c>
      <c r="K13" s="6"/>
    </row>
    <row r="14" spans="1:11" ht="15" thickBot="1" x14ac:dyDescent="0.4">
      <c r="A14" t="str">
        <f>'[1]Distanza percorsa'!A18</f>
        <v>ROMA</v>
      </c>
      <c r="B14" s="2">
        <f>'[1]Distanza percorsa'!D18</f>
        <v>107.15323529411762</v>
      </c>
      <c r="D14" t="str">
        <f>'[2]Distanza percorsa'!A18</f>
        <v>ROMA</v>
      </c>
      <c r="E14" s="2">
        <f>'[2]Distanza percorsa'!D18</f>
        <v>109.02199999999999</v>
      </c>
      <c r="F14" s="1">
        <f t="shared" si="0"/>
        <v>1.7440114624191465E-2</v>
      </c>
      <c r="I14" s="4" t="s">
        <v>23</v>
      </c>
      <c r="J14" s="7">
        <v>2.1314495455597742</v>
      </c>
      <c r="K14" s="7"/>
    </row>
    <row r="15" spans="1:11" x14ac:dyDescent="0.35">
      <c r="A15" t="str">
        <f>'[1]Distanza percorsa'!A19</f>
        <v>SAMPDORIA</v>
      </c>
      <c r="B15" s="2">
        <f>'[1]Distanza percorsa'!D19</f>
        <v>105.8057741935484</v>
      </c>
      <c r="D15" t="str">
        <f>'[2]Distanza percorsa'!A19</f>
        <v>SAMPDORIA</v>
      </c>
      <c r="E15" s="2">
        <f>'[2]Distanza percorsa'!D19</f>
        <v>108.67638235294116</v>
      </c>
      <c r="F15" s="1">
        <f t="shared" si="0"/>
        <v>2.7130921551990279E-2</v>
      </c>
    </row>
    <row r="16" spans="1:11" x14ac:dyDescent="0.35">
      <c r="A16" t="str">
        <f>'[1]Distanza percorsa'!A20</f>
        <v>SASSUOLO</v>
      </c>
      <c r="B16" s="2">
        <f>'[1]Distanza percorsa'!D20</f>
        <v>108.8369285714286</v>
      </c>
      <c r="D16" t="str">
        <f>'[2]Distanza percorsa'!A20</f>
        <v>SASSUOLO</v>
      </c>
      <c r="E16" s="2">
        <f>'[2]Distanza percorsa'!D20</f>
        <v>105.09045161290322</v>
      </c>
      <c r="F16" s="1">
        <f t="shared" si="0"/>
        <v>-3.4422847168703426E-2</v>
      </c>
      <c r="I16" s="6">
        <f>(J10)/SQRT(J6)</f>
        <v>-0.28502242492575419</v>
      </c>
    </row>
    <row r="17" spans="1:6" x14ac:dyDescent="0.35">
      <c r="A17" t="str">
        <f>'[1]Distanza percorsa'!A22</f>
        <v>TORINO</v>
      </c>
      <c r="B17" s="2">
        <f>'[1]Distanza percorsa'!D22</f>
        <v>105.87392857142858</v>
      </c>
      <c r="D17" t="str">
        <f>'[2]Distanza percorsa'!A22</f>
        <v>TORINO</v>
      </c>
      <c r="E17" s="2">
        <f>'[2]Distanza percorsa'!D22</f>
        <v>102.82538709677418</v>
      </c>
      <c r="F17" s="1">
        <f t="shared" si="0"/>
        <v>-2.8794071550841526E-2</v>
      </c>
    </row>
    <row r="18" spans="1:6" x14ac:dyDescent="0.35">
      <c r="A18" t="str">
        <f>'[1]Distanza percorsa'!A23</f>
        <v>UDINESE</v>
      </c>
      <c r="B18" s="2">
        <f>'[1]Distanza percorsa'!D23</f>
        <v>105.72266666666665</v>
      </c>
      <c r="D18" t="str">
        <f>'[2]Distanza percorsa'!A23</f>
        <v>UDINESE</v>
      </c>
      <c r="E18" s="2">
        <f>'[2]Distanza percorsa'!D23</f>
        <v>106.84048484848486</v>
      </c>
      <c r="F18" s="1">
        <f t="shared" si="0"/>
        <v>1.0573117544817337E-2</v>
      </c>
    </row>
    <row r="19" spans="1:6" x14ac:dyDescent="0.35">
      <c r="A19" t="s">
        <v>0</v>
      </c>
      <c r="B19" s="2">
        <f>AVERAGE(B3:B18)</f>
        <v>108.29905247297005</v>
      </c>
      <c r="D19" t="s">
        <v>0</v>
      </c>
      <c r="E19" s="2">
        <f>AVERAGE(E3:E18)</f>
        <v>109.05138832421852</v>
      </c>
      <c r="F19" s="1">
        <f t="shared" si="0"/>
        <v>6.9468368750155727E-3</v>
      </c>
    </row>
    <row r="20" spans="1:6" x14ac:dyDescent="0.35">
      <c r="A20" s="8" t="s">
        <v>26</v>
      </c>
      <c r="B20" s="9">
        <f>STDEV(B3:B18)</f>
        <v>1.7506360589596071</v>
      </c>
    </row>
    <row r="21" spans="1:6" x14ac:dyDescent="0.35">
      <c r="A21" s="8" t="s">
        <v>27</v>
      </c>
      <c r="B21" s="9">
        <f>B20/B19</f>
        <v>1.6164832646126261E-2</v>
      </c>
    </row>
    <row r="22" spans="1:6" x14ac:dyDescent="0.35">
      <c r="A22" s="8"/>
      <c r="B22" s="9"/>
    </row>
    <row r="23" spans="1:6" x14ac:dyDescent="0.35">
      <c r="A23" s="8" t="s">
        <v>25</v>
      </c>
      <c r="B23" s="9">
        <f>1.2*B20</f>
        <v>2.1007632707515285</v>
      </c>
    </row>
    <row r="24" spans="1:6" x14ac:dyDescent="0.35">
      <c r="A24" s="8"/>
      <c r="B24" s="9"/>
    </row>
    <row r="25" spans="1:6" x14ac:dyDescent="0.35">
      <c r="A25" s="8" t="s">
        <v>28</v>
      </c>
      <c r="B25" s="9">
        <v>0.51</v>
      </c>
    </row>
    <row r="26" spans="1:6" x14ac:dyDescent="0.35">
      <c r="A26" s="8" t="s">
        <v>29</v>
      </c>
      <c r="B26" s="9">
        <f>B20*SQRT(1-B25)</f>
        <v>1.2254452412717249</v>
      </c>
    </row>
    <row r="27" spans="1:6" x14ac:dyDescent="0.35">
      <c r="A27" s="8" t="s">
        <v>30</v>
      </c>
      <c r="B27" s="9">
        <f>B26*1.96*SQRT(2)</f>
        <v>3.3967609090980044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A95A-9531-4B12-ABD0-1972EDE41AB6}">
  <dimension ref="A1:C39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6</v>
      </c>
      <c r="B1" t="s">
        <v>31</v>
      </c>
      <c r="C1" t="s">
        <v>32</v>
      </c>
    </row>
    <row r="2" spans="1:3" x14ac:dyDescent="0.35">
      <c r="A2">
        <v>1</v>
      </c>
    </row>
    <row r="3" spans="1:3" x14ac:dyDescent="0.35">
      <c r="A3">
        <v>2</v>
      </c>
    </row>
    <row r="4" spans="1:3" x14ac:dyDescent="0.35">
      <c r="A4">
        <v>3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  <row r="8" spans="1:3" x14ac:dyDescent="0.35">
      <c r="A8">
        <v>7</v>
      </c>
    </row>
    <row r="9" spans="1:3" x14ac:dyDescent="0.35">
      <c r="A9">
        <v>8</v>
      </c>
    </row>
    <row r="10" spans="1:3" x14ac:dyDescent="0.35">
      <c r="A10">
        <v>9</v>
      </c>
    </row>
    <row r="11" spans="1:3" x14ac:dyDescent="0.35">
      <c r="A11">
        <v>10</v>
      </c>
    </row>
    <row r="12" spans="1:3" x14ac:dyDescent="0.35">
      <c r="A12">
        <v>11</v>
      </c>
    </row>
    <row r="13" spans="1:3" x14ac:dyDescent="0.35">
      <c r="A13">
        <v>12</v>
      </c>
    </row>
    <row r="14" spans="1:3" x14ac:dyDescent="0.35">
      <c r="A14">
        <v>13</v>
      </c>
    </row>
    <row r="15" spans="1:3" x14ac:dyDescent="0.35">
      <c r="A15">
        <v>14</v>
      </c>
    </row>
    <row r="16" spans="1:3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V media</vt:lpstr>
      <vt:lpstr>Jog</vt:lpstr>
      <vt:lpstr>Run</vt:lpstr>
      <vt:lpstr>Sprint</vt:lpstr>
      <vt:lpstr>Distanza percorsa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Bruno Ruscello</cp:lastModifiedBy>
  <dcterms:created xsi:type="dcterms:W3CDTF">2022-12-28T11:30:40Z</dcterms:created>
  <dcterms:modified xsi:type="dcterms:W3CDTF">2023-07-29T17:49:36Z</dcterms:modified>
</cp:coreProperties>
</file>