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KS\Documents\UNDERGRADUATE\GHOSAL\REPO\P&amp;L CALC, BRINSON PERFORMANCE EVALUATION\"/>
    </mc:Choice>
  </mc:AlternateContent>
  <xr:revisionPtr revIDLastSave="0" documentId="13_ncr:1_{11323E34-0F79-4769-9848-D9D5EB675A95}" xr6:coauthVersionLast="47" xr6:coauthVersionMax="47" xr10:uidLastSave="{00000000-0000-0000-0000-000000000000}"/>
  <bookViews>
    <workbookView xWindow="15345" yWindow="4680" windowWidth="21600" windowHeight="11835" xr2:uid="{AE29B302-8747-49CE-9FC8-91D9627D1454}"/>
  </bookViews>
  <sheets>
    <sheet name="Brinson attrib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5" i="1" s="1"/>
  <c r="F11" i="1"/>
  <c r="G13" i="1" s="1"/>
  <c r="F16" i="1"/>
  <c r="G18" i="1" s="1"/>
  <c r="E16" i="1"/>
  <c r="E11" i="1"/>
  <c r="E2" i="1"/>
  <c r="I25" i="1"/>
  <c r="I24" i="1"/>
  <c r="I23" i="1"/>
  <c r="I22" i="1"/>
  <c r="I21" i="1"/>
  <c r="I20" i="1"/>
  <c r="I19" i="1"/>
  <c r="I18" i="1"/>
  <c r="I17" i="1"/>
  <c r="I13" i="1"/>
  <c r="I14" i="1"/>
  <c r="I15" i="1"/>
  <c r="I12" i="1"/>
  <c r="I4" i="1"/>
  <c r="I5" i="1"/>
  <c r="I6" i="1"/>
  <c r="I7" i="1"/>
  <c r="I8" i="1"/>
  <c r="I9" i="1"/>
  <c r="I10" i="1"/>
  <c r="I3" i="1"/>
  <c r="H18" i="1"/>
  <c r="H19" i="1"/>
  <c r="H20" i="1"/>
  <c r="H21" i="1"/>
  <c r="H22" i="1"/>
  <c r="H23" i="1"/>
  <c r="H24" i="1"/>
  <c r="H25" i="1"/>
  <c r="H17" i="1"/>
  <c r="G21" i="1"/>
  <c r="G20" i="1"/>
  <c r="G19" i="1"/>
  <c r="H12" i="1"/>
  <c r="H15" i="1"/>
  <c r="H14" i="1"/>
  <c r="H13" i="1"/>
  <c r="H4" i="1"/>
  <c r="H5" i="1"/>
  <c r="H6" i="1"/>
  <c r="H7" i="1"/>
  <c r="H8" i="1"/>
  <c r="H9" i="1"/>
  <c r="H10" i="1"/>
  <c r="H3" i="1"/>
  <c r="G25" i="1"/>
  <c r="G14" i="1"/>
  <c r="G15" i="1"/>
  <c r="G12" i="1"/>
  <c r="D16" i="1"/>
  <c r="D11" i="1"/>
  <c r="C11" i="1"/>
  <c r="C16" i="1"/>
  <c r="D2" i="1"/>
  <c r="D3" i="1"/>
  <c r="C2" i="1"/>
  <c r="G24" i="1" l="1"/>
  <c r="G23" i="1"/>
  <c r="G22" i="1"/>
  <c r="G10" i="1"/>
  <c r="G17" i="1"/>
  <c r="G16" i="1" s="1"/>
  <c r="I16" i="1"/>
  <c r="I2" i="1"/>
  <c r="G11" i="1"/>
  <c r="I11" i="1"/>
  <c r="G3" i="1"/>
  <c r="G4" i="1"/>
  <c r="G9" i="1"/>
  <c r="G8" i="1"/>
  <c r="G7" i="1"/>
  <c r="G6" i="1"/>
  <c r="G2" i="1" l="1"/>
</calcChain>
</file>

<file path=xl/sharedStrings.xml><?xml version="1.0" encoding="utf-8"?>
<sst xmlns="http://schemas.openxmlformats.org/spreadsheetml/2006/main" count="57" uniqueCount="36">
  <si>
    <t>Portfolio weight</t>
  </si>
  <si>
    <t>Benchmark weight</t>
  </si>
  <si>
    <t>Portfolio return</t>
  </si>
  <si>
    <t>Benchmark return</t>
  </si>
  <si>
    <t>USD</t>
  </si>
  <si>
    <t>GBP</t>
  </si>
  <si>
    <t>EUR</t>
  </si>
  <si>
    <t>CAD</t>
  </si>
  <si>
    <t>Healthcare</t>
  </si>
  <si>
    <t>Benchmark</t>
  </si>
  <si>
    <t>Technology</t>
  </si>
  <si>
    <t>Cons. Disc</t>
  </si>
  <si>
    <t>Media &amp; Telecom</t>
  </si>
  <si>
    <t>Cons. Staples</t>
  </si>
  <si>
    <t>Energy</t>
  </si>
  <si>
    <t>Industrials</t>
  </si>
  <si>
    <t>Industry</t>
  </si>
  <si>
    <t>Currency</t>
  </si>
  <si>
    <t>UK</t>
  </si>
  <si>
    <t>USA</t>
  </si>
  <si>
    <t>France</t>
  </si>
  <si>
    <t>Germany</t>
  </si>
  <si>
    <t>Country</t>
  </si>
  <si>
    <t>Category</t>
  </si>
  <si>
    <t>Segments</t>
  </si>
  <si>
    <t>CURRENCY AGGREGATE</t>
  </si>
  <si>
    <t>INDUSTRY AGGREGATE</t>
  </si>
  <si>
    <t>COUNTRY AGGREGATE</t>
  </si>
  <si>
    <t>China</t>
  </si>
  <si>
    <t>Norway</t>
  </si>
  <si>
    <t>Netherlands</t>
  </si>
  <si>
    <t>Indonesia</t>
  </si>
  <si>
    <t>Japan</t>
  </si>
  <si>
    <t>Allocation effect</t>
  </si>
  <si>
    <t>Selection effect</t>
  </si>
  <si>
    <t>Interaction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</si>
</sst>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9" fontId="3" fillId="2" borderId="0" xfId="1" applyFont="1" applyFill="1"/>
    <xf numFmtId="9" fontId="0" fillId="0" borderId="0" xfId="1" applyFont="1"/>
    <xf numFmtId="10" fontId="0" fillId="0" borderId="0" xfId="0" applyNumberFormat="1"/>
    <xf numFmtId="10" fontId="4" fillId="2" borderId="0" xfId="0" applyNumberFormat="1" applyFont="1" applyFill="1"/>
    <xf numFmtId="10" fontId="3" fillId="2" borderId="0" xfId="0" applyNumberFormat="1" applyFont="1" applyFill="1"/>
    <xf numFmtId="0" fontId="1" fillId="0" borderId="1" xfId="0" applyFont="1" applyBorder="1"/>
    <xf numFmtId="10" fontId="4" fillId="2" borderId="1" xfId="0" applyNumberFormat="1" applyFont="1" applyFill="1" applyBorder="1"/>
    <xf numFmtId="10" fontId="0" fillId="0" borderId="1" xfId="0" applyNumberFormat="1" applyBorder="1"/>
    <xf numFmtId="10" fontId="0" fillId="0" borderId="0" xfId="0" applyNumberFormat="1" applyBorder="1"/>
    <xf numFmtId="9" fontId="0" fillId="0" borderId="0" xfId="1" applyFont="1" applyBorder="1"/>
    <xf numFmtId="9" fontId="3" fillId="2" borderId="0" xfId="1" applyFont="1" applyFill="1" applyBorder="1"/>
    <xf numFmtId="10" fontId="3" fillId="2" borderId="0" xfId="0" applyNumberFormat="1" applyFont="1" applyFill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D509-9C57-40ED-A7B6-5C5F5F6AAB22}">
  <dimension ref="A1:I38"/>
  <sheetViews>
    <sheetView tabSelected="1" zoomScale="80" zoomScaleNormal="80" workbookViewId="0">
      <selection activeCell="E25" sqref="E25"/>
    </sheetView>
  </sheetViews>
  <sheetFormatPr defaultRowHeight="15" x14ac:dyDescent="0.25"/>
  <cols>
    <col min="1" max="1" width="21.85546875" bestFit="1" customWidth="1"/>
    <col min="2" max="2" width="15.7109375" customWidth="1"/>
    <col min="3" max="3" width="15.5703125" bestFit="1" customWidth="1"/>
    <col min="4" max="4" width="17.7109375" bestFit="1" customWidth="1"/>
    <col min="5" max="5" width="15" bestFit="1" customWidth="1"/>
    <col min="6" max="6" width="17" bestFit="1" customWidth="1"/>
    <col min="7" max="7" width="15.85546875" bestFit="1" customWidth="1"/>
    <col min="8" max="8" width="15.140625" bestFit="1" customWidth="1"/>
    <col min="9" max="9" width="16.5703125" bestFit="1" customWidth="1"/>
  </cols>
  <sheetData>
    <row r="1" spans="1:9" x14ac:dyDescent="0.25">
      <c r="A1" s="1" t="s">
        <v>24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9" t="s">
        <v>33</v>
      </c>
      <c r="H1" s="1" t="s">
        <v>34</v>
      </c>
      <c r="I1" s="1" t="s">
        <v>35</v>
      </c>
    </row>
    <row r="2" spans="1:9" x14ac:dyDescent="0.25">
      <c r="A2" s="2" t="s">
        <v>26</v>
      </c>
      <c r="B2" s="3" t="s">
        <v>16</v>
      </c>
      <c r="C2" s="4">
        <f>SUM(C3:C10)</f>
        <v>1</v>
      </c>
      <c r="D2" s="4">
        <f>SUM(D3:D10)</f>
        <v>1</v>
      </c>
      <c r="E2" s="8">
        <f>SUMPRODUCT(C3:C10,E3:E10)</f>
        <v>2.0364999999999994E-2</v>
      </c>
      <c r="F2" s="8">
        <f>SUMPRODUCT(D3:D10,F3:F10)</f>
        <v>-3.1060000000000046E-3</v>
      </c>
      <c r="G2" s="10">
        <f>SUM(G3:G10)</f>
        <v>2.1012000000000006E-2</v>
      </c>
      <c r="H2" s="7">
        <v>0</v>
      </c>
      <c r="I2" s="7">
        <f>SUM(I3:I10)</f>
        <v>-2.0267000000000007E-2</v>
      </c>
    </row>
    <row r="3" spans="1:9" x14ac:dyDescent="0.25">
      <c r="A3" t="s">
        <v>9</v>
      </c>
      <c r="B3" t="s">
        <v>16</v>
      </c>
      <c r="C3" s="5">
        <v>0.05</v>
      </c>
      <c r="D3" s="13">
        <f>(10)/100</f>
        <v>0.1</v>
      </c>
      <c r="E3" s="12">
        <v>7.6499999999999999E-2</v>
      </c>
      <c r="F3" s="12">
        <v>4.8899999999999999E-2</v>
      </c>
      <c r="G3" s="11">
        <f>(C3 - D3)*(F3 -$F$2)</f>
        <v>-2.6003000000000003E-3</v>
      </c>
      <c r="H3" s="6">
        <f>C3 * (E3 - F3)</f>
        <v>1.3800000000000002E-3</v>
      </c>
      <c r="I3" s="6">
        <f>(C3 - D3) * (E3 - F3)</f>
        <v>-1.3800000000000002E-3</v>
      </c>
    </row>
    <row r="4" spans="1:9" x14ac:dyDescent="0.25">
      <c r="A4" t="s">
        <v>8</v>
      </c>
      <c r="B4" t="s">
        <v>16</v>
      </c>
      <c r="C4" s="5">
        <v>0.02</v>
      </c>
      <c r="D4" s="13">
        <v>0.28000000000000003</v>
      </c>
      <c r="E4" s="12">
        <v>-4.4999999999999998E-2</v>
      </c>
      <c r="F4" s="12">
        <v>-8.5000000000000006E-2</v>
      </c>
      <c r="G4" s="11">
        <f t="shared" ref="G4:G16" si="0">(C4 - D4)*(F4 -$F$2)</f>
        <v>2.1292439999999999E-2</v>
      </c>
      <c r="H4" s="6">
        <f t="shared" ref="H4:H25" si="1">C4 * (E4 - F4)</f>
        <v>8.0000000000000015E-4</v>
      </c>
      <c r="I4" s="6">
        <f t="shared" ref="I4:I25" si="2">(C4 - D4) * (E4 - F4)</f>
        <v>-1.0400000000000003E-2</v>
      </c>
    </row>
    <row r="5" spans="1:9" x14ac:dyDescent="0.25">
      <c r="A5" t="s">
        <v>10</v>
      </c>
      <c r="B5" t="s">
        <v>16</v>
      </c>
      <c r="C5" s="5">
        <v>0.01</v>
      </c>
      <c r="D5" s="13">
        <v>0.04</v>
      </c>
      <c r="E5" s="12">
        <v>8.4000000000000005E-2</v>
      </c>
      <c r="F5" s="12">
        <v>7.46E-2</v>
      </c>
      <c r="G5" s="11">
        <f t="shared" si="0"/>
        <v>-2.33118E-3</v>
      </c>
      <c r="H5" s="6">
        <f t="shared" si="1"/>
        <v>9.4000000000000062E-5</v>
      </c>
      <c r="I5" s="6">
        <f t="shared" si="2"/>
        <v>-2.8200000000000013E-4</v>
      </c>
    </row>
    <row r="6" spans="1:9" x14ac:dyDescent="0.25">
      <c r="A6" t="s">
        <v>12</v>
      </c>
      <c r="B6" t="s">
        <v>16</v>
      </c>
      <c r="C6" s="5">
        <v>0.06</v>
      </c>
      <c r="D6" s="13">
        <v>0.01</v>
      </c>
      <c r="E6" s="12">
        <v>4.8000000000000001E-2</v>
      </c>
      <c r="F6" s="12">
        <v>0.02</v>
      </c>
      <c r="G6" s="11">
        <f t="shared" si="0"/>
        <v>1.1553000000000002E-3</v>
      </c>
      <c r="H6" s="6">
        <f t="shared" si="1"/>
        <v>1.6800000000000001E-3</v>
      </c>
      <c r="I6" s="6">
        <f t="shared" si="2"/>
        <v>1.4E-3</v>
      </c>
    </row>
    <row r="7" spans="1:9" x14ac:dyDescent="0.25">
      <c r="A7" t="s">
        <v>11</v>
      </c>
      <c r="B7" t="s">
        <v>16</v>
      </c>
      <c r="C7" s="5">
        <v>0.04</v>
      </c>
      <c r="D7" s="13">
        <v>0.02</v>
      </c>
      <c r="E7" s="12">
        <v>1.6E-2</v>
      </c>
      <c r="F7" s="12">
        <v>-2.4E-2</v>
      </c>
      <c r="G7" s="11">
        <f t="shared" si="0"/>
        <v>-4.1787999999999992E-4</v>
      </c>
      <c r="H7" s="6">
        <f t="shared" si="1"/>
        <v>1.6000000000000001E-3</v>
      </c>
      <c r="I7" s="6">
        <f t="shared" si="2"/>
        <v>8.0000000000000004E-4</v>
      </c>
    </row>
    <row r="8" spans="1:9" x14ac:dyDescent="0.25">
      <c r="A8" t="s">
        <v>13</v>
      </c>
      <c r="B8" t="s">
        <v>16</v>
      </c>
      <c r="C8" s="5">
        <v>0.39</v>
      </c>
      <c r="D8" s="13">
        <v>0.32</v>
      </c>
      <c r="E8" s="12">
        <v>7.4999999999999997E-2</v>
      </c>
      <c r="F8" s="12">
        <v>1.2500000000000001E-2</v>
      </c>
      <c r="G8" s="11">
        <f t="shared" si="0"/>
        <v>1.0924200000000004E-3</v>
      </c>
      <c r="H8" s="6">
        <f t="shared" si="1"/>
        <v>2.4375000000000001E-2</v>
      </c>
      <c r="I8" s="6">
        <f t="shared" si="2"/>
        <v>4.3750000000000004E-3</v>
      </c>
    </row>
    <row r="9" spans="1:9" x14ac:dyDescent="0.25">
      <c r="A9" t="s">
        <v>14</v>
      </c>
      <c r="B9" t="s">
        <v>16</v>
      </c>
      <c r="C9" s="5">
        <v>0.03</v>
      </c>
      <c r="D9" s="13">
        <v>0.05</v>
      </c>
      <c r="E9" s="12">
        <v>0.10100000000000001</v>
      </c>
      <c r="F9" s="12">
        <v>0.11</v>
      </c>
      <c r="G9" s="11">
        <f t="shared" si="0"/>
        <v>-2.2621200000000007E-3</v>
      </c>
      <c r="H9" s="6">
        <f t="shared" si="1"/>
        <v>-2.6999999999999979E-4</v>
      </c>
      <c r="I9" s="6">
        <f t="shared" si="2"/>
        <v>1.7999999999999993E-4</v>
      </c>
    </row>
    <row r="10" spans="1:9" x14ac:dyDescent="0.25">
      <c r="A10" t="s">
        <v>15</v>
      </c>
      <c r="B10" t="s">
        <v>16</v>
      </c>
      <c r="C10" s="5">
        <v>0.4</v>
      </c>
      <c r="D10" s="13">
        <v>0.18</v>
      </c>
      <c r="E10" s="12">
        <v>-4.8000000000000001E-2</v>
      </c>
      <c r="F10" s="12">
        <v>0.02</v>
      </c>
      <c r="G10" s="11">
        <f>(C10 - D10)*(F10 -$F$2)</f>
        <v>5.0833200000000014E-3</v>
      </c>
      <c r="H10" s="6">
        <f t="shared" si="1"/>
        <v>-2.7200000000000002E-2</v>
      </c>
      <c r="I10" s="6">
        <f t="shared" si="2"/>
        <v>-1.4960000000000003E-2</v>
      </c>
    </row>
    <row r="11" spans="1:9" x14ac:dyDescent="0.25">
      <c r="A11" s="2" t="s">
        <v>25</v>
      </c>
      <c r="B11" s="3" t="s">
        <v>17</v>
      </c>
      <c r="C11" s="4">
        <f>SUM(C12:C15)</f>
        <v>1</v>
      </c>
      <c r="D11" s="14">
        <f>SUM(D12:D15)</f>
        <v>1</v>
      </c>
      <c r="E11" s="15">
        <f>SUMPRODUCT(C12:C15,E12:E15)</f>
        <v>2.6398000000000001E-2</v>
      </c>
      <c r="F11" s="8">
        <f>SUMPRODUCT(D12:D15,F12:F15)</f>
        <v>3.0800000000000004E-2</v>
      </c>
      <c r="G11" s="10">
        <f>SUM(G12:G15)</f>
        <v>3.0000000000000001E-3</v>
      </c>
      <c r="H11" s="7">
        <v>0</v>
      </c>
      <c r="I11" s="7">
        <f>SUM(I12:I15)</f>
        <v>-3.1959999999999975E-3</v>
      </c>
    </row>
    <row r="12" spans="1:9" x14ac:dyDescent="0.25">
      <c r="A12" t="s">
        <v>4</v>
      </c>
      <c r="B12" t="s">
        <v>17</v>
      </c>
      <c r="C12" s="5">
        <v>0.25</v>
      </c>
      <c r="D12" s="13">
        <v>0.19</v>
      </c>
      <c r="E12" s="12">
        <v>6.0400000000000002E-2</v>
      </c>
      <c r="F12" s="12">
        <v>0.05</v>
      </c>
      <c r="G12" s="11">
        <f>(C12 - D12)*(F12 - $F$11)</f>
        <v>1.1519999999999998E-3</v>
      </c>
      <c r="H12" s="6">
        <f t="shared" si="1"/>
        <v>2.5999999999999999E-3</v>
      </c>
      <c r="I12" s="6">
        <f t="shared" si="2"/>
        <v>6.2399999999999999E-4</v>
      </c>
    </row>
    <row r="13" spans="1:9" x14ac:dyDescent="0.25">
      <c r="A13" t="s">
        <v>5</v>
      </c>
      <c r="B13" t="s">
        <v>17</v>
      </c>
      <c r="C13" s="5">
        <v>0.33</v>
      </c>
      <c r="D13" s="13">
        <v>0.22</v>
      </c>
      <c r="E13" s="12">
        <v>3.5700000000000003E-2</v>
      </c>
      <c r="F13" s="12">
        <v>0.02</v>
      </c>
      <c r="G13" s="11">
        <f t="shared" ref="G13:G15" si="3">(C13 - D13)*(F13 - $F$11)</f>
        <v>-1.1880000000000007E-3</v>
      </c>
      <c r="H13" s="6">
        <f t="shared" si="1"/>
        <v>5.1810000000000007E-3</v>
      </c>
      <c r="I13" s="6">
        <f t="shared" si="2"/>
        <v>1.7270000000000005E-3</v>
      </c>
    </row>
    <row r="14" spans="1:9" x14ac:dyDescent="0.25">
      <c r="A14" t="s">
        <v>6</v>
      </c>
      <c r="B14" t="s">
        <v>17</v>
      </c>
      <c r="C14" s="5">
        <v>0.21</v>
      </c>
      <c r="D14" s="13">
        <v>0.37</v>
      </c>
      <c r="E14" s="12">
        <v>5.1799999999999999E-2</v>
      </c>
      <c r="F14" s="12">
        <v>0.01</v>
      </c>
      <c r="G14" s="11">
        <f t="shared" si="3"/>
        <v>3.3280000000000011E-3</v>
      </c>
      <c r="H14" s="6">
        <f t="shared" si="1"/>
        <v>8.7779999999999993E-3</v>
      </c>
      <c r="I14" s="6">
        <f t="shared" si="2"/>
        <v>-6.6879999999999995E-3</v>
      </c>
    </row>
    <row r="15" spans="1:9" x14ac:dyDescent="0.25">
      <c r="A15" t="s">
        <v>7</v>
      </c>
      <c r="B15" t="s">
        <v>17</v>
      </c>
      <c r="C15" s="5">
        <v>0.21</v>
      </c>
      <c r="D15" s="13">
        <v>0.22</v>
      </c>
      <c r="E15" s="12">
        <v>-5.4100000000000002E-2</v>
      </c>
      <c r="F15" s="12">
        <v>0.06</v>
      </c>
      <c r="G15" s="11">
        <f t="shared" si="3"/>
        <v>-2.9200000000000021E-4</v>
      </c>
      <c r="H15" s="6">
        <f t="shared" si="1"/>
        <v>-2.3961E-2</v>
      </c>
      <c r="I15" s="6">
        <f t="shared" si="2"/>
        <v>1.1410000000000012E-3</v>
      </c>
    </row>
    <row r="16" spans="1:9" x14ac:dyDescent="0.25">
      <c r="A16" s="2" t="s">
        <v>27</v>
      </c>
      <c r="B16" s="3" t="s">
        <v>22</v>
      </c>
      <c r="C16" s="4">
        <f>SUM(C17:C25)</f>
        <v>1.0000000000000002</v>
      </c>
      <c r="D16" s="14">
        <f>SUM(D17:D25)</f>
        <v>1</v>
      </c>
      <c r="E16" s="15">
        <f>SUMPRODUCT(C17:C25,E17:E25)</f>
        <v>2.6610999999999996E-2</v>
      </c>
      <c r="F16" s="8">
        <f>SUMPRODUCT(D17:D25,F17:F25)</f>
        <v>5.6580999999999999E-2</v>
      </c>
      <c r="G16" s="10">
        <f>SUM(G17:G25)</f>
        <v>-2.4676E-2</v>
      </c>
      <c r="H16" s="7">
        <v>0</v>
      </c>
      <c r="I16" s="7">
        <f>SUM(I17:I25)</f>
        <v>1.3519E-2</v>
      </c>
    </row>
    <row r="17" spans="1:9" x14ac:dyDescent="0.25">
      <c r="A17" t="s">
        <v>18</v>
      </c>
      <c r="B17" t="s">
        <v>22</v>
      </c>
      <c r="C17" s="5">
        <v>0.1</v>
      </c>
      <c r="D17" s="13">
        <v>0.02</v>
      </c>
      <c r="E17" s="12">
        <v>3.6400000000000002E-2</v>
      </c>
      <c r="F17" s="12">
        <v>7.5300000000000006E-2</v>
      </c>
      <c r="G17" s="11">
        <f>(C17 - D17)*(F17 - $F$16)</f>
        <v>1.4975200000000004E-3</v>
      </c>
      <c r="H17" s="6">
        <f t="shared" si="1"/>
        <v>-3.8900000000000007E-3</v>
      </c>
      <c r="I17" s="6">
        <f t="shared" si="2"/>
        <v>-3.1120000000000002E-3</v>
      </c>
    </row>
    <row r="18" spans="1:9" x14ac:dyDescent="0.25">
      <c r="A18" t="s">
        <v>19</v>
      </c>
      <c r="B18" t="s">
        <v>22</v>
      </c>
      <c r="C18" s="5">
        <v>0.3</v>
      </c>
      <c r="D18" s="13">
        <v>0.01</v>
      </c>
      <c r="E18" s="12">
        <v>7.2599999999999998E-2</v>
      </c>
      <c r="F18" s="12">
        <v>2.4500000000000001E-2</v>
      </c>
      <c r="G18" s="11">
        <f t="shared" ref="G18:G25" si="4">(C18 - D18)*(F18 - $F$16)</f>
        <v>-9.3034899999999993E-3</v>
      </c>
      <c r="H18" s="6">
        <f t="shared" si="1"/>
        <v>1.4429999999999998E-2</v>
      </c>
      <c r="I18" s="6">
        <f t="shared" si="2"/>
        <v>1.3948999999999998E-2</v>
      </c>
    </row>
    <row r="19" spans="1:9" x14ac:dyDescent="0.25">
      <c r="A19" t="s">
        <v>20</v>
      </c>
      <c r="B19" t="s">
        <v>22</v>
      </c>
      <c r="C19" s="5">
        <v>0.03</v>
      </c>
      <c r="D19" s="13">
        <v>0.16</v>
      </c>
      <c r="E19" s="12">
        <v>3.1399999999999997E-2</v>
      </c>
      <c r="F19" s="12">
        <v>8.4500000000000006E-2</v>
      </c>
      <c r="G19" s="11">
        <f t="shared" si="4"/>
        <v>-3.629470000000001E-3</v>
      </c>
      <c r="H19" s="6">
        <f t="shared" si="1"/>
        <v>-1.5930000000000002E-3</v>
      </c>
      <c r="I19" s="6">
        <f t="shared" si="2"/>
        <v>6.9030000000000011E-3</v>
      </c>
    </row>
    <row r="20" spans="1:9" x14ac:dyDescent="0.25">
      <c r="A20" t="s">
        <v>21</v>
      </c>
      <c r="B20" t="s">
        <v>22</v>
      </c>
      <c r="C20" s="5">
        <v>0.18</v>
      </c>
      <c r="D20" s="13">
        <v>0.15</v>
      </c>
      <c r="E20" s="12">
        <v>1.54E-2</v>
      </c>
      <c r="F20" s="12">
        <v>5.7999999999999996E-3</v>
      </c>
      <c r="G20" s="11">
        <f t="shared" si="4"/>
        <v>-1.5234299999999999E-3</v>
      </c>
      <c r="H20" s="6">
        <f t="shared" si="1"/>
        <v>1.7280000000000002E-3</v>
      </c>
      <c r="I20" s="6">
        <f t="shared" si="2"/>
        <v>2.8800000000000001E-4</v>
      </c>
    </row>
    <row r="21" spans="1:9" x14ac:dyDescent="0.25">
      <c r="A21" t="s">
        <v>28</v>
      </c>
      <c r="B21" t="s">
        <v>22</v>
      </c>
      <c r="C21" s="5">
        <v>0.06</v>
      </c>
      <c r="D21" s="13">
        <v>0.3</v>
      </c>
      <c r="E21" s="12">
        <v>7.9799999999999996E-2</v>
      </c>
      <c r="F21" s="12">
        <v>6.6000000000000003E-2</v>
      </c>
      <c r="G21" s="11">
        <f t="shared" si="4"/>
        <v>-2.2605600000000009E-3</v>
      </c>
      <c r="H21" s="6">
        <f t="shared" si="1"/>
        <v>8.2799999999999953E-4</v>
      </c>
      <c r="I21" s="6">
        <f t="shared" si="2"/>
        <v>-3.3119999999999981E-3</v>
      </c>
    </row>
    <row r="22" spans="1:9" x14ac:dyDescent="0.25">
      <c r="A22" t="s">
        <v>29</v>
      </c>
      <c r="B22" t="s">
        <v>22</v>
      </c>
      <c r="C22" s="5">
        <v>0.1</v>
      </c>
      <c r="D22" s="13">
        <v>0.06</v>
      </c>
      <c r="E22" s="12">
        <v>-2.8899999999999999E-2</v>
      </c>
      <c r="F22" s="12">
        <v>6.1499999999999999E-2</v>
      </c>
      <c r="G22" s="11">
        <f t="shared" si="4"/>
        <v>1.9676000000000003E-4</v>
      </c>
      <c r="H22" s="6">
        <f t="shared" si="1"/>
        <v>-9.0399999999999994E-3</v>
      </c>
      <c r="I22" s="6">
        <f t="shared" si="2"/>
        <v>-3.6160000000000003E-3</v>
      </c>
    </row>
    <row r="23" spans="1:9" x14ac:dyDescent="0.25">
      <c r="A23" t="s">
        <v>30</v>
      </c>
      <c r="B23" t="s">
        <v>22</v>
      </c>
      <c r="C23" s="5">
        <v>0.11</v>
      </c>
      <c r="D23" s="13">
        <v>0.24</v>
      </c>
      <c r="E23" s="12">
        <v>4.2099999999999999E-2</v>
      </c>
      <c r="F23" s="12">
        <v>7.5600000000000001E-2</v>
      </c>
      <c r="G23" s="11">
        <f t="shared" si="4"/>
        <v>-2.47247E-3</v>
      </c>
      <c r="H23" s="6">
        <f t="shared" si="1"/>
        <v>-3.6850000000000003E-3</v>
      </c>
      <c r="I23" s="6">
        <f t="shared" si="2"/>
        <v>4.3550000000000004E-3</v>
      </c>
    </row>
    <row r="24" spans="1:9" x14ac:dyDescent="0.25">
      <c r="A24" t="s">
        <v>31</v>
      </c>
      <c r="B24" t="s">
        <v>22</v>
      </c>
      <c r="C24" s="5">
        <v>0.02</v>
      </c>
      <c r="D24" s="13">
        <v>0.03</v>
      </c>
      <c r="E24" s="12">
        <v>-2.5600000000000001E-2</v>
      </c>
      <c r="F24" s="12">
        <v>1.2500000000000001E-2</v>
      </c>
      <c r="G24" s="11">
        <f t="shared" si="4"/>
        <v>4.4080999999999987E-4</v>
      </c>
      <c r="H24" s="6">
        <f t="shared" si="1"/>
        <v>-7.6200000000000009E-4</v>
      </c>
      <c r="I24" s="6">
        <f t="shared" si="2"/>
        <v>3.8099999999999994E-4</v>
      </c>
    </row>
    <row r="25" spans="1:9" x14ac:dyDescent="0.25">
      <c r="A25" t="s">
        <v>32</v>
      </c>
      <c r="B25" t="s">
        <v>22</v>
      </c>
      <c r="C25" s="5">
        <v>0.1</v>
      </c>
      <c r="D25" s="13">
        <v>0.03</v>
      </c>
      <c r="E25" s="12">
        <v>-8.5400000000000004E-2</v>
      </c>
      <c r="F25" s="12">
        <v>-5.2299999999999999E-2</v>
      </c>
      <c r="G25" s="11">
        <f t="shared" si="4"/>
        <v>-7.6216700000000014E-3</v>
      </c>
      <c r="H25" s="6">
        <f t="shared" si="1"/>
        <v>-3.3100000000000004E-3</v>
      </c>
      <c r="I25" s="6">
        <f t="shared" si="2"/>
        <v>-2.3170000000000005E-3</v>
      </c>
    </row>
    <row r="26" spans="1:9" x14ac:dyDescent="0.25">
      <c r="D26" s="16"/>
      <c r="E26" s="16"/>
    </row>
    <row r="27" spans="1:9" x14ac:dyDescent="0.25">
      <c r="D27" s="16"/>
      <c r="E27" s="16"/>
    </row>
    <row r="29" spans="1:9" x14ac:dyDescent="0.25">
      <c r="C29" s="6"/>
    </row>
    <row r="30" spans="1:9" x14ac:dyDescent="0.25">
      <c r="C30" s="6"/>
    </row>
    <row r="31" spans="1:9" x14ac:dyDescent="0.25">
      <c r="C31" s="6"/>
    </row>
    <row r="32" spans="1:9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</sheetData>
  <conditionalFormatting sqref="I3:I10 H12:I15 H17:I25">
    <cfRule type="colorScale" priority="1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3:I10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3:H10">
    <cfRule type="colorScale" priority="1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3:H10">
    <cfRule type="colorScale" priority="1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12:I15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17:I25">
    <cfRule type="colorScale" priority="1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:G10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:G10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2:G15">
    <cfRule type="colorScale" priority="1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2:G15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7:G25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17:G25">
    <cfRule type="colorScale" priority="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3:F10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3:F10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12:F15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12:F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17:F25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17:F25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Brinson attribution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EYKS</dc:creator>
  <cp:lastModifiedBy>EYKS</cp:lastModifiedBy>
  <dcterms:created xsi:type="dcterms:W3CDTF">2022-11-11T17:07:24Z</dcterms:created>
  <dcterms:modified xsi:type="dcterms:W3CDTF">2022-11-25T00:59:18Z</dcterms:modified>
</cp:coreProperties>
</file>