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firstSheet="1" activeTab="9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<sst xmlns="http://schemas.openxmlformats.org/spreadsheetml/2006/main" count="4954" uniqueCount="1378">
  <si>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</si>
  <si>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</si>
  <si>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</si>
  <si>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</si>
  <si>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</si>
  <si>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</si>
  <si>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</si>
  <si>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</si>
  <si>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</si>
  <si>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</si>
  <si>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</si>
  <si>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</si>
  <si>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</si>
  <si>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</si>
  <si>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</si>
  <si>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</si>
  <si>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</si>
  <si>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</si>
  <si>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</si>
  <si>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</si>
  <si>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</si>
  <si>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</si>
  <si>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</si>
  <si>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</si>
  <si>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</si>
  <si>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</si>
  <si>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</si>
  <si>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</si>
  <si>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</si>
  <si>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</si>
  <si>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</si>
  <si>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</si>
  <si>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</si>
  <si>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</si>
  <si>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</si>
  <si>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</si>
  <si>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</si>
  <si>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</si>
  <si>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</si>
  <si>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</si>
  <si>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</si>
  <si>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</si>
  <si>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</si>
  <si>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</si>
  <si>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</si>
  <si>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</si>
  <si>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</si>
  <si>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</si>
  <si>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</si>
  <si>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</si>
  <si>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</si>
  <si>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</si>
  <si>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</si>
  <si>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</si>
  <si>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</si>
  <si>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</si>
  <si>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</si>
  <si>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</si>
  <si>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</si>
  <si>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</si>
  <si>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</si>
  <si>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</si>
  <si>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</si>
  <si>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</si>
  <si>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</si>
  <si>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</si>
  <si>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</si>
  <si>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</si>
  <si>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</si>
  <si>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</si>
  <si>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</si>
  <si>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</si>
  <si>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</si>
  <si>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</si>
  <si>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</si>
  <si>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</si>
  <si>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</si>
  <si>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</si>
  <si>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</si>
  <si>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</si>
  <si>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</si>
  <si>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</si>
  <si>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</si>
  <si>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</si>
  <si>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</si>
  <si>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</si>
  <si>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</si>
  <si>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</si>
  <si>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</si>
  <si>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</si>
  <si>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</si>
  <si>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</si>
  <si>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</si>
  <si>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</si>
  <si>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</si>
  <si>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</si>
  <si>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</si>
  <si>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</si>
  <si>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</si>
  <si>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</si>
  <si>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</si>
  <si>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</si>
  <si>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</si>
  <si>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</si>
  <si>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</si>
  <si>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</si>
  <si>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</si>
  <si>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</si>
  <si>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</si>
  <si>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</si>
  <si>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</si>
  <si>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</si>
  <si>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</si>
  <si>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</si>
  <si>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</si>
  <si>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</si>
  <si>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</si>
  <si>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</si>
  <si>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</si>
  <si>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</si>
  <si>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</si>
  <si>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</si>
  <si>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</si>
  <si>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</si>
  <si>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</si>
  <si>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</si>
  <si>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</si>
  <si>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</si>
  <si>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</si>
  <si>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</si>
  <si>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</si>
  <si>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</si>
  <si>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</si>
  <si>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</si>
  <si>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</si>
  <si>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</si>
  <si>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</si>
  <si>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</si>
  <si>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</si>
  <si>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</si>
  <si>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</si>
  <si>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</si>
  <si>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</si>
  <si>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</si>
  <si>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</si>
  <si>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</si>
  <si>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</si>
  <si>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</si>
  <si>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</si>
  <si>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</si>
  <si>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</si>
  <si>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</si>
  <si>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</si>
  <si>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</si>
  <si>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</si>
  <si>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</si>
  <si>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</si>
  <si>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</si>
  <si>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</si>
  <si>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</si>
  <si>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</si>
  <si>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</si>
  <si>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</si>
  <si>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</si>
  <si>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</si>
  <si>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</si>
  <si>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</si>
  <si>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</si>
  <si>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</si>
  <si>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</si>
  <si>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</si>
  <si>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</si>
  <si>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</si>
  <si>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</si>
  <si>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</si>
  <si>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</si>
  <si>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</si>
  <si>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</si>
  <si>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</si>
  <si>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</si>
  <si>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</si>
  <si>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</si>
  <si>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</si>
  <si>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</si>
  <si>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</si>
  <si>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</si>
  <si>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</si>
  <si>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</si>
  <si>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</si>
  <si>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</si>
  <si>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</si>
  <si>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</si>
  <si>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</si>
  <si>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</si>
  <si>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</si>
  <si>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</si>
  <si>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</si>
  <si>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</si>
  <si>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</si>
  <si>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</si>
  <si>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</si>
  <si>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</si>
  <si>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</si>
  <si>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</si>
  <si>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</si>
  <si>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</si>
  <si>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</si>
  <si>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</si>
  <si>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</si>
  <si>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</si>
  <si>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</si>
  <si>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</si>
  <si>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</si>
  <si>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</si>
  <si>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</si>
  <si>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</si>
  <si>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</si>
  <si>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</si>
  <si>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</si>
  <si>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</si>
  <si>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</si>
  <si>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</si>
  <si>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</si>
  <si>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</si>
  <si>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</si>
  <si>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</si>
  <si>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</si>
  <si>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</si>
  <si>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</si>
  <si>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</si>
  <si>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</si>
  <si>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</si>
  <si>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</si>
  <si>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</si>
  <si>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</si>
  <si>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</si>
  <si>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</si>
  <si>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</si>
  <si>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</si>
  <si>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</si>
  <si>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</si>
  <si>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</si>
  <si>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</si>
  <si>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</si>
  <si>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</si>
  <si>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</si>
  <si>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</si>
  <si>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</si>
  <si>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</si>
  <si>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</si>
  <si>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</si>
  <si>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</si>
  <si>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</si>
  <si>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</si>
  <si>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</si>
  <si>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</si>
  <si>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</si>
  <si>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</si>
  <si>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</si>
  <si>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</si>
  <si>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</si>
  <si>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</si>
  <si>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</si>
  <si>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</si>
  <si>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</si>
  <si>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</si>
  <si>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</si>
  <si>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</si>
  <si>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</si>
  <si>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</si>
  <si>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</si>
  <si>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</si>
  <si>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</si>
  <si>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</si>
  <si>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</si>
  <si>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</si>
  <si>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</si>
  <si>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</si>
  <si>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</si>
  <si>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</si>
  <si>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</si>
  <si>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</si>
  <si>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</si>
  <si>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</si>
  <si>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</si>
  <si>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</si>
  <si>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</si>
  <si>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</si>
  <si>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</si>
  <si>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</si>
  <si>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</si>
  <si>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</si>
  <si>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</si>
  <si>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</si>
  <si>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</si>
  <si>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</si>
  <si>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</si>
  <si>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</si>
  <si>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</si>
  <si>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</si>
  <si>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</si>
  <si>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</si>
  <si>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</si>
  <si>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</si>
  <si>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</si>
  <si>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</si>
  <si>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</si>
  <si>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</si>
  <si>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</si>
  <si>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</si>
  <si>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</si>
  <si>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</si>
  <si>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</si>
  <si>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</si>
  <si>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</si>
  <si>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</si>
  <si>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</si>
  <si>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</si>
  <si>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</si>
  <si>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</si>
  <si>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</si>
  <si>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</si>
  <si>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</si>
  <si>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</si>
  <si>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</si>
  <si>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</si>
  <si>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</si>
  <si>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</si>
  <si>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</si>
  <si>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</si>
  <si>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</si>
  <si>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</si>
  <si>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</si>
  <si>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</si>
  <si>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</si>
  <si>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</si>
  <si>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</si>
  <si>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</si>
  <si>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</si>
  <si>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</si>
  <si>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</si>
  <si>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</si>
  <si>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</si>
  <si>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</si>
  <si>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</si>
  <si>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</si>
  <si>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</si>
  <si>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</si>
  <si>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</si>
  <si>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</si>
  <si>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</si>
  <si>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</si>
  <si>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</si>
  <si>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</si>
  <si>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</si>
  <si>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</si>
  <si>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</si>
  <si>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</si>
  <si>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</si>
  <si>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</si>
  <si>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</si>
  <si>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</si>
  <si>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</si>
  <si>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</si>
  <si>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</si>
  <si>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</si>
  <si>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</si>
  <si>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</si>
  <si>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</si>
  <si>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</si>
  <si>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</si>
  <si>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</si>
  <si>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</si>
  <si>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</si>
  <si>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</si>
  <si>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</si>
  <si>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</si>
  <si>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</si>
  <si>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</si>
  <si>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</si>
  <si>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</si>
  <si>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</si>
  <si>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</si>
  <si>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</si>
  <si>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</si>
  <si>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</si>
  <si>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</si>
  <si>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</si>
  <si>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</si>
  <si>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</si>
  <si>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</si>
  <si>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</si>
  <si>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</si>
  <si>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</si>
  <si>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</si>
  <si>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</si>
  <si>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</si>
  <si>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</si>
  <si>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</si>
  <si>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</si>
  <si>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</si>
  <si>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</si>
  <si>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</si>
  <si>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</si>
  <si>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</si>
  <si>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</si>
  <si>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</si>
  <si>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</si>
  <si>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</si>
  <si>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</si>
  <si>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</si>
  <si>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</si>
  <si>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</si>
  <si>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</si>
  <si>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</si>
  <si>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</si>
  <si>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</si>
  <si>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</si>
  <si>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</si>
  <si>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</si>
  <si>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</si>
  <si>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</si>
  <si>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</si>
  <si>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</si>
  <si>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</si>
  <si>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</si>
  <si>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</si>
  <si>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</si>
  <si>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</si>
  <si>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</si>
  <si>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</si>
  <si>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</si>
  <si>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</si>
  <si>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</si>
  <si>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</si>
  <si>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</si>
  <si>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</si>
  <si>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</si>
  <si>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</si>
  <si>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</si>
  <si>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</si>
  <si>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</si>
  <si>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</si>
  <si>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</si>
  <si>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</si>
  <si>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</si>
  <si>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</si>
  <si>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</si>
  <si>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</si>
  <si>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</si>
  <si>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</si>
  <si>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</si>
  <si>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</si>
  <si>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</si>
  <si>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</si>
  <si>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</si>
  <si>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</si>
  <si>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</si>
  <si>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</si>
  <si>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</si>
  <si>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</si>
  <si>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</si>
  <si>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</si>
  <si>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</si>
  <si>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</si>
  <si>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</si>
  <si>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</si>
  <si>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</si>
  <si>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</si>
  <si>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</si>
  <si>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</si>
  <si>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</si>
  <si>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</si>
  <si>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</si>
  <si>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</si>
  <si>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</si>
  <si>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</si>
  <si>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</si>
  <si>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</si>
  <si>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</si>
  <si>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</si>
  <si>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</si>
  <si>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</si>
  <si>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</si>
  <si>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</si>
  <si>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</si>
  <si>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</si>
  <si>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</si>
  <si>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</si>
  <si>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</si>
  <si>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</si>
  <si>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</si>
  <si>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</si>
  <si>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</si>
  <si>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</si>
  <si>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</si>
  <si>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</si>
  <si>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</si>
  <si>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</si>
  <si>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</si>
  <si>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</si>
  <si>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</si>
  <si>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</si>
  <si>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</si>
  <si>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</si>
  <si>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</si>
  <si>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</si>
  <si>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</si>
  <si>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</si>
  <si>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</si>
  <si>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</si>
  <si>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</si>
  <si>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</si>
  <si>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</si>
  <si>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</si>
  <si>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</si>
  <si>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</si>
  <si>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</si>
  <si>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</si>
  <si>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</si>
  <si>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</si>
  <si>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</si>
  <si>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</si>
  <si>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</si>
  <si>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</si>
  <si>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</si>
  <si>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</si>
  <si>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</si>
  <si>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</si>
  <si>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</si>
  <si>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</si>
  <si>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</si>
  <si>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</si>
  <si>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</si>
  <si>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</si>
  <si>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</si>
  <si>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</si>
  <si>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</si>
  <si>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</si>
  <si>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</si>
  <si>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</si>
  <si>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</si>
  <si>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</si>
  <si>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</si>
  <si>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</si>
  <si>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</si>
  <si>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</si>
  <si>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</si>
  <si>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</si>
  <si>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</si>
  <si>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</si>
  <si>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</si>
  <si>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</si>
  <si>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</si>
  <si>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</si>
  <si>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</si>
  <si>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</si>
  <si>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</si>
  <si>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</si>
  <si>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</si>
  <si>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</si>
  <si>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</si>
  <si>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</si>
  <si>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</si>
  <si>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</si>
  <si>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</si>
  <si>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</si>
  <si>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</si>
  <si>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</si>
  <si>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</si>
  <si>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</si>
  <si>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</si>
  <si>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</si>
  <si>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</si>
  <si>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</si>
  <si>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</si>
  <si>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</si>
  <si>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</si>
  <si>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</si>
  <si>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</si>
  <si>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</si>
  <si>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</si>
  <si>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</si>
  <si>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</si>
  <si>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</si>
  <si>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</si>
  <si>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</si>
  <si>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</si>
  <si>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</si>
  <si>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</si>
  <si>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</si>
  <si>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</si>
  <si>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</si>
  <si>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</si>
  <si>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</si>
  <si>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</si>
  <si>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</si>
  <si>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</si>
  <si>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</si>
  <si>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</si>
  <si>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</si>
  <si>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</si>
  <si>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</si>
  <si>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</si>
  <si>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</si>
  <si>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</si>
  <si>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</si>
  <si>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</si>
  <si>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</si>
  <si>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</si>
  <si>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</si>
  <si>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</si>
  <si>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</si>
  <si>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</si>
  <si>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</si>
  <si>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</si>
  <si>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</si>
  <si>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</si>
  <si>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</si>
  <si>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</si>
  <si>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</si>
  <si>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</si>
  <si>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</si>
  <si>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</si>
  <si>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</si>
  <si>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</si>
  <si>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</si>
  <si>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</si>
  <si>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</si>
  <si>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</si>
  <si>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</si>
  <si>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</si>
  <si>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</si>
  <si>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</si>
  <si>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</si>
  <si>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</si>
  <si>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</si>
  <si>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</si>
  <si>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</si>
  <si>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</si>
  <si>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</si>
  <si>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</si>
  <si>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</si>
  <si>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</si>
  <si>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</si>
  <si>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</si>
  <si>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</si>
  <si>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</si>
  <si>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</si>
  <si>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</si>
  <si>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</si>
  <si>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</si>
  <si>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</si>
  <si>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</si>
  <si>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</si>
  <si>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</si>
  <si>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</si>
  <si>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</si>
  <si>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</si>
  <si>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</si>
  <si>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</si>
  <si>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</si>
  <si>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</si>
  <si>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</si>
  <si>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</si>
  <si>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</si>
  <si>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</si>
  <si>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</si>
  <si>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</si>
  <si>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</si>
  <si>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</si>
  <si>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</si>
  <si>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</si>
  <si>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</si>
  <si>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</si>
  <si>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</si>
  <si>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</si>
  <si>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</si>
  <si>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</si>
  <si>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</si>
  <si>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</si>
  <si>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</si>
  <si>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</si>
  <si>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</si>
  <si>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</si>
  <si>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</si>
  <si>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</si>
  <si>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</si>
  <si>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</si>
  <si>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</si>
  <si>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</si>
  <si>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</si>
  <si>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</si>
  <si>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</si>
  <si>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</si>
  <si>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</si>
  <si>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</si>
  <si>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</si>
  <si>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</si>
  <si>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</si>
  <si>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</si>
  <si>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</si>
  <si>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</si>
  <si>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</si>
  <si>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</si>
  <si>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</si>
  <si>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</si>
  <si>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</si>
  <si>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</si>
  <si>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</si>
  <si>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</si>
  <si>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</si>
  <si>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</si>
  <si>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</si>
  <si>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</si>
  <si>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</si>
  <si>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</si>
  <si>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</si>
  <si>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</si>
  <si>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</si>
  <si>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</si>
  <si>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</si>
  <si>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</si>
  <si>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</si>
  <si>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</si>
  <si>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</si>
  <si>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</si>
  <si>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</si>
  <si>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</si>
  <si>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</si>
  <si>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</si>
  <si>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</si>
  <si>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</si>
  <si>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</si>
  <si>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</si>
  <si>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</si>
  <si>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</si>
  <si>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</si>
  <si>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</si>
  <si>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</si>
  <si>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</si>
  <si>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</si>
  <si>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</si>
  <si>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</si>
  <si>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</si>
  <si>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</si>
  <si>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</si>
  <si>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</si>
  <si>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</si>
  <si>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</si>
  <si>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</si>
  <si>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</si>
  <si>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</si>
  <si>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</si>
  <si>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</si>
  <si>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</si>
  <si>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</si>
  <si>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</si>
  <si>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</si>
  <si>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</si>
  <si>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</si>
  <si>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</si>
  <si>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</si>
  <si>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</si>
  <si>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</si>
  <si>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</si>
  <si>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</si>
  <si>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</si>
  <si>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</si>
  <si>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</si>
  <si>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</si>
  <si>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</si>
  <si>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</si>
  <si>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</si>
  <si>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</si>
  <si>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</si>
  <si>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</si>
  <si>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</si>
  <si>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</si>
  <si>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</si>
  <si>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</si>
  <si>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</si>
  <si>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</si>
  <si>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</si>
  <si>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</si>
  <si>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</si>
  <si>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</si>
  <si>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</si>
  <si>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</si>
  <si>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</si>
  <si>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</si>
  <si>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</si>
  <si>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</si>
  <si>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</si>
  <si>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</si>
  <si>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</si>
  <si>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</si>
  <si>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</si>
  <si>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</si>
  <si>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</si>
  <si>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</si>
  <si>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</si>
  <si>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</si>
  <si>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</si>
  <si>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</si>
  <si>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</si>
  <si>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</si>
  <si>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</si>
  <si>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</si>
  <si>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</si>
  <si>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</si>
  <si>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</si>
  <si>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</si>
  <si>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</si>
  <si>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</si>
  <si>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</si>
  <si>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</si>
  <si>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</si>
  <si>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</si>
  <si>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</si>
  <si>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</si>
  <si>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</si>
  <si>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</si>
  <si>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</si>
  <si>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</si>
  <si>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</si>
  <si>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</si>
  <si>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</si>
  <si>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</si>
  <si>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</si>
  <si>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</si>
  <si>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</si>
  <si>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</si>
  <si>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</si>
  <si>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</si>
  <si>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</si>
  <si>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</si>
  <si>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</si>
  <si>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</si>
  <si>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</si>
  <si>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</si>
  <si>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</si>
  <si>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</si>
  <si>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</si>
  <si>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</si>
  <si>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</si>
  <si>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</si>
  <si>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</si>
  <si>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</si>
  <si>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</si>
  <si>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</si>
  <si>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</si>
  <si>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</si>
  <si>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</si>
  <si>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</si>
  <si>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</si>
  <si>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</si>
  <si>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</si>
  <si>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</si>
  <si>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</si>
  <si>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</si>
  <si>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</si>
  <si>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</si>
  <si>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</si>
  <si>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</si>
  <si>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</si>
  <si>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</si>
  <si>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</si>
  <si>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</si>
  <si>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</si>
  <si>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</si>
  <si>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</si>
  <si>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</si>
  <si>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</si>
  <si>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</si>
  <si>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</si>
  <si>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</si>
  <si>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</si>
  <si>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</si>
  <si>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</si>
  <si>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</si>
  <si>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</si>
  <si>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</si>
  <si>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</si>
  <si>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</si>
  <si>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</si>
  <si>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</si>
  <si>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</si>
  <si>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</si>
  <si>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</si>
  <si>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</si>
  <si>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</si>
  <si>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</si>
  <si>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</si>
  <si>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</si>
  <si>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</si>
  <si>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</si>
  <si>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</si>
  <si>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</si>
  <si>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</si>
  <si>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</si>
  <si>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</si>
  <si>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</si>
  <si>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</si>
  <si>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</si>
  <si>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</si>
  <si>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</si>
  <si>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</si>
  <si>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</si>
  <si>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</si>
  <si>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</si>
  <si>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</si>
  <si>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</si>
  <si>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</si>
  <si>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</si>
  <si>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</si>
  <si>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</si>
  <si>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</si>
  <si>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</si>
  <si>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</si>
  <si>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</si>
  <si>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</si>
  <si>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</si>
  <si>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</si>
  <si>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</si>
  <si>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</si>
  <si>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</si>
  <si>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</si>
  <si>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</si>
  <si>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</si>
  <si>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</si>
  <si>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</si>
  <si>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</si>
  <si>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</si>
  <si>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</si>
  <si>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</si>
  <si>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</si>
  <si>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</si>
  <si>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</si>
  <si>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</si>
  <si>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</si>
  <si>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</si>
  <si>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</si>
  <si>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</si>
  <si>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</si>
  <si>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</si>
  <si>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</si>
  <si>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</si>
  <si>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</si>
  <si>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</si>
  <si>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</si>
  <si>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</si>
  <si>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</si>
  <si>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</si>
  <si>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</si>
  <si>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</si>
  <si>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</si>
  <si>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</si>
  <si>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</si>
  <si>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</si>
  <si>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</si>
  <si>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</si>
  <si>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</si>
  <si>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</si>
  <si>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</si>
  <si>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</si>
  <si>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</si>
  <si>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</si>
  <si>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</si>
  <si>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</si>
  <si>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</si>
  <si>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</si>
  <si>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</si>
  <si>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</si>
  <si>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</si>
  <si>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</si>
  <si>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</si>
  <si>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</si>
  <si>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</si>
  <si>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</si>
  <si>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</si>
  <si>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</si>
  <si>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</si>
  <si>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</si>
  <si>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</si>
  <si>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</si>
  <si>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</si>
  <si>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</si>
  <si>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</si>
  <si>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</si>
  <si>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KC-8ZTI-64WH</t>
  </si>
  <si>
    <t>B0BDGFTPYW</t>
  </si>
  <si>
    <t>【Smart-Bear】E013 スマートフォン用 スマホリング 持ちやすい リングスタンド ホールドリング 落下防止 〇型 丸型 全6色 2点セット (ゴールド)</t>
  </si>
  <si>
    <t>R7-7LQK-MVQ3</t>
  </si>
  <si>
    <t>B0BDGFS6LP</t>
  </si>
  <si>
    <t>シャンペン</t>
  </si>
  <si>
    <t>【Smart-Bear】E013 スマートフォン用 スマホリング 持ちやすい リングスタンド ホールドリング 落下防止 〇型 丸型 全6色 2点セット (シャンペン)</t>
  </si>
  <si>
    <t>ME-ETAE-GQNM</t>
  </si>
  <si>
    <t>B0BDGHRHQY</t>
  </si>
  <si>
    <t>【Smart-Bear】E013 スマートフォン用 スマホリング 持ちやすい リングスタンド ホールドリング 落下防止 〇型 丸型 全6色 2点セット (シルバー)</t>
  </si>
  <si>
    <t>E3-Y1I9-YMMX</t>
  </si>
  <si>
    <t>B0BDGJ8YGC</t>
  </si>
  <si>
    <t>【Smart-Bear】E013 スマートフォン用 スマホリング 持ちやすい リングスタンド ホールドリング 落下防止 〇型 丸型 全6色 2点セット (ブラック)</t>
  </si>
  <si>
    <t>IL-NDTM-ERFJ</t>
  </si>
  <si>
    <t>B0BDGJBF4F</t>
  </si>
  <si>
    <t>【Smart-Bear】E013 スマートフォン用 スマホリング 持ちやすい リングスタンド ホールドリング 落下防止 〇型 丸型 全6色 2点セット (ブルー)</t>
  </si>
  <si>
    <t>7V-FKV2-EZBZ</t>
  </si>
  <si>
    <t>B0BDGL6LLY</t>
  </si>
  <si>
    <t>【Smart-Bear】E013 スマートフォン用 スマホリング 持ちやすい リングスタンド ホールドリング 落下防止 〇型 丸型 全6色 2点セット (レッド)</t>
  </si>
  <si>
    <t>HU-M96V-5BX9</t>
  </si>
  <si>
    <t>B0BDVWKJYM</t>
  </si>
  <si>
    <t>【Smart-Bear】【2点入り】E014 スマートフォン用 スマホリング 持ちやすい リングスタンド ホールドリング 落下防止 熊型 クマ型 2点セット (ゴールド)</t>
  </si>
  <si>
    <t>Z6-0KON-YZXT</t>
  </si>
  <si>
    <t>B0BDVTN6SZ</t>
  </si>
  <si>
    <t>【Smart-Bear】【2点入り】E014 スマートフォン用 スマホリング 持ちやすい リングスタンド ホールドリング 落下防止 熊型 クマ型 2点セット (シルバー)</t>
  </si>
  <si>
    <t>R2-UDQP-WYP7</t>
  </si>
  <si>
    <t>B0BDVVLCVC</t>
  </si>
  <si>
    <t>【Smart-Bear】【2点入り】E014 スマートフォン用 スマホリング 持ちやすい リングスタンド ホールドリング 落下防止 熊型 クマ型 2点セット (ブラック)</t>
  </si>
  <si>
    <t>C1-1RON-UU4X</t>
  </si>
  <si>
    <t>B0BDVX165M</t>
  </si>
  <si>
    <t>【Smart-Bear】【2点入り】E014 スマートフォン用 スマホリング 持ちやすい リングスタンド ホールドリング 落下防止 熊型 クマ型 2点セット (ロースゴールド)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</si>
  <si>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</si>
  <si>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</si>
  <si>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</si>
  <si>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</si>
  <si>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</si>
  <si>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</si>
  <si>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</si>
  <si>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</si>
  <si>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</si>
  <si>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</si>
  <si>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</si>
  <si>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</si>
  <si>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</si>
  <si>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</si>
  <si>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</si>
  <si>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</si>
  <si>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</si>
  <si>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</si>
  <si>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</si>
  <si>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</si>
  <si>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</si>
  <si>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</si>
  <si>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</si>
  <si>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</si>
  <si>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</si>
  <si>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</si>
  <si>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</si>
  <si>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</si>
  <si>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</si>
  <si>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</si>
  <si>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</si>
  <si>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</si>
  <si>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</si>
  <si>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</si>
  <si>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</si>
  <si>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</si>
  <si>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</si>
  <si>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</si>
  <si>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</si>
  <si>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</si>
  <si>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</si>
  <si>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KU-G0LT-S0AM</t>
  </si>
  <si>
    <t>B0BDXM4CBF</t>
  </si>
  <si>
    <t>【Smart-Bear】【2点入り】E017 スマートフォン用 スマホリング 持ちやすい リングスタンド ホールドリング 落下防止 ２点セット (ゴールド)</t>
  </si>
  <si>
    <t>85-QF8G-VOZ6</t>
  </si>
  <si>
    <t>B0BDXNTCZR</t>
  </si>
  <si>
    <t>【Smart-Bear】【2点入り】E017 スマートフォン用 スマホリング 持ちやすい リングスタンド ホールドリング 落下防止 ２点セット (シルバー)</t>
  </si>
  <si>
    <t>KC-LDES-R7ZF</t>
  </si>
  <si>
    <t>B0BDXLST27</t>
  </si>
  <si>
    <t>【Smart-Bear】【2点入り】E017 スマートフォン用 スマホリング 持ちやすい リングスタンド ホールドリング 落下防止 ２点セット (ハッカグリーン)</t>
  </si>
  <si>
    <t>3C-MR7Y-UGC1</t>
  </si>
  <si>
    <t>B0BDXLTGN2</t>
  </si>
  <si>
    <t>【Smart-Bear】【2点入り】E017 スマートフォン用 スマホリング 持ちやすい リングスタンド ホールドリング 落下防止 ２点セット (ブラック)</t>
  </si>
  <si>
    <t>C0-IOD4-U0NT</t>
  </si>
  <si>
    <t>B0BDXMVJYC</t>
  </si>
  <si>
    <t>【Smart-Bear】【2点入り】E017 スマートフォン用 スマホリング 持ちやすい リングスタンド ホールドリング 落下防止 ２点セット (ホワイト)</t>
  </si>
  <si>
    <t>J6-KSFA-LMQU</t>
  </si>
  <si>
    <t>B0BDXKJLS5</t>
  </si>
  <si>
    <t>【Smart-Bear】【2点入り】E017 スマートフォン用 スマホリング 持ちやすい リングスタンド ホールドリング 落下防止 ２点セット (ロースゴールド)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</si>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</sst>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8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60" xfId="49" applyFont="1" applyFill="1" applyBorder="1"/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0" fontId="0" fillId="0" borderId="87" xfId="0" applyNumberFormat="1" applyBorder="1" applyAlignment="1">
      <alignment vertical="center"/>
    </xf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176" fontId="13" fillId="15" borderId="36" xfId="49" applyNumberFormat="1" applyFont="1" applyFill="1" applyBorder="1" applyAlignment="1">
      <alignment vertical="center"/>
    </xf>
    <xf numFmtId="176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5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7" customWidth="1"/>
    <col min="5" max="5" width="15.625" style="567" customWidth="1"/>
    <col min="6" max="11" width="5.625" style="567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7"/>
  </cols>
  <sheetData>
    <row r="1" ht="28.5" spans="1:62">
      <c r="A1" s="1" t="s">
        <v>0</v>
      </c>
      <c r="BH1" s="660"/>
      <c r="BI1" s="660"/>
      <c r="BJ1" s="660"/>
    </row>
    <row r="2" ht="60" customHeight="1" spans="6:83">
      <c r="F2" s="683" t="s">
        <v>1</v>
      </c>
      <c r="G2" s="684"/>
      <c r="H2" s="684"/>
      <c r="I2" s="684"/>
      <c r="J2" s="684"/>
      <c r="K2" s="684"/>
      <c r="L2" s="683" t="s">
        <v>1</v>
      </c>
      <c r="M2" s="684"/>
      <c r="N2" s="684"/>
      <c r="O2" s="684"/>
      <c r="P2" s="684"/>
      <c r="Q2" s="795"/>
      <c r="R2" s="683" t="s">
        <v>2</v>
      </c>
      <c r="S2" s="684"/>
      <c r="T2" s="684"/>
      <c r="U2" s="684"/>
      <c r="V2" s="684"/>
      <c r="W2" s="795"/>
      <c r="X2" s="813" t="s">
        <v>3</v>
      </c>
      <c r="Y2" s="814"/>
      <c r="Z2" s="814"/>
      <c r="AA2" s="814"/>
      <c r="AB2" s="814"/>
      <c r="AC2" s="826"/>
      <c r="AD2" s="827" t="s">
        <v>4</v>
      </c>
      <c r="AE2" s="828"/>
      <c r="AF2" s="828"/>
      <c r="AG2" s="828"/>
      <c r="AH2" s="828"/>
      <c r="AI2" s="829"/>
      <c r="AJ2" s="827" t="s">
        <v>5</v>
      </c>
      <c r="AK2" s="828"/>
      <c r="AL2" s="828"/>
      <c r="AM2" s="828"/>
      <c r="AN2" s="828"/>
      <c r="AO2" s="829"/>
      <c r="AP2" s="827" t="s">
        <v>6</v>
      </c>
      <c r="AQ2" s="845"/>
      <c r="AR2" s="845"/>
      <c r="AS2" s="845"/>
      <c r="AT2" s="845"/>
      <c r="AU2" s="846"/>
      <c r="AV2" s="827" t="s">
        <v>7</v>
      </c>
      <c r="AW2" s="845"/>
      <c r="AX2" s="845"/>
      <c r="AY2" s="845"/>
      <c r="AZ2" s="845"/>
      <c r="BA2" s="846"/>
      <c r="BB2" s="827" t="s">
        <v>8</v>
      </c>
      <c r="BC2" s="828"/>
      <c r="BD2" s="828"/>
      <c r="BE2" s="828"/>
      <c r="BF2" s="828"/>
      <c r="BG2" s="829"/>
      <c r="BH2" s="683" t="s">
        <v>9</v>
      </c>
      <c r="BI2" s="684"/>
      <c r="BJ2" s="684"/>
      <c r="BK2" s="684"/>
      <c r="BL2" s="684"/>
      <c r="BM2" s="795"/>
      <c r="BN2" s="683" t="s">
        <v>0</v>
      </c>
      <c r="BO2" s="684"/>
      <c r="BP2" s="684"/>
      <c r="BQ2" s="684"/>
      <c r="BR2" s="684"/>
      <c r="BS2" s="795"/>
      <c r="BT2" s="683" t="s">
        <v>10</v>
      </c>
      <c r="BU2" s="684"/>
      <c r="BV2" s="684"/>
      <c r="BW2" s="684"/>
      <c r="BX2" s="684"/>
      <c r="BY2" s="795"/>
      <c r="BZ2" s="827" t="s">
        <v>11</v>
      </c>
      <c r="CA2" s="828"/>
      <c r="CB2" s="828"/>
      <c r="CC2" s="828"/>
      <c r="CD2" s="828"/>
      <c r="CE2" s="829"/>
    </row>
    <row r="3" s="617" customFormat="1" ht="24" spans="2:83">
      <c r="B3" s="1026" t="s">
        <v>12</v>
      </c>
      <c r="C3" s="1026" t="s">
        <v>13</v>
      </c>
      <c r="D3" s="1026" t="s">
        <v>14</v>
      </c>
      <c r="E3" s="1027" t="s">
        <v>15</v>
      </c>
      <c r="F3" s="1026" t="s">
        <v>16</v>
      </c>
      <c r="G3" s="1026" t="s">
        <v>17</v>
      </c>
      <c r="H3" s="1026" t="s">
        <v>18</v>
      </c>
      <c r="I3" s="1026" t="s">
        <v>19</v>
      </c>
      <c r="J3" s="1026" t="s">
        <v>20</v>
      </c>
      <c r="K3" s="1027" t="s">
        <v>21</v>
      </c>
      <c r="L3" s="1041" t="s">
        <v>16</v>
      </c>
      <c r="M3" s="751" t="s">
        <v>17</v>
      </c>
      <c r="N3" s="751" t="s">
        <v>18</v>
      </c>
      <c r="O3" s="751" t="s">
        <v>19</v>
      </c>
      <c r="P3" s="751" t="s">
        <v>20</v>
      </c>
      <c r="Q3" s="1064" t="s">
        <v>21</v>
      </c>
      <c r="R3" s="1065" t="s">
        <v>16</v>
      </c>
      <c r="S3" s="1066" t="s">
        <v>17</v>
      </c>
      <c r="T3" s="1066" t="s">
        <v>18</v>
      </c>
      <c r="U3" s="1066" t="s">
        <v>19</v>
      </c>
      <c r="V3" s="1066" t="s">
        <v>20</v>
      </c>
      <c r="W3" s="1064" t="s">
        <v>21</v>
      </c>
      <c r="X3" s="1065" t="s">
        <v>16</v>
      </c>
      <c r="Y3" s="1066" t="s">
        <v>17</v>
      </c>
      <c r="Z3" s="1066" t="s">
        <v>18</v>
      </c>
      <c r="AA3" s="1066" t="s">
        <v>19</v>
      </c>
      <c r="AB3" s="1066" t="s">
        <v>20</v>
      </c>
      <c r="AC3" s="1064" t="s">
        <v>21</v>
      </c>
      <c r="AD3" s="1041" t="s">
        <v>16</v>
      </c>
      <c r="AE3" s="751" t="s">
        <v>17</v>
      </c>
      <c r="AF3" s="751" t="s">
        <v>18</v>
      </c>
      <c r="AG3" s="751" t="s">
        <v>19</v>
      </c>
      <c r="AH3" s="751" t="s">
        <v>20</v>
      </c>
      <c r="AI3" s="1064" t="s">
        <v>21</v>
      </c>
      <c r="AJ3" s="1041" t="s">
        <v>16</v>
      </c>
      <c r="AK3" s="751" t="s">
        <v>17</v>
      </c>
      <c r="AL3" s="751" t="s">
        <v>18</v>
      </c>
      <c r="AM3" s="751" t="s">
        <v>19</v>
      </c>
      <c r="AN3" s="751" t="s">
        <v>20</v>
      </c>
      <c r="AO3" s="1064" t="s">
        <v>21</v>
      </c>
      <c r="AP3" s="1065" t="s">
        <v>16</v>
      </c>
      <c r="AQ3" s="1066" t="s">
        <v>17</v>
      </c>
      <c r="AR3" s="1066" t="s">
        <v>18</v>
      </c>
      <c r="AS3" s="1066" t="s">
        <v>19</v>
      </c>
      <c r="AT3" s="1066" t="s">
        <v>20</v>
      </c>
      <c r="AU3" s="1064" t="s">
        <v>21</v>
      </c>
      <c r="AV3" s="1065" t="s">
        <v>16</v>
      </c>
      <c r="AW3" s="1066" t="s">
        <v>17</v>
      </c>
      <c r="AX3" s="1066" t="s">
        <v>18</v>
      </c>
      <c r="AY3" s="1066" t="s">
        <v>19</v>
      </c>
      <c r="AZ3" s="1066" t="s">
        <v>20</v>
      </c>
      <c r="BA3" s="1064" t="s">
        <v>21</v>
      </c>
      <c r="BB3" s="1065" t="s">
        <v>16</v>
      </c>
      <c r="BC3" s="1066" t="s">
        <v>17</v>
      </c>
      <c r="BD3" s="1066" t="s">
        <v>18</v>
      </c>
      <c r="BE3" s="1066" t="s">
        <v>19</v>
      </c>
      <c r="BF3" s="1066" t="s">
        <v>20</v>
      </c>
      <c r="BG3" s="1064" t="s">
        <v>21</v>
      </c>
      <c r="BH3" s="1041" t="s">
        <v>16</v>
      </c>
      <c r="BI3" s="751" t="s">
        <v>17</v>
      </c>
      <c r="BJ3" s="751" t="s">
        <v>18</v>
      </c>
      <c r="BK3" s="751" t="s">
        <v>19</v>
      </c>
      <c r="BL3" s="751" t="s">
        <v>20</v>
      </c>
      <c r="BM3" s="1064" t="s">
        <v>21</v>
      </c>
      <c r="BN3" s="1041" t="s">
        <v>16</v>
      </c>
      <c r="BO3" s="751" t="s">
        <v>17</v>
      </c>
      <c r="BP3" s="751" t="s">
        <v>18</v>
      </c>
      <c r="BQ3" s="751" t="s">
        <v>19</v>
      </c>
      <c r="BR3" s="751" t="s">
        <v>20</v>
      </c>
      <c r="BS3" s="1064" t="s">
        <v>21</v>
      </c>
      <c r="BT3" s="1041" t="s">
        <v>16</v>
      </c>
      <c r="BU3" s="751" t="s">
        <v>17</v>
      </c>
      <c r="BV3" s="751" t="s">
        <v>18</v>
      </c>
      <c r="BW3" s="751" t="s">
        <v>19</v>
      </c>
      <c r="BX3" s="751" t="s">
        <v>20</v>
      </c>
      <c r="BY3" s="1064" t="s">
        <v>21</v>
      </c>
      <c r="BZ3" s="1065" t="s">
        <v>16</v>
      </c>
      <c r="CA3" s="1066" t="s">
        <v>17</v>
      </c>
      <c r="CB3" s="1066" t="s">
        <v>18</v>
      </c>
      <c r="CC3" s="1066" t="s">
        <v>19</v>
      </c>
      <c r="CD3" s="1066" t="s">
        <v>20</v>
      </c>
      <c r="CE3" s="1064" t="s">
        <v>21</v>
      </c>
    </row>
    <row r="4" ht="30" customHeight="1" spans="2:83">
      <c r="B4" s="685" t="s">
        <v>22</v>
      </c>
      <c r="C4" s="685"/>
      <c r="D4" s="768" t="s">
        <v>23</v>
      </c>
      <c r="E4" s="1028" t="s">
        <v>24</v>
      </c>
      <c r="F4" s="1029" t="s">
        <v>25</v>
      </c>
      <c r="G4" s="1029" t="s">
        <v>26</v>
      </c>
      <c r="H4" s="1029" t="s">
        <v>27</v>
      </c>
      <c r="I4" s="1029" t="s">
        <v>28</v>
      </c>
      <c r="J4" s="1029" t="s">
        <v>29</v>
      </c>
      <c r="K4" s="1042"/>
      <c r="L4" s="779"/>
      <c r="M4" s="780"/>
      <c r="N4" s="780"/>
      <c r="O4" s="780"/>
      <c r="P4" s="780"/>
      <c r="Q4" s="1067"/>
      <c r="R4" s="1068"/>
      <c r="S4" s="1069"/>
      <c r="T4" s="1069"/>
      <c r="U4" s="1069"/>
      <c r="V4" s="1069"/>
      <c r="W4" s="1070"/>
      <c r="X4" s="1068"/>
      <c r="Y4" s="1069"/>
      <c r="Z4" s="1069"/>
      <c r="AA4" s="1069"/>
      <c r="AB4" s="1069"/>
      <c r="AC4" s="1070"/>
      <c r="AD4" s="779"/>
      <c r="AE4" s="780"/>
      <c r="AF4" s="780"/>
      <c r="AG4" s="780"/>
      <c r="AH4" s="780"/>
      <c r="AI4" s="1067"/>
      <c r="AJ4" s="779"/>
      <c r="AK4" s="780"/>
      <c r="AL4" s="780"/>
      <c r="AM4" s="780"/>
      <c r="AN4" s="780"/>
      <c r="AO4" s="1067"/>
      <c r="AP4" s="1117"/>
      <c r="AQ4" s="1118"/>
      <c r="AR4" s="1118"/>
      <c r="AS4" s="1118"/>
      <c r="AT4" s="1118"/>
      <c r="AU4" s="1070"/>
      <c r="AV4" s="1117"/>
      <c r="AW4" s="1118"/>
      <c r="AX4" s="1118"/>
      <c r="AY4" s="1118"/>
      <c r="AZ4" s="1118"/>
      <c r="BA4" s="1070"/>
      <c r="BB4" s="1117"/>
      <c r="BC4" s="1118"/>
      <c r="BD4" s="1118"/>
      <c r="BE4" s="1118"/>
      <c r="BF4" s="1118"/>
      <c r="BG4" s="1070"/>
      <c r="BH4" s="877">
        <f t="shared" ref="BH4:BH27" si="0">IF($A$1="补货",L4+R4+X4,L4)</f>
        <v>0</v>
      </c>
      <c r="BI4" s="878">
        <f t="shared" ref="BI4:BI27" si="1">IF($A$1="补货",M4+S4+Y4,M4)</f>
        <v>0</v>
      </c>
      <c r="BJ4" s="878">
        <f t="shared" ref="BJ4:BJ27" si="2">IF($A$1="补货",N4+T4+Z4,N4)</f>
        <v>0</v>
      </c>
      <c r="BK4" s="878">
        <f t="shared" ref="BK4:BK27" si="3">IF($A$1="补货",O4+U4+AA4,O4)</f>
        <v>0</v>
      </c>
      <c r="BL4" s="878">
        <f t="shared" ref="BL4:BL27" si="4">IF($A$1="补货",P4+V4+AB4,P4)</f>
        <v>0</v>
      </c>
      <c r="BM4" s="1070"/>
      <c r="BN4" s="1093"/>
      <c r="BO4" s="1094"/>
      <c r="BP4" s="1094"/>
      <c r="BQ4" s="1094"/>
      <c r="BR4" s="1094"/>
      <c r="BS4" s="1070"/>
      <c r="BT4" s="877">
        <f>BH4+BN4</f>
        <v>0</v>
      </c>
      <c r="BU4" s="893">
        <f t="shared" ref="BU4:BY19" si="5">BI4+BO4</f>
        <v>0</v>
      </c>
      <c r="BV4" s="893">
        <f t="shared" si="5"/>
        <v>0</v>
      </c>
      <c r="BW4" s="893">
        <f t="shared" si="5"/>
        <v>0</v>
      </c>
      <c r="BX4" s="893">
        <f t="shared" si="5"/>
        <v>0</v>
      </c>
      <c r="BY4" s="1070"/>
      <c r="BZ4" s="1148" t="str">
        <f>IF(BB4&lt;&gt;0,BT4/BB4*7,"-")</f>
        <v>-</v>
      </c>
      <c r="CA4" s="1149" t="str">
        <f t="shared" ref="CA4:CE19" si="6">IF(BC4&lt;&gt;0,BU4/BC4*7,"-")</f>
        <v>-</v>
      </c>
      <c r="CB4" s="1149" t="str">
        <f t="shared" si="6"/>
        <v>-</v>
      </c>
      <c r="CC4" s="1149" t="str">
        <f t="shared" si="6"/>
        <v>-</v>
      </c>
      <c r="CD4" s="1149" t="str">
        <f t="shared" si="6"/>
        <v>-</v>
      </c>
      <c r="CE4" s="1165" t="str">
        <f t="shared" si="6"/>
        <v>-</v>
      </c>
    </row>
    <row r="5" ht="30" customHeight="1" spans="2:83">
      <c r="B5" s="933"/>
      <c r="C5" s="933"/>
      <c r="D5" s="1030" t="s">
        <v>30</v>
      </c>
      <c r="E5" s="1031" t="s">
        <v>31</v>
      </c>
      <c r="F5" s="1032" t="s">
        <v>32</v>
      </c>
      <c r="G5" s="1032" t="s">
        <v>33</v>
      </c>
      <c r="H5" s="1032" t="s">
        <v>34</v>
      </c>
      <c r="I5" s="1032" t="s">
        <v>35</v>
      </c>
      <c r="J5" s="1032" t="s">
        <v>36</v>
      </c>
      <c r="K5" s="1043"/>
      <c r="L5" s="644"/>
      <c r="M5" s="1044"/>
      <c r="N5" s="1044"/>
      <c r="O5" s="1044"/>
      <c r="P5" s="1044"/>
      <c r="Q5" s="1071"/>
      <c r="R5" s="1072"/>
      <c r="S5" s="1073"/>
      <c r="T5" s="1074"/>
      <c r="U5" s="1073"/>
      <c r="V5" s="1073"/>
      <c r="W5" s="1075"/>
      <c r="X5" s="1072"/>
      <c r="Y5" s="1073"/>
      <c r="Z5" s="1074"/>
      <c r="AA5" s="1073"/>
      <c r="AB5" s="1073"/>
      <c r="AC5" s="1075"/>
      <c r="AD5" s="644"/>
      <c r="AE5" s="1044"/>
      <c r="AF5" s="1044"/>
      <c r="AG5" s="1044"/>
      <c r="AH5" s="1044"/>
      <c r="AI5" s="1071"/>
      <c r="AJ5" s="644"/>
      <c r="AK5" s="1044"/>
      <c r="AL5" s="1044"/>
      <c r="AM5" s="1044"/>
      <c r="AN5" s="1044"/>
      <c r="AO5" s="1071"/>
      <c r="AP5" s="1119"/>
      <c r="AQ5" s="852"/>
      <c r="AR5" s="1120"/>
      <c r="AS5" s="852"/>
      <c r="AT5" s="852"/>
      <c r="AU5" s="1075"/>
      <c r="AV5" s="1119"/>
      <c r="AW5" s="852"/>
      <c r="AX5" s="1120"/>
      <c r="AY5" s="852"/>
      <c r="AZ5" s="852"/>
      <c r="BA5" s="1075"/>
      <c r="BB5" s="1119"/>
      <c r="BC5" s="852"/>
      <c r="BD5" s="1120"/>
      <c r="BE5" s="852"/>
      <c r="BF5" s="852"/>
      <c r="BG5" s="1075"/>
      <c r="BH5" s="879">
        <f t="shared" si="0"/>
        <v>0</v>
      </c>
      <c r="BI5" s="1132">
        <f t="shared" si="1"/>
        <v>0</v>
      </c>
      <c r="BJ5" s="1133">
        <f t="shared" si="2"/>
        <v>0</v>
      </c>
      <c r="BK5" s="1132">
        <f t="shared" si="3"/>
        <v>0</v>
      </c>
      <c r="BL5" s="1132">
        <f t="shared" si="4"/>
        <v>0</v>
      </c>
      <c r="BM5" s="1075"/>
      <c r="BN5" s="1096"/>
      <c r="BO5" s="603"/>
      <c r="BP5" s="1140"/>
      <c r="BQ5" s="603"/>
      <c r="BR5" s="603"/>
      <c r="BS5" s="1075"/>
      <c r="BT5" s="894">
        <f t="shared" ref="BT5:BY30" si="7">BH5+BN5</f>
        <v>0</v>
      </c>
      <c r="BU5" s="1150">
        <f t="shared" si="5"/>
        <v>0</v>
      </c>
      <c r="BV5" s="1151">
        <f t="shared" si="5"/>
        <v>0</v>
      </c>
      <c r="BW5" s="1150">
        <f t="shared" si="5"/>
        <v>0</v>
      </c>
      <c r="BX5" s="1150">
        <f t="shared" si="5"/>
        <v>0</v>
      </c>
      <c r="BY5" s="1075"/>
      <c r="BZ5" s="1152" t="str">
        <f t="shared" ref="BZ5:CE30" si="8">IF(BB5&lt;&gt;0,BT5/BB5*7,"-")</f>
        <v>-</v>
      </c>
      <c r="CA5" s="912" t="str">
        <f t="shared" si="6"/>
        <v>-</v>
      </c>
      <c r="CB5" s="1153" t="str">
        <f t="shared" si="6"/>
        <v>-</v>
      </c>
      <c r="CC5" s="912" t="str">
        <f t="shared" si="6"/>
        <v>-</v>
      </c>
      <c r="CD5" s="912" t="str">
        <f t="shared" si="6"/>
        <v>-</v>
      </c>
      <c r="CE5" s="1166" t="str">
        <f t="shared" si="6"/>
        <v>-</v>
      </c>
    </row>
    <row r="6" ht="30" customHeight="1" spans="2:83">
      <c r="B6" s="937"/>
      <c r="C6" s="937"/>
      <c r="D6" s="768" t="s">
        <v>37</v>
      </c>
      <c r="E6" s="1028" t="s">
        <v>38</v>
      </c>
      <c r="F6" s="1033" t="s">
        <v>39</v>
      </c>
      <c r="G6" s="1033" t="s">
        <v>40</v>
      </c>
      <c r="H6" s="1033" t="s">
        <v>41</v>
      </c>
      <c r="I6" s="1045" t="s">
        <v>42</v>
      </c>
      <c r="J6" s="1045" t="s">
        <v>43</v>
      </c>
      <c r="K6" s="1046"/>
      <c r="L6" s="655"/>
      <c r="M6" s="1047"/>
      <c r="N6" s="1047"/>
      <c r="O6" s="1047"/>
      <c r="P6" s="1047"/>
      <c r="Q6" s="1076"/>
      <c r="R6" s="1077"/>
      <c r="S6" s="1078"/>
      <c r="T6" s="1078"/>
      <c r="U6" s="1078"/>
      <c r="V6" s="1078"/>
      <c r="W6" s="1079"/>
      <c r="X6" s="1077"/>
      <c r="Y6" s="1078"/>
      <c r="Z6" s="1078"/>
      <c r="AA6" s="1078"/>
      <c r="AB6" s="1078"/>
      <c r="AC6" s="1079"/>
      <c r="AD6" s="655"/>
      <c r="AE6" s="1047"/>
      <c r="AF6" s="1047"/>
      <c r="AG6" s="1047"/>
      <c r="AH6" s="1047"/>
      <c r="AI6" s="1076"/>
      <c r="AJ6" s="655"/>
      <c r="AK6" s="1047"/>
      <c r="AL6" s="1047"/>
      <c r="AM6" s="1047"/>
      <c r="AN6" s="1047"/>
      <c r="AO6" s="1076"/>
      <c r="AP6" s="657"/>
      <c r="AQ6" s="857"/>
      <c r="AR6" s="857"/>
      <c r="AS6" s="857"/>
      <c r="AT6" s="857"/>
      <c r="AU6" s="1079"/>
      <c r="AV6" s="657"/>
      <c r="AW6" s="857"/>
      <c r="AX6" s="857"/>
      <c r="AY6" s="857"/>
      <c r="AZ6" s="857"/>
      <c r="BA6" s="1079"/>
      <c r="BB6" s="657"/>
      <c r="BC6" s="857"/>
      <c r="BD6" s="857"/>
      <c r="BE6" s="857"/>
      <c r="BF6" s="857"/>
      <c r="BG6" s="1079"/>
      <c r="BH6" s="676">
        <f t="shared" si="0"/>
        <v>0</v>
      </c>
      <c r="BI6" s="1134">
        <f t="shared" si="1"/>
        <v>0</v>
      </c>
      <c r="BJ6" s="1134">
        <f t="shared" si="2"/>
        <v>0</v>
      </c>
      <c r="BK6" s="1134">
        <f t="shared" si="3"/>
        <v>0</v>
      </c>
      <c r="BL6" s="1134">
        <f t="shared" si="4"/>
        <v>0</v>
      </c>
      <c r="BM6" s="1079"/>
      <c r="BN6" s="656"/>
      <c r="BO6" s="612"/>
      <c r="BP6" s="612"/>
      <c r="BQ6" s="612"/>
      <c r="BR6" s="612"/>
      <c r="BS6" s="1079"/>
      <c r="BT6" s="677">
        <f t="shared" si="7"/>
        <v>0</v>
      </c>
      <c r="BU6" s="1154">
        <f t="shared" si="5"/>
        <v>0</v>
      </c>
      <c r="BV6" s="1154">
        <f t="shared" si="5"/>
        <v>0</v>
      </c>
      <c r="BW6" s="1154">
        <f t="shared" si="5"/>
        <v>0</v>
      </c>
      <c r="BX6" s="1154">
        <f t="shared" si="5"/>
        <v>0</v>
      </c>
      <c r="BY6" s="1079"/>
      <c r="BZ6" s="915" t="str">
        <f t="shared" si="8"/>
        <v>-</v>
      </c>
      <c r="CA6" s="916" t="str">
        <f t="shared" si="6"/>
        <v>-</v>
      </c>
      <c r="CB6" s="916" t="str">
        <f t="shared" si="6"/>
        <v>-</v>
      </c>
      <c r="CC6" s="916" t="str">
        <f t="shared" si="6"/>
        <v>-</v>
      </c>
      <c r="CD6" s="916" t="str">
        <f t="shared" si="6"/>
        <v>-</v>
      </c>
      <c r="CE6" s="1167" t="str">
        <f t="shared" si="6"/>
        <v>-</v>
      </c>
    </row>
    <row r="7" ht="30" customHeight="1" spans="2:83">
      <c r="B7" s="685" t="s">
        <v>44</v>
      </c>
      <c r="C7" s="685"/>
      <c r="D7" s="1030" t="s">
        <v>45</v>
      </c>
      <c r="E7" s="1031" t="s">
        <v>46</v>
      </c>
      <c r="F7" s="1034" t="s">
        <v>47</v>
      </c>
      <c r="G7" s="1034" t="s">
        <v>48</v>
      </c>
      <c r="H7" s="1034" t="s">
        <v>49</v>
      </c>
      <c r="I7" s="1034" t="s">
        <v>50</v>
      </c>
      <c r="J7" s="1029" t="s">
        <v>51</v>
      </c>
      <c r="K7" s="1048"/>
      <c r="L7" s="779"/>
      <c r="M7" s="780"/>
      <c r="N7" s="780"/>
      <c r="O7" s="780"/>
      <c r="P7" s="780"/>
      <c r="Q7" s="1067"/>
      <c r="R7" s="1068"/>
      <c r="S7" s="1069"/>
      <c r="T7" s="1069"/>
      <c r="U7" s="1069"/>
      <c r="V7" s="1069"/>
      <c r="W7" s="1070"/>
      <c r="X7" s="1068"/>
      <c r="Y7" s="1069"/>
      <c r="Z7" s="1069"/>
      <c r="AA7" s="1069"/>
      <c r="AB7" s="1069"/>
      <c r="AC7" s="1070"/>
      <c r="AD7" s="779"/>
      <c r="AE7" s="780"/>
      <c r="AF7" s="780"/>
      <c r="AG7" s="780"/>
      <c r="AH7" s="780"/>
      <c r="AI7" s="1067"/>
      <c r="AJ7" s="779"/>
      <c r="AK7" s="780"/>
      <c r="AL7" s="780"/>
      <c r="AM7" s="780"/>
      <c r="AN7" s="780"/>
      <c r="AO7" s="1067"/>
      <c r="AP7" s="1117"/>
      <c r="AQ7" s="1118"/>
      <c r="AR7" s="1118"/>
      <c r="AS7" s="1118"/>
      <c r="AT7" s="1118"/>
      <c r="AU7" s="1070"/>
      <c r="AV7" s="1117"/>
      <c r="AW7" s="1118"/>
      <c r="AX7" s="1118"/>
      <c r="AY7" s="1118"/>
      <c r="AZ7" s="1118"/>
      <c r="BA7" s="1070"/>
      <c r="BB7" s="1117"/>
      <c r="BC7" s="1118"/>
      <c r="BD7" s="1118"/>
      <c r="BE7" s="1118"/>
      <c r="BF7" s="1118"/>
      <c r="BG7" s="1070"/>
      <c r="BH7" s="877">
        <f t="shared" si="0"/>
        <v>0</v>
      </c>
      <c r="BI7" s="878">
        <f t="shared" si="1"/>
        <v>0</v>
      </c>
      <c r="BJ7" s="878">
        <f t="shared" si="2"/>
        <v>0</v>
      </c>
      <c r="BK7" s="878">
        <f t="shared" si="3"/>
        <v>0</v>
      </c>
      <c r="BL7" s="878">
        <f t="shared" si="4"/>
        <v>0</v>
      </c>
      <c r="BM7" s="1070"/>
      <c r="BN7" s="1093"/>
      <c r="BO7" s="1094"/>
      <c r="BP7" s="1094"/>
      <c r="BQ7" s="1094"/>
      <c r="BR7" s="1094"/>
      <c r="BS7" s="1070"/>
      <c r="BT7" s="877">
        <f t="shared" si="7"/>
        <v>0</v>
      </c>
      <c r="BU7" s="893">
        <f t="shared" si="5"/>
        <v>0</v>
      </c>
      <c r="BV7" s="893">
        <f t="shared" si="5"/>
        <v>0</v>
      </c>
      <c r="BW7" s="893">
        <f t="shared" si="5"/>
        <v>0</v>
      </c>
      <c r="BX7" s="893">
        <f t="shared" si="5"/>
        <v>0</v>
      </c>
      <c r="BY7" s="1070"/>
      <c r="BZ7" s="1148" t="str">
        <f t="shared" si="8"/>
        <v>-</v>
      </c>
      <c r="CA7" s="1149" t="str">
        <f t="shared" si="6"/>
        <v>-</v>
      </c>
      <c r="CB7" s="1149" t="str">
        <f t="shared" si="6"/>
        <v>-</v>
      </c>
      <c r="CC7" s="1149" t="str">
        <f t="shared" si="6"/>
        <v>-</v>
      </c>
      <c r="CD7" s="1149" t="str">
        <f t="shared" si="6"/>
        <v>-</v>
      </c>
      <c r="CE7" s="1165" t="str">
        <f t="shared" si="6"/>
        <v>-</v>
      </c>
    </row>
    <row r="8" ht="30" customHeight="1" spans="2:83">
      <c r="B8" s="933"/>
      <c r="C8" s="933"/>
      <c r="D8" s="1030" t="s">
        <v>52</v>
      </c>
      <c r="E8" s="1031" t="s">
        <v>53</v>
      </c>
      <c r="F8" s="1035" t="s">
        <v>54</v>
      </c>
      <c r="G8" s="1035" t="s">
        <v>55</v>
      </c>
      <c r="H8" s="1035" t="s">
        <v>56</v>
      </c>
      <c r="I8" s="1032" t="s">
        <v>57</v>
      </c>
      <c r="J8" s="1032" t="s">
        <v>58</v>
      </c>
      <c r="K8" s="1049"/>
      <c r="L8" s="644"/>
      <c r="M8" s="1044"/>
      <c r="N8" s="1044"/>
      <c r="O8" s="1044"/>
      <c r="P8" s="1044"/>
      <c r="Q8" s="1071"/>
      <c r="R8" s="1080"/>
      <c r="S8" s="1073"/>
      <c r="T8" s="1073"/>
      <c r="U8" s="1073"/>
      <c r="V8" s="1073"/>
      <c r="W8" s="1075"/>
      <c r="X8" s="1080"/>
      <c r="Y8" s="1073"/>
      <c r="Z8" s="1073"/>
      <c r="AA8" s="1073"/>
      <c r="AB8" s="1073"/>
      <c r="AC8" s="1075"/>
      <c r="AD8" s="644"/>
      <c r="AE8" s="1044"/>
      <c r="AF8" s="1044"/>
      <c r="AG8" s="1044"/>
      <c r="AH8" s="1044"/>
      <c r="AI8" s="1071"/>
      <c r="AJ8" s="644"/>
      <c r="AK8" s="1044"/>
      <c r="AL8" s="1044"/>
      <c r="AM8" s="1044"/>
      <c r="AN8" s="1044"/>
      <c r="AO8" s="1071"/>
      <c r="AP8" s="646"/>
      <c r="AQ8" s="852"/>
      <c r="AR8" s="852"/>
      <c r="AS8" s="852"/>
      <c r="AT8" s="852"/>
      <c r="AU8" s="1075"/>
      <c r="AV8" s="646"/>
      <c r="AW8" s="852"/>
      <c r="AX8" s="852"/>
      <c r="AY8" s="852"/>
      <c r="AZ8" s="852"/>
      <c r="BA8" s="1075"/>
      <c r="BB8" s="646"/>
      <c r="BC8" s="852"/>
      <c r="BD8" s="852"/>
      <c r="BE8" s="852"/>
      <c r="BF8" s="852"/>
      <c r="BG8" s="1075"/>
      <c r="BH8" s="664">
        <f t="shared" si="0"/>
        <v>0</v>
      </c>
      <c r="BI8" s="1132">
        <f t="shared" si="1"/>
        <v>0</v>
      </c>
      <c r="BJ8" s="1132">
        <f t="shared" si="2"/>
        <v>0</v>
      </c>
      <c r="BK8" s="1132">
        <f t="shared" si="3"/>
        <v>0</v>
      </c>
      <c r="BL8" s="1132">
        <f t="shared" si="4"/>
        <v>0</v>
      </c>
      <c r="BM8" s="1075"/>
      <c r="BN8" s="645"/>
      <c r="BO8" s="603"/>
      <c r="BP8" s="603"/>
      <c r="BQ8" s="603"/>
      <c r="BR8" s="603"/>
      <c r="BS8" s="1075"/>
      <c r="BT8" s="665">
        <f t="shared" si="7"/>
        <v>0</v>
      </c>
      <c r="BU8" s="1150">
        <f t="shared" si="5"/>
        <v>0</v>
      </c>
      <c r="BV8" s="1150">
        <f t="shared" si="5"/>
        <v>0</v>
      </c>
      <c r="BW8" s="1150">
        <f t="shared" si="5"/>
        <v>0</v>
      </c>
      <c r="BX8" s="1150">
        <f t="shared" si="5"/>
        <v>0</v>
      </c>
      <c r="BY8" s="1075"/>
      <c r="BZ8" s="911" t="str">
        <f t="shared" si="8"/>
        <v>-</v>
      </c>
      <c r="CA8" s="912" t="str">
        <f t="shared" si="6"/>
        <v>-</v>
      </c>
      <c r="CB8" s="912" t="str">
        <f t="shared" si="6"/>
        <v>-</v>
      </c>
      <c r="CC8" s="912" t="str">
        <f t="shared" si="6"/>
        <v>-</v>
      </c>
      <c r="CD8" s="912" t="str">
        <f t="shared" si="6"/>
        <v>-</v>
      </c>
      <c r="CE8" s="1166" t="str">
        <f t="shared" si="6"/>
        <v>-</v>
      </c>
    </row>
    <row r="9" ht="30" customHeight="1" spans="2:83">
      <c r="B9" s="933"/>
      <c r="C9" s="933"/>
      <c r="D9" s="1030" t="s">
        <v>59</v>
      </c>
      <c r="E9" s="1031" t="s">
        <v>60</v>
      </c>
      <c r="F9" s="1035" t="s">
        <v>61</v>
      </c>
      <c r="G9" s="1035" t="s">
        <v>62</v>
      </c>
      <c r="H9" s="1035" t="s">
        <v>63</v>
      </c>
      <c r="I9" s="1032" t="s">
        <v>64</v>
      </c>
      <c r="J9" s="1032" t="s">
        <v>65</v>
      </c>
      <c r="K9" s="1049"/>
      <c r="L9" s="644"/>
      <c r="M9" s="1044"/>
      <c r="N9" s="1044"/>
      <c r="O9" s="1044"/>
      <c r="P9" s="1044"/>
      <c r="Q9" s="1071"/>
      <c r="R9" s="1080"/>
      <c r="S9" s="1073"/>
      <c r="T9" s="1073"/>
      <c r="U9" s="1073"/>
      <c r="V9" s="1073"/>
      <c r="W9" s="1075"/>
      <c r="X9" s="1080"/>
      <c r="Y9" s="1073"/>
      <c r="Z9" s="1073"/>
      <c r="AA9" s="1073"/>
      <c r="AB9" s="1073"/>
      <c r="AC9" s="1075"/>
      <c r="AD9" s="644"/>
      <c r="AE9" s="1044"/>
      <c r="AF9" s="1044"/>
      <c r="AG9" s="1044"/>
      <c r="AH9" s="1044"/>
      <c r="AI9" s="1071"/>
      <c r="AJ9" s="644"/>
      <c r="AK9" s="1044"/>
      <c r="AL9" s="1044"/>
      <c r="AM9" s="1044"/>
      <c r="AN9" s="1044"/>
      <c r="AO9" s="1071"/>
      <c r="AP9" s="646"/>
      <c r="AQ9" s="852"/>
      <c r="AR9" s="852"/>
      <c r="AS9" s="852"/>
      <c r="AT9" s="852"/>
      <c r="AU9" s="1075"/>
      <c r="AV9" s="646"/>
      <c r="AW9" s="852"/>
      <c r="AX9" s="852"/>
      <c r="AY9" s="852"/>
      <c r="AZ9" s="852"/>
      <c r="BA9" s="1075"/>
      <c r="BB9" s="646"/>
      <c r="BC9" s="852"/>
      <c r="BD9" s="852"/>
      <c r="BE9" s="852"/>
      <c r="BF9" s="852"/>
      <c r="BG9" s="1075"/>
      <c r="BH9" s="664">
        <f t="shared" si="0"/>
        <v>0</v>
      </c>
      <c r="BI9" s="1132">
        <f t="shared" si="1"/>
        <v>0</v>
      </c>
      <c r="BJ9" s="1132">
        <f t="shared" si="2"/>
        <v>0</v>
      </c>
      <c r="BK9" s="1132">
        <f t="shared" si="3"/>
        <v>0</v>
      </c>
      <c r="BL9" s="1132">
        <f t="shared" si="4"/>
        <v>0</v>
      </c>
      <c r="BM9" s="1075"/>
      <c r="BN9" s="645"/>
      <c r="BO9" s="603"/>
      <c r="BP9" s="603"/>
      <c r="BQ9" s="603"/>
      <c r="BR9" s="603"/>
      <c r="BS9" s="1075"/>
      <c r="BT9" s="665">
        <f t="shared" si="7"/>
        <v>0</v>
      </c>
      <c r="BU9" s="1150">
        <f t="shared" si="5"/>
        <v>0</v>
      </c>
      <c r="BV9" s="1150">
        <f t="shared" si="5"/>
        <v>0</v>
      </c>
      <c r="BW9" s="1150">
        <f t="shared" si="5"/>
        <v>0</v>
      </c>
      <c r="BX9" s="1150">
        <f t="shared" si="5"/>
        <v>0</v>
      </c>
      <c r="BY9" s="1075"/>
      <c r="BZ9" s="911" t="str">
        <f t="shared" si="8"/>
        <v>-</v>
      </c>
      <c r="CA9" s="912" t="str">
        <f t="shared" si="6"/>
        <v>-</v>
      </c>
      <c r="CB9" s="912" t="str">
        <f t="shared" si="6"/>
        <v>-</v>
      </c>
      <c r="CC9" s="912" t="str">
        <f t="shared" si="6"/>
        <v>-</v>
      </c>
      <c r="CD9" s="912" t="str">
        <f t="shared" si="6"/>
        <v>-</v>
      </c>
      <c r="CE9" s="1166" t="str">
        <f t="shared" si="6"/>
        <v>-</v>
      </c>
    </row>
    <row r="10" ht="30" customHeight="1" spans="2:83">
      <c r="B10" s="937"/>
      <c r="C10" s="937"/>
      <c r="D10" s="768" t="s">
        <v>66</v>
      </c>
      <c r="E10" s="1028" t="s">
        <v>67</v>
      </c>
      <c r="F10" s="1033" t="s">
        <v>68</v>
      </c>
      <c r="G10" s="1033" t="s">
        <v>69</v>
      </c>
      <c r="H10" s="1033" t="s">
        <v>70</v>
      </c>
      <c r="I10" s="1045" t="s">
        <v>71</v>
      </c>
      <c r="J10" s="1045" t="s">
        <v>72</v>
      </c>
      <c r="K10" s="1050"/>
      <c r="L10" s="655"/>
      <c r="M10" s="1047"/>
      <c r="N10" s="1047"/>
      <c r="O10" s="1047"/>
      <c r="P10" s="1047"/>
      <c r="Q10" s="1076"/>
      <c r="R10" s="1077"/>
      <c r="S10" s="1078"/>
      <c r="T10" s="1078"/>
      <c r="U10" s="1078"/>
      <c r="V10" s="1078"/>
      <c r="W10" s="1079"/>
      <c r="X10" s="1077"/>
      <c r="Y10" s="1078"/>
      <c r="Z10" s="1078"/>
      <c r="AA10" s="1078"/>
      <c r="AB10" s="1078"/>
      <c r="AC10" s="1079"/>
      <c r="AD10" s="655"/>
      <c r="AE10" s="1047"/>
      <c r="AF10" s="1047"/>
      <c r="AG10" s="1047"/>
      <c r="AH10" s="1047"/>
      <c r="AI10" s="1076"/>
      <c r="AJ10" s="655"/>
      <c r="AK10" s="1047"/>
      <c r="AL10" s="1047"/>
      <c r="AM10" s="1047"/>
      <c r="AN10" s="1047"/>
      <c r="AO10" s="1076"/>
      <c r="AP10" s="657"/>
      <c r="AQ10" s="857"/>
      <c r="AR10" s="857"/>
      <c r="AS10" s="857"/>
      <c r="AT10" s="857"/>
      <c r="AU10" s="1079"/>
      <c r="AV10" s="657"/>
      <c r="AW10" s="857"/>
      <c r="AX10" s="857"/>
      <c r="AY10" s="857"/>
      <c r="AZ10" s="857"/>
      <c r="BA10" s="1079"/>
      <c r="BB10" s="657"/>
      <c r="BC10" s="857"/>
      <c r="BD10" s="857"/>
      <c r="BE10" s="857"/>
      <c r="BF10" s="857"/>
      <c r="BG10" s="1079"/>
      <c r="BH10" s="676">
        <f t="shared" si="0"/>
        <v>0</v>
      </c>
      <c r="BI10" s="1134">
        <f t="shared" si="1"/>
        <v>0</v>
      </c>
      <c r="BJ10" s="1134">
        <f t="shared" si="2"/>
        <v>0</v>
      </c>
      <c r="BK10" s="1134">
        <f t="shared" si="3"/>
        <v>0</v>
      </c>
      <c r="BL10" s="1134">
        <f t="shared" si="4"/>
        <v>0</v>
      </c>
      <c r="BM10" s="1079"/>
      <c r="BN10" s="656"/>
      <c r="BO10" s="612"/>
      <c r="BP10" s="612"/>
      <c r="BQ10" s="612"/>
      <c r="BR10" s="612"/>
      <c r="BS10" s="1079"/>
      <c r="BT10" s="677">
        <f t="shared" si="7"/>
        <v>0</v>
      </c>
      <c r="BU10" s="1154">
        <f t="shared" si="5"/>
        <v>0</v>
      </c>
      <c r="BV10" s="1154">
        <f t="shared" si="5"/>
        <v>0</v>
      </c>
      <c r="BW10" s="1154">
        <f t="shared" si="5"/>
        <v>0</v>
      </c>
      <c r="BX10" s="1154">
        <f t="shared" si="5"/>
        <v>0</v>
      </c>
      <c r="BY10" s="1079"/>
      <c r="BZ10" s="915" t="str">
        <f t="shared" si="8"/>
        <v>-</v>
      </c>
      <c r="CA10" s="916" t="str">
        <f t="shared" si="6"/>
        <v>-</v>
      </c>
      <c r="CB10" s="916" t="str">
        <f t="shared" si="6"/>
        <v>-</v>
      </c>
      <c r="CC10" s="916" t="str">
        <f t="shared" si="6"/>
        <v>-</v>
      </c>
      <c r="CD10" s="916" t="str">
        <f t="shared" si="6"/>
        <v>-</v>
      </c>
      <c r="CE10" s="1167" t="str">
        <f t="shared" si="6"/>
        <v>-</v>
      </c>
    </row>
    <row r="11" ht="60" customHeight="1" spans="2:83">
      <c r="B11" s="685" t="s">
        <v>73</v>
      </c>
      <c r="C11" s="685"/>
      <c r="D11" s="1030" t="s">
        <v>23</v>
      </c>
      <c r="E11" s="1031" t="s">
        <v>24</v>
      </c>
      <c r="F11" s="1034" t="s">
        <v>74</v>
      </c>
      <c r="G11" s="1034" t="s">
        <v>75</v>
      </c>
      <c r="H11" s="1034" t="s">
        <v>76</v>
      </c>
      <c r="I11" s="1029" t="s">
        <v>77</v>
      </c>
      <c r="J11" s="1029" t="s">
        <v>78</v>
      </c>
      <c r="K11" s="1051" t="s">
        <v>79</v>
      </c>
      <c r="L11" s="779"/>
      <c r="M11" s="780"/>
      <c r="N11" s="780"/>
      <c r="O11" s="780"/>
      <c r="P11" s="780"/>
      <c r="Q11" s="1081"/>
      <c r="R11" s="1068"/>
      <c r="S11" s="1069"/>
      <c r="T11" s="1069"/>
      <c r="U11" s="1069"/>
      <c r="V11" s="1069"/>
      <c r="W11" s="1082"/>
      <c r="X11" s="1068"/>
      <c r="Y11" s="1069"/>
      <c r="Z11" s="1069"/>
      <c r="AA11" s="1069"/>
      <c r="AB11" s="1069"/>
      <c r="AC11" s="1082"/>
      <c r="AD11" s="779"/>
      <c r="AE11" s="780"/>
      <c r="AF11" s="780"/>
      <c r="AG11" s="780"/>
      <c r="AH11" s="780"/>
      <c r="AI11" s="1081"/>
      <c r="AJ11" s="779"/>
      <c r="AK11" s="780"/>
      <c r="AL11" s="780"/>
      <c r="AM11" s="780"/>
      <c r="AN11" s="780"/>
      <c r="AO11" s="1081"/>
      <c r="AP11" s="1117"/>
      <c r="AQ11" s="1118"/>
      <c r="AR11" s="1118"/>
      <c r="AS11" s="1118"/>
      <c r="AT11" s="1118"/>
      <c r="AU11" s="1121"/>
      <c r="AV11" s="1117"/>
      <c r="AW11" s="1118"/>
      <c r="AX11" s="1118"/>
      <c r="AY11" s="1118"/>
      <c r="AZ11" s="1118"/>
      <c r="BA11" s="1121"/>
      <c r="BB11" s="1117"/>
      <c r="BC11" s="1118"/>
      <c r="BD11" s="1118"/>
      <c r="BE11" s="1118"/>
      <c r="BF11" s="1118"/>
      <c r="BG11" s="1121"/>
      <c r="BH11" s="1135">
        <f t="shared" si="0"/>
        <v>0</v>
      </c>
      <c r="BI11" s="878">
        <f t="shared" si="1"/>
        <v>0</v>
      </c>
      <c r="BJ11" s="878">
        <f t="shared" si="2"/>
        <v>0</v>
      </c>
      <c r="BK11" s="878">
        <f t="shared" si="3"/>
        <v>0</v>
      </c>
      <c r="BL11" s="878">
        <f t="shared" si="4"/>
        <v>0</v>
      </c>
      <c r="BM11" s="1141">
        <f>IF($A$1="补货",Q11+W11+AC11,Q11)</f>
        <v>0</v>
      </c>
      <c r="BN11" s="1093"/>
      <c r="BO11" s="1094"/>
      <c r="BP11" s="1094"/>
      <c r="BQ11" s="1094"/>
      <c r="BR11" s="1094"/>
      <c r="BS11" s="1082"/>
      <c r="BT11" s="877">
        <f t="shared" si="7"/>
        <v>0</v>
      </c>
      <c r="BU11" s="893">
        <f t="shared" si="5"/>
        <v>0</v>
      </c>
      <c r="BV11" s="893">
        <f t="shared" si="5"/>
        <v>0</v>
      </c>
      <c r="BW11" s="893">
        <f t="shared" si="5"/>
        <v>0</v>
      </c>
      <c r="BX11" s="893">
        <f t="shared" si="5"/>
        <v>0</v>
      </c>
      <c r="BY11" s="1155">
        <f t="shared" si="5"/>
        <v>0</v>
      </c>
      <c r="BZ11" s="1148" t="str">
        <f t="shared" si="8"/>
        <v>-</v>
      </c>
      <c r="CA11" s="1149" t="str">
        <f t="shared" si="6"/>
        <v>-</v>
      </c>
      <c r="CB11" s="1149" t="str">
        <f t="shared" si="6"/>
        <v>-</v>
      </c>
      <c r="CC11" s="1149" t="str">
        <f t="shared" si="6"/>
        <v>-</v>
      </c>
      <c r="CD11" s="1149" t="str">
        <f t="shared" si="6"/>
        <v>-</v>
      </c>
      <c r="CE11" s="1168" t="str">
        <f t="shared" si="6"/>
        <v>-</v>
      </c>
    </row>
    <row r="12" ht="60" customHeight="1" spans="2:83">
      <c r="B12" s="933"/>
      <c r="C12" s="933"/>
      <c r="D12" s="1030" t="s">
        <v>37</v>
      </c>
      <c r="E12" s="1031" t="s">
        <v>38</v>
      </c>
      <c r="F12" s="1033" t="s">
        <v>80</v>
      </c>
      <c r="G12" s="1033" t="s">
        <v>81</v>
      </c>
      <c r="H12" s="1033" t="s">
        <v>82</v>
      </c>
      <c r="I12" s="1045" t="s">
        <v>83</v>
      </c>
      <c r="J12" s="1045" t="s">
        <v>84</v>
      </c>
      <c r="K12" s="1052" t="s">
        <v>85</v>
      </c>
      <c r="L12" s="655"/>
      <c r="M12" s="1047"/>
      <c r="N12" s="1047"/>
      <c r="O12" s="1047"/>
      <c r="P12" s="1047"/>
      <c r="Q12" s="1083"/>
      <c r="R12" s="1084"/>
      <c r="S12" s="1085"/>
      <c r="T12" s="1085"/>
      <c r="U12" s="1085"/>
      <c r="V12" s="1085"/>
      <c r="W12" s="1086"/>
      <c r="X12" s="1084"/>
      <c r="Y12" s="1085"/>
      <c r="Z12" s="1085"/>
      <c r="AA12" s="1085"/>
      <c r="AB12" s="1085"/>
      <c r="AC12" s="1086"/>
      <c r="AD12" s="655"/>
      <c r="AE12" s="1047"/>
      <c r="AF12" s="1047"/>
      <c r="AG12" s="1047"/>
      <c r="AH12" s="1047"/>
      <c r="AI12" s="1083"/>
      <c r="AJ12" s="655"/>
      <c r="AK12" s="1047"/>
      <c r="AL12" s="1047"/>
      <c r="AM12" s="1047"/>
      <c r="AN12" s="1047"/>
      <c r="AO12" s="1083"/>
      <c r="AP12" s="1122"/>
      <c r="AQ12" s="1123"/>
      <c r="AR12" s="1123"/>
      <c r="AS12" s="1123"/>
      <c r="AT12" s="1123"/>
      <c r="AU12" s="1124"/>
      <c r="AV12" s="1122"/>
      <c r="AW12" s="1123"/>
      <c r="AX12" s="1123"/>
      <c r="AY12" s="1123"/>
      <c r="AZ12" s="1123"/>
      <c r="BA12" s="1124"/>
      <c r="BB12" s="1122"/>
      <c r="BC12" s="1123"/>
      <c r="BD12" s="1123"/>
      <c r="BE12" s="1123"/>
      <c r="BF12" s="1123"/>
      <c r="BG12" s="1124"/>
      <c r="BH12" s="881">
        <f t="shared" si="0"/>
        <v>0</v>
      </c>
      <c r="BI12" s="882">
        <f t="shared" si="1"/>
        <v>0</v>
      </c>
      <c r="BJ12" s="882">
        <f t="shared" si="2"/>
        <v>0</v>
      </c>
      <c r="BK12" s="882">
        <f t="shared" si="3"/>
        <v>0</v>
      </c>
      <c r="BL12" s="882">
        <f t="shared" si="4"/>
        <v>0</v>
      </c>
      <c r="BM12" s="1142">
        <f>IF($A$1="补货",Q12+W12+AC12,Q12)</f>
        <v>0</v>
      </c>
      <c r="BN12" s="1099"/>
      <c r="BO12" s="1100"/>
      <c r="BP12" s="1100"/>
      <c r="BQ12" s="1100"/>
      <c r="BR12" s="1100"/>
      <c r="BS12" s="1086"/>
      <c r="BT12" s="896">
        <f t="shared" si="7"/>
        <v>0</v>
      </c>
      <c r="BU12" s="897">
        <f t="shared" si="5"/>
        <v>0</v>
      </c>
      <c r="BV12" s="897">
        <f t="shared" si="5"/>
        <v>0</v>
      </c>
      <c r="BW12" s="897">
        <f t="shared" si="5"/>
        <v>0</v>
      </c>
      <c r="BX12" s="897">
        <f t="shared" si="5"/>
        <v>0</v>
      </c>
      <c r="BY12" s="1156">
        <f t="shared" si="5"/>
        <v>0</v>
      </c>
      <c r="BZ12" s="1157" t="str">
        <f t="shared" si="8"/>
        <v>-</v>
      </c>
      <c r="CA12" s="1158" t="str">
        <f t="shared" si="6"/>
        <v>-</v>
      </c>
      <c r="CB12" s="1158" t="str">
        <f t="shared" si="6"/>
        <v>-</v>
      </c>
      <c r="CC12" s="1158" t="str">
        <f t="shared" si="6"/>
        <v>-</v>
      </c>
      <c r="CD12" s="1158" t="str">
        <f t="shared" si="6"/>
        <v>-</v>
      </c>
      <c r="CE12" s="1169" t="str">
        <f t="shared" si="6"/>
        <v>-</v>
      </c>
    </row>
    <row r="13" ht="39.95" customHeight="1" spans="2:83">
      <c r="B13" s="685" t="s">
        <v>86</v>
      </c>
      <c r="C13" s="685"/>
      <c r="D13" s="1030" t="s">
        <v>23</v>
      </c>
      <c r="E13" s="1031" t="s">
        <v>24</v>
      </c>
      <c r="F13" s="1034" t="s">
        <v>87</v>
      </c>
      <c r="G13" s="1034" t="s">
        <v>88</v>
      </c>
      <c r="H13" s="1034" t="s">
        <v>89</v>
      </c>
      <c r="I13" s="1034" t="s">
        <v>90</v>
      </c>
      <c r="J13" s="1034" t="s">
        <v>91</v>
      </c>
      <c r="K13" s="1048"/>
      <c r="L13" s="779"/>
      <c r="M13" s="780"/>
      <c r="N13" s="780"/>
      <c r="O13" s="780"/>
      <c r="P13" s="780"/>
      <c r="Q13" s="1067"/>
      <c r="R13" s="1068"/>
      <c r="S13" s="1069"/>
      <c r="T13" s="1069"/>
      <c r="U13" s="1069"/>
      <c r="V13" s="1069"/>
      <c r="W13" s="1070"/>
      <c r="X13" s="1068"/>
      <c r="Y13" s="1069"/>
      <c r="Z13" s="1069"/>
      <c r="AA13" s="1069"/>
      <c r="AB13" s="1069"/>
      <c r="AC13" s="1070"/>
      <c r="AD13" s="779"/>
      <c r="AE13" s="780"/>
      <c r="AF13" s="780"/>
      <c r="AG13" s="780"/>
      <c r="AH13" s="780"/>
      <c r="AI13" s="1067"/>
      <c r="AJ13" s="779"/>
      <c r="AK13" s="780"/>
      <c r="AL13" s="780"/>
      <c r="AM13" s="1114"/>
      <c r="AN13" s="1114"/>
      <c r="AO13" s="1067"/>
      <c r="AP13" s="1117"/>
      <c r="AQ13" s="1118"/>
      <c r="AR13" s="1118"/>
      <c r="AS13" s="1125"/>
      <c r="AT13" s="1125"/>
      <c r="AU13" s="1070"/>
      <c r="AV13" s="1117"/>
      <c r="AW13" s="1118"/>
      <c r="AX13" s="1118"/>
      <c r="AY13" s="1125"/>
      <c r="AZ13" s="1125"/>
      <c r="BA13" s="1070"/>
      <c r="BB13" s="1117"/>
      <c r="BC13" s="1118"/>
      <c r="BD13" s="1118"/>
      <c r="BE13" s="1118"/>
      <c r="BF13" s="1118"/>
      <c r="BG13" s="1070"/>
      <c r="BH13" s="1135">
        <f t="shared" si="0"/>
        <v>0</v>
      </c>
      <c r="BI13" s="878">
        <f t="shared" si="1"/>
        <v>0</v>
      </c>
      <c r="BJ13" s="878">
        <f t="shared" si="2"/>
        <v>0</v>
      </c>
      <c r="BK13" s="878">
        <f t="shared" si="3"/>
        <v>0</v>
      </c>
      <c r="BL13" s="878">
        <f t="shared" si="4"/>
        <v>0</v>
      </c>
      <c r="BM13" s="1070"/>
      <c r="BN13" s="1093"/>
      <c r="BO13" s="1094"/>
      <c r="BP13" s="1094"/>
      <c r="BQ13" s="1094"/>
      <c r="BR13" s="1094"/>
      <c r="BS13" s="1070"/>
      <c r="BT13" s="877">
        <f t="shared" si="7"/>
        <v>0</v>
      </c>
      <c r="BU13" s="893">
        <f t="shared" si="5"/>
        <v>0</v>
      </c>
      <c r="BV13" s="893">
        <f t="shared" si="5"/>
        <v>0</v>
      </c>
      <c r="BW13" s="893">
        <f t="shared" ref="BW13:BW15" si="9">BK13+BQ13</f>
        <v>0</v>
      </c>
      <c r="BX13" s="893">
        <f t="shared" ref="BX13:BX15" si="10">BL13+BR13</f>
        <v>0</v>
      </c>
      <c r="BY13" s="1070"/>
      <c r="BZ13" s="1148" t="str">
        <f t="shared" si="8"/>
        <v>-</v>
      </c>
      <c r="CA13" s="1149" t="str">
        <f t="shared" si="6"/>
        <v>-</v>
      </c>
      <c r="CB13" s="1149" t="str">
        <f t="shared" si="6"/>
        <v>-</v>
      </c>
      <c r="CC13" s="1149" t="str">
        <f t="shared" ref="CC13:CC15" si="11">IF(BE13&lt;&gt;0,BW13/BE13*7,"-")</f>
        <v>-</v>
      </c>
      <c r="CD13" s="1149" t="str">
        <f t="shared" ref="CD13:CD15" si="12">IF(BF13&lt;&gt;0,BX13/BF13*7,"-")</f>
        <v>-</v>
      </c>
      <c r="CE13" s="1165" t="str">
        <f t="shared" si="6"/>
        <v>-</v>
      </c>
    </row>
    <row r="14" ht="39.95" customHeight="1" spans="2:83">
      <c r="B14" s="933"/>
      <c r="C14" s="933"/>
      <c r="D14" s="1030" t="s">
        <v>30</v>
      </c>
      <c r="E14" s="1031" t="s">
        <v>31</v>
      </c>
      <c r="F14" s="1035" t="s">
        <v>92</v>
      </c>
      <c r="G14" s="1035" t="s">
        <v>93</v>
      </c>
      <c r="H14" s="1035" t="s">
        <v>94</v>
      </c>
      <c r="I14" s="1035" t="s">
        <v>95</v>
      </c>
      <c r="J14" s="1035" t="s">
        <v>96</v>
      </c>
      <c r="K14" s="1049"/>
      <c r="L14" s="644"/>
      <c r="M14" s="1044"/>
      <c r="N14" s="1044"/>
      <c r="O14" s="1044"/>
      <c r="P14" s="1044"/>
      <c r="Q14" s="1071"/>
      <c r="R14" s="1080"/>
      <c r="S14" s="1073"/>
      <c r="T14" s="1073"/>
      <c r="U14" s="1073"/>
      <c r="V14" s="1073"/>
      <c r="W14" s="1075"/>
      <c r="X14" s="1080"/>
      <c r="Y14" s="1073"/>
      <c r="Z14" s="1073"/>
      <c r="AA14" s="1073"/>
      <c r="AB14" s="1073"/>
      <c r="AC14" s="1075"/>
      <c r="AD14" s="644"/>
      <c r="AE14" s="1044"/>
      <c r="AF14" s="1044"/>
      <c r="AG14" s="1044"/>
      <c r="AH14" s="1044"/>
      <c r="AI14" s="1071"/>
      <c r="AJ14" s="644"/>
      <c r="AK14" s="1044"/>
      <c r="AL14" s="1044"/>
      <c r="AM14" s="1115"/>
      <c r="AN14" s="1115"/>
      <c r="AO14" s="1071"/>
      <c r="AP14" s="646"/>
      <c r="AQ14" s="852"/>
      <c r="AR14" s="852"/>
      <c r="AS14" s="1126"/>
      <c r="AT14" s="1126"/>
      <c r="AU14" s="1075"/>
      <c r="AV14" s="646"/>
      <c r="AW14" s="852"/>
      <c r="AX14" s="852"/>
      <c r="AY14" s="1126"/>
      <c r="AZ14" s="1126"/>
      <c r="BA14" s="1075"/>
      <c r="BB14" s="646"/>
      <c r="BC14" s="852"/>
      <c r="BD14" s="852"/>
      <c r="BE14" s="852"/>
      <c r="BF14" s="852"/>
      <c r="BG14" s="1075"/>
      <c r="BH14" s="664">
        <f t="shared" si="0"/>
        <v>0</v>
      </c>
      <c r="BI14" s="1132">
        <f t="shared" si="1"/>
        <v>0</v>
      </c>
      <c r="BJ14" s="1132">
        <f t="shared" si="2"/>
        <v>0</v>
      </c>
      <c r="BK14" s="1132">
        <f t="shared" si="3"/>
        <v>0</v>
      </c>
      <c r="BL14" s="1132">
        <f t="shared" si="4"/>
        <v>0</v>
      </c>
      <c r="BM14" s="1075"/>
      <c r="BN14" s="645"/>
      <c r="BO14" s="603"/>
      <c r="BP14" s="603"/>
      <c r="BQ14" s="603"/>
      <c r="BR14" s="603"/>
      <c r="BS14" s="1075"/>
      <c r="BT14" s="665">
        <f t="shared" si="7"/>
        <v>0</v>
      </c>
      <c r="BU14" s="1150">
        <f t="shared" si="5"/>
        <v>0</v>
      </c>
      <c r="BV14" s="1150">
        <f t="shared" si="5"/>
        <v>0</v>
      </c>
      <c r="BW14" s="1150">
        <f t="shared" si="9"/>
        <v>0</v>
      </c>
      <c r="BX14" s="1150">
        <f t="shared" si="10"/>
        <v>0</v>
      </c>
      <c r="BY14" s="1075"/>
      <c r="BZ14" s="911" t="str">
        <f t="shared" si="8"/>
        <v>-</v>
      </c>
      <c r="CA14" s="912" t="str">
        <f t="shared" si="6"/>
        <v>-</v>
      </c>
      <c r="CB14" s="912" t="str">
        <f t="shared" si="6"/>
        <v>-</v>
      </c>
      <c r="CC14" s="912" t="str">
        <f t="shared" si="11"/>
        <v>-</v>
      </c>
      <c r="CD14" s="912" t="str">
        <f t="shared" si="12"/>
        <v>-</v>
      </c>
      <c r="CE14" s="1166" t="str">
        <f t="shared" si="6"/>
        <v>-</v>
      </c>
    </row>
    <row r="15" ht="39.95" customHeight="1" spans="2:83">
      <c r="B15" s="937"/>
      <c r="C15" s="937"/>
      <c r="D15" s="1030" t="s">
        <v>37</v>
      </c>
      <c r="E15" s="1031" t="s">
        <v>38</v>
      </c>
      <c r="F15" s="1033" t="s">
        <v>97</v>
      </c>
      <c r="G15" s="1033" t="s">
        <v>98</v>
      </c>
      <c r="H15" s="1033" t="s">
        <v>99</v>
      </c>
      <c r="I15" s="1033" t="s">
        <v>100</v>
      </c>
      <c r="J15" s="1033" t="s">
        <v>101</v>
      </c>
      <c r="K15" s="1050"/>
      <c r="L15" s="655"/>
      <c r="M15" s="1047"/>
      <c r="N15" s="1047"/>
      <c r="O15" s="1047"/>
      <c r="P15" s="1047"/>
      <c r="Q15" s="1076"/>
      <c r="R15" s="1077"/>
      <c r="S15" s="1078"/>
      <c r="T15" s="1078"/>
      <c r="U15" s="1078"/>
      <c r="V15" s="1078"/>
      <c r="W15" s="1079"/>
      <c r="X15" s="1077"/>
      <c r="Y15" s="1078"/>
      <c r="Z15" s="1078"/>
      <c r="AA15" s="1078"/>
      <c r="AB15" s="1078"/>
      <c r="AC15" s="1079"/>
      <c r="AD15" s="655"/>
      <c r="AE15" s="1047"/>
      <c r="AF15" s="1047"/>
      <c r="AG15" s="1047"/>
      <c r="AH15" s="1047"/>
      <c r="AI15" s="1076"/>
      <c r="AJ15" s="655"/>
      <c r="AK15" s="1047"/>
      <c r="AL15" s="1047"/>
      <c r="AM15" s="1116"/>
      <c r="AN15" s="1116"/>
      <c r="AO15" s="1076"/>
      <c r="AP15" s="657"/>
      <c r="AQ15" s="857"/>
      <c r="AR15" s="857"/>
      <c r="AS15" s="1127"/>
      <c r="AT15" s="1127"/>
      <c r="AU15" s="1079"/>
      <c r="AV15" s="657"/>
      <c r="AW15" s="857"/>
      <c r="AX15" s="857"/>
      <c r="AY15" s="1127"/>
      <c r="AZ15" s="1127"/>
      <c r="BA15" s="1079"/>
      <c r="BB15" s="657"/>
      <c r="BC15" s="857"/>
      <c r="BD15" s="857"/>
      <c r="BE15" s="857"/>
      <c r="BF15" s="857"/>
      <c r="BG15" s="1079"/>
      <c r="BH15" s="676">
        <f t="shared" si="0"/>
        <v>0</v>
      </c>
      <c r="BI15" s="1134">
        <f t="shared" si="1"/>
        <v>0</v>
      </c>
      <c r="BJ15" s="1134">
        <f t="shared" si="2"/>
        <v>0</v>
      </c>
      <c r="BK15" s="1134">
        <f t="shared" si="3"/>
        <v>0</v>
      </c>
      <c r="BL15" s="1134">
        <f t="shared" si="4"/>
        <v>0</v>
      </c>
      <c r="BM15" s="1079"/>
      <c r="BN15" s="656"/>
      <c r="BO15" s="612"/>
      <c r="BP15" s="612"/>
      <c r="BQ15" s="612"/>
      <c r="BR15" s="612"/>
      <c r="BS15" s="1079"/>
      <c r="BT15" s="677">
        <f t="shared" si="7"/>
        <v>0</v>
      </c>
      <c r="BU15" s="1154">
        <f t="shared" si="5"/>
        <v>0</v>
      </c>
      <c r="BV15" s="1154">
        <f t="shared" si="5"/>
        <v>0</v>
      </c>
      <c r="BW15" s="1154">
        <f t="shared" si="9"/>
        <v>0</v>
      </c>
      <c r="BX15" s="1154">
        <f t="shared" si="10"/>
        <v>0</v>
      </c>
      <c r="BY15" s="1079"/>
      <c r="BZ15" s="915" t="str">
        <f t="shared" si="8"/>
        <v>-</v>
      </c>
      <c r="CA15" s="916" t="str">
        <f t="shared" si="6"/>
        <v>-</v>
      </c>
      <c r="CB15" s="916" t="str">
        <f t="shared" si="6"/>
        <v>-</v>
      </c>
      <c r="CC15" s="916" t="str">
        <f t="shared" si="11"/>
        <v>-</v>
      </c>
      <c r="CD15" s="916" t="str">
        <f t="shared" si="12"/>
        <v>-</v>
      </c>
      <c r="CE15" s="1167" t="str">
        <f t="shared" si="6"/>
        <v>-</v>
      </c>
    </row>
    <row r="16" ht="39.95" customHeight="1" spans="2:83">
      <c r="B16" s="685" t="s">
        <v>102</v>
      </c>
      <c r="C16" s="685"/>
      <c r="D16" s="1030" t="s">
        <v>23</v>
      </c>
      <c r="E16" s="1031" t="s">
        <v>24</v>
      </c>
      <c r="F16" s="1034" t="s">
        <v>103</v>
      </c>
      <c r="G16" s="1034" t="s">
        <v>104</v>
      </c>
      <c r="H16" s="1034" t="s">
        <v>105</v>
      </c>
      <c r="I16" s="1034" t="s">
        <v>106</v>
      </c>
      <c r="J16" s="1034" t="s">
        <v>107</v>
      </c>
      <c r="K16" s="1048"/>
      <c r="L16" s="779"/>
      <c r="M16" s="780"/>
      <c r="N16" s="780"/>
      <c r="O16" s="780"/>
      <c r="P16" s="780"/>
      <c r="Q16" s="1067"/>
      <c r="R16" s="1068"/>
      <c r="S16" s="1069"/>
      <c r="T16" s="1069"/>
      <c r="U16" s="1069"/>
      <c r="V16" s="1069"/>
      <c r="W16" s="1070"/>
      <c r="X16" s="1068"/>
      <c r="Y16" s="1069"/>
      <c r="Z16" s="1069"/>
      <c r="AA16" s="1069"/>
      <c r="AB16" s="1069"/>
      <c r="AC16" s="1070"/>
      <c r="AD16" s="779"/>
      <c r="AE16" s="780"/>
      <c r="AF16" s="780"/>
      <c r="AG16" s="780"/>
      <c r="AH16" s="780"/>
      <c r="AI16" s="1067"/>
      <c r="AJ16" s="779"/>
      <c r="AK16" s="780"/>
      <c r="AL16" s="780"/>
      <c r="AM16" s="780"/>
      <c r="AN16" s="780"/>
      <c r="AO16" s="1067"/>
      <c r="AP16" s="1117"/>
      <c r="AQ16" s="1118"/>
      <c r="AR16" s="1118"/>
      <c r="AS16" s="1118"/>
      <c r="AT16" s="1118"/>
      <c r="AU16" s="1070"/>
      <c r="AV16" s="1117"/>
      <c r="AW16" s="1118"/>
      <c r="AX16" s="1118"/>
      <c r="AY16" s="1118"/>
      <c r="AZ16" s="1118"/>
      <c r="BA16" s="1070"/>
      <c r="BB16" s="1117"/>
      <c r="BC16" s="1118"/>
      <c r="BD16" s="1118"/>
      <c r="BE16" s="1118"/>
      <c r="BF16" s="1118"/>
      <c r="BG16" s="1070"/>
      <c r="BH16" s="877">
        <f t="shared" si="0"/>
        <v>0</v>
      </c>
      <c r="BI16" s="878">
        <f t="shared" si="1"/>
        <v>0</v>
      </c>
      <c r="BJ16" s="878">
        <f t="shared" si="2"/>
        <v>0</v>
      </c>
      <c r="BK16" s="878">
        <f t="shared" si="3"/>
        <v>0</v>
      </c>
      <c r="BL16" s="878">
        <f t="shared" si="4"/>
        <v>0</v>
      </c>
      <c r="BM16" s="1070"/>
      <c r="BN16" s="1093"/>
      <c r="BO16" s="1094"/>
      <c r="BP16" s="1094"/>
      <c r="BQ16" s="1094"/>
      <c r="BR16" s="1094"/>
      <c r="BS16" s="1070"/>
      <c r="BT16" s="877">
        <f t="shared" si="7"/>
        <v>0</v>
      </c>
      <c r="BU16" s="893">
        <f t="shared" si="5"/>
        <v>0</v>
      </c>
      <c r="BV16" s="893">
        <f t="shared" si="5"/>
        <v>0</v>
      </c>
      <c r="BW16" s="893">
        <f t="shared" si="5"/>
        <v>0</v>
      </c>
      <c r="BX16" s="893">
        <f t="shared" si="5"/>
        <v>0</v>
      </c>
      <c r="BY16" s="1070"/>
      <c r="BZ16" s="1148" t="str">
        <f t="shared" si="8"/>
        <v>-</v>
      </c>
      <c r="CA16" s="1149" t="str">
        <f t="shared" si="6"/>
        <v>-</v>
      </c>
      <c r="CB16" s="1149" t="str">
        <f t="shared" si="6"/>
        <v>-</v>
      </c>
      <c r="CC16" s="1149" t="str">
        <f t="shared" si="6"/>
        <v>-</v>
      </c>
      <c r="CD16" s="1149" t="str">
        <f t="shared" si="6"/>
        <v>-</v>
      </c>
      <c r="CE16" s="1165" t="str">
        <f t="shared" si="6"/>
        <v>-</v>
      </c>
    </row>
    <row r="17" ht="39.95" customHeight="1" spans="2:83">
      <c r="B17" s="933"/>
      <c r="C17" s="933"/>
      <c r="D17" s="1030" t="s">
        <v>37</v>
      </c>
      <c r="E17" s="1031" t="s">
        <v>38</v>
      </c>
      <c r="F17" s="1035" t="s">
        <v>108</v>
      </c>
      <c r="G17" s="1035" t="s">
        <v>109</v>
      </c>
      <c r="H17" s="1035" t="s">
        <v>110</v>
      </c>
      <c r="I17" s="1035" t="s">
        <v>111</v>
      </c>
      <c r="J17" s="1035" t="s">
        <v>112</v>
      </c>
      <c r="K17" s="1049"/>
      <c r="L17" s="644"/>
      <c r="M17" s="1044"/>
      <c r="N17" s="1044"/>
      <c r="O17" s="1044"/>
      <c r="P17" s="1044"/>
      <c r="Q17" s="1071"/>
      <c r="R17" s="1080"/>
      <c r="S17" s="1073"/>
      <c r="T17" s="1073"/>
      <c r="U17" s="1073"/>
      <c r="V17" s="1073"/>
      <c r="W17" s="1075"/>
      <c r="X17" s="1080"/>
      <c r="Y17" s="1073"/>
      <c r="Z17" s="1073"/>
      <c r="AA17" s="1073"/>
      <c r="AB17" s="1073"/>
      <c r="AC17" s="1075"/>
      <c r="AD17" s="644"/>
      <c r="AE17" s="1044"/>
      <c r="AF17" s="1044"/>
      <c r="AG17" s="1044"/>
      <c r="AH17" s="1044"/>
      <c r="AI17" s="1071"/>
      <c r="AJ17" s="644"/>
      <c r="AK17" s="1044"/>
      <c r="AL17" s="1044"/>
      <c r="AM17" s="1044"/>
      <c r="AN17" s="1044"/>
      <c r="AO17" s="1071"/>
      <c r="AP17" s="646"/>
      <c r="AQ17" s="852"/>
      <c r="AR17" s="852"/>
      <c r="AS17" s="852"/>
      <c r="AT17" s="852"/>
      <c r="AU17" s="1075"/>
      <c r="AV17" s="646"/>
      <c r="AW17" s="852"/>
      <c r="AX17" s="852"/>
      <c r="AY17" s="852"/>
      <c r="AZ17" s="852"/>
      <c r="BA17" s="1075"/>
      <c r="BB17" s="646"/>
      <c r="BC17" s="852"/>
      <c r="BD17" s="852"/>
      <c r="BE17" s="852"/>
      <c r="BF17" s="852"/>
      <c r="BG17" s="1075"/>
      <c r="BH17" s="664">
        <f t="shared" si="0"/>
        <v>0</v>
      </c>
      <c r="BI17" s="1132">
        <f t="shared" si="1"/>
        <v>0</v>
      </c>
      <c r="BJ17" s="1132">
        <f t="shared" si="2"/>
        <v>0</v>
      </c>
      <c r="BK17" s="1132">
        <f t="shared" si="3"/>
        <v>0</v>
      </c>
      <c r="BL17" s="1132">
        <f t="shared" si="4"/>
        <v>0</v>
      </c>
      <c r="BM17" s="1075"/>
      <c r="BN17" s="645"/>
      <c r="BO17" s="603"/>
      <c r="BP17" s="603"/>
      <c r="BQ17" s="603"/>
      <c r="BR17" s="603"/>
      <c r="BS17" s="1075"/>
      <c r="BT17" s="665">
        <f t="shared" si="7"/>
        <v>0</v>
      </c>
      <c r="BU17" s="1150">
        <f t="shared" si="5"/>
        <v>0</v>
      </c>
      <c r="BV17" s="1150">
        <f t="shared" si="5"/>
        <v>0</v>
      </c>
      <c r="BW17" s="1150">
        <f t="shared" si="5"/>
        <v>0</v>
      </c>
      <c r="BX17" s="1150">
        <f t="shared" si="5"/>
        <v>0</v>
      </c>
      <c r="BY17" s="1075"/>
      <c r="BZ17" s="911" t="str">
        <f t="shared" si="8"/>
        <v>-</v>
      </c>
      <c r="CA17" s="912" t="str">
        <f t="shared" si="6"/>
        <v>-</v>
      </c>
      <c r="CB17" s="912" t="str">
        <f t="shared" si="6"/>
        <v>-</v>
      </c>
      <c r="CC17" s="912" t="str">
        <f t="shared" si="6"/>
        <v>-</v>
      </c>
      <c r="CD17" s="912" t="str">
        <f t="shared" si="6"/>
        <v>-</v>
      </c>
      <c r="CE17" s="1166" t="str">
        <f t="shared" si="6"/>
        <v>-</v>
      </c>
    </row>
    <row r="18" ht="39.95" customHeight="1" spans="2:83">
      <c r="B18" s="937"/>
      <c r="C18" s="937"/>
      <c r="D18" s="1030" t="s">
        <v>30</v>
      </c>
      <c r="E18" s="1031" t="s">
        <v>31</v>
      </c>
      <c r="F18" s="1033" t="s">
        <v>113</v>
      </c>
      <c r="G18" s="1033" t="s">
        <v>114</v>
      </c>
      <c r="H18" s="1033" t="s">
        <v>115</v>
      </c>
      <c r="I18" s="1033" t="s">
        <v>116</v>
      </c>
      <c r="J18" s="1033" t="s">
        <v>117</v>
      </c>
      <c r="K18" s="1050"/>
      <c r="L18" s="647"/>
      <c r="M18" s="1053"/>
      <c r="N18" s="1053"/>
      <c r="O18" s="1053"/>
      <c r="P18" s="1053"/>
      <c r="Q18" s="1087"/>
      <c r="R18" s="1088"/>
      <c r="S18" s="1089"/>
      <c r="T18" s="1089"/>
      <c r="U18" s="1089"/>
      <c r="V18" s="1089"/>
      <c r="W18" s="1090"/>
      <c r="X18" s="1088"/>
      <c r="Y18" s="1089"/>
      <c r="Z18" s="1089"/>
      <c r="AA18" s="1089"/>
      <c r="AB18" s="1089"/>
      <c r="AC18" s="1090"/>
      <c r="AD18" s="647"/>
      <c r="AE18" s="1053"/>
      <c r="AF18" s="1053"/>
      <c r="AG18" s="1053"/>
      <c r="AH18" s="1053"/>
      <c r="AI18" s="1087"/>
      <c r="AJ18" s="647"/>
      <c r="AK18" s="1053"/>
      <c r="AL18" s="1053"/>
      <c r="AM18" s="1053"/>
      <c r="AN18" s="1053"/>
      <c r="AO18" s="1087"/>
      <c r="AP18" s="649"/>
      <c r="AQ18" s="867"/>
      <c r="AR18" s="867"/>
      <c r="AS18" s="867"/>
      <c r="AT18" s="867"/>
      <c r="AU18" s="1090"/>
      <c r="AV18" s="649"/>
      <c r="AW18" s="867"/>
      <c r="AX18" s="867"/>
      <c r="AY18" s="867"/>
      <c r="AZ18" s="867"/>
      <c r="BA18" s="1090"/>
      <c r="BB18" s="649"/>
      <c r="BC18" s="867"/>
      <c r="BD18" s="867"/>
      <c r="BE18" s="867"/>
      <c r="BF18" s="867"/>
      <c r="BG18" s="1090"/>
      <c r="BH18" s="667">
        <f t="shared" si="0"/>
        <v>0</v>
      </c>
      <c r="BI18" s="1136">
        <f t="shared" si="1"/>
        <v>0</v>
      </c>
      <c r="BJ18" s="1136">
        <f t="shared" si="2"/>
        <v>0</v>
      </c>
      <c r="BK18" s="1136">
        <f t="shared" si="3"/>
        <v>0</v>
      </c>
      <c r="BL18" s="1136">
        <f t="shared" si="4"/>
        <v>0</v>
      </c>
      <c r="BM18" s="1090"/>
      <c r="BN18" s="648"/>
      <c r="BO18" s="606"/>
      <c r="BP18" s="606"/>
      <c r="BQ18" s="606"/>
      <c r="BR18" s="606"/>
      <c r="BS18" s="1090"/>
      <c r="BT18" s="668">
        <f t="shared" si="7"/>
        <v>0</v>
      </c>
      <c r="BU18" s="1159">
        <f t="shared" si="5"/>
        <v>0</v>
      </c>
      <c r="BV18" s="1159">
        <f t="shared" si="5"/>
        <v>0</v>
      </c>
      <c r="BW18" s="1159">
        <f t="shared" si="5"/>
        <v>0</v>
      </c>
      <c r="BX18" s="1159">
        <f t="shared" si="5"/>
        <v>0</v>
      </c>
      <c r="BY18" s="1090"/>
      <c r="BZ18" s="923" t="str">
        <f t="shared" si="8"/>
        <v>-</v>
      </c>
      <c r="CA18" s="924" t="str">
        <f t="shared" si="6"/>
        <v>-</v>
      </c>
      <c r="CB18" s="924" t="str">
        <f t="shared" si="6"/>
        <v>-</v>
      </c>
      <c r="CC18" s="924" t="str">
        <f t="shared" si="6"/>
        <v>-</v>
      </c>
      <c r="CD18" s="924" t="str">
        <f t="shared" si="6"/>
        <v>-</v>
      </c>
      <c r="CE18" s="1170" t="str">
        <f t="shared" si="6"/>
        <v>-</v>
      </c>
    </row>
    <row r="19" ht="39.95" customHeight="1" spans="2:83">
      <c r="B19" s="685" t="s">
        <v>118</v>
      </c>
      <c r="C19" s="685"/>
      <c r="D19" s="1030" t="s">
        <v>23</v>
      </c>
      <c r="E19" s="1031" t="s">
        <v>24</v>
      </c>
      <c r="F19" s="1034" t="s">
        <v>119</v>
      </c>
      <c r="G19" s="1034" t="s">
        <v>120</v>
      </c>
      <c r="H19" s="1034" t="s">
        <v>121</v>
      </c>
      <c r="I19" s="1034" t="s">
        <v>122</v>
      </c>
      <c r="J19" s="1034" t="s">
        <v>123</v>
      </c>
      <c r="K19" s="1048"/>
      <c r="L19" s="779"/>
      <c r="M19" s="780"/>
      <c r="N19" s="780"/>
      <c r="O19" s="780"/>
      <c r="P19" s="780"/>
      <c r="Q19" s="1067"/>
      <c r="R19" s="1068"/>
      <c r="S19" s="1069"/>
      <c r="T19" s="1069"/>
      <c r="U19" s="1069"/>
      <c r="V19" s="1069"/>
      <c r="W19" s="1070"/>
      <c r="X19" s="1068"/>
      <c r="Y19" s="1069"/>
      <c r="Z19" s="1069"/>
      <c r="AA19" s="1069"/>
      <c r="AB19" s="1069"/>
      <c r="AC19" s="1070"/>
      <c r="AD19" s="779"/>
      <c r="AE19" s="780"/>
      <c r="AF19" s="780"/>
      <c r="AG19" s="780"/>
      <c r="AH19" s="780"/>
      <c r="AI19" s="1067"/>
      <c r="AJ19" s="779"/>
      <c r="AK19" s="780"/>
      <c r="AL19" s="780"/>
      <c r="AM19" s="780"/>
      <c r="AN19" s="780"/>
      <c r="AO19" s="1067"/>
      <c r="AP19" s="1117"/>
      <c r="AQ19" s="1118"/>
      <c r="AR19" s="1118"/>
      <c r="AS19" s="1118"/>
      <c r="AT19" s="1118"/>
      <c r="AU19" s="1070"/>
      <c r="AV19" s="1117"/>
      <c r="AW19" s="1118"/>
      <c r="AX19" s="1118"/>
      <c r="AY19" s="1118"/>
      <c r="AZ19" s="1118"/>
      <c r="BA19" s="1070"/>
      <c r="BB19" s="1117"/>
      <c r="BC19" s="1118"/>
      <c r="BD19" s="1118"/>
      <c r="BE19" s="1118"/>
      <c r="BF19" s="1118"/>
      <c r="BG19" s="1070"/>
      <c r="BH19" s="877">
        <f t="shared" si="0"/>
        <v>0</v>
      </c>
      <c r="BI19" s="878">
        <f t="shared" si="1"/>
        <v>0</v>
      </c>
      <c r="BJ19" s="878">
        <f t="shared" si="2"/>
        <v>0</v>
      </c>
      <c r="BK19" s="878">
        <f t="shared" si="3"/>
        <v>0</v>
      </c>
      <c r="BL19" s="878">
        <f t="shared" si="4"/>
        <v>0</v>
      </c>
      <c r="BM19" s="1070"/>
      <c r="BN19" s="1093"/>
      <c r="BO19" s="1094"/>
      <c r="BP19" s="1094"/>
      <c r="BQ19" s="1094"/>
      <c r="BR19" s="1094"/>
      <c r="BS19" s="1070"/>
      <c r="BT19" s="877">
        <f t="shared" si="7"/>
        <v>0</v>
      </c>
      <c r="BU19" s="893">
        <f t="shared" si="5"/>
        <v>0</v>
      </c>
      <c r="BV19" s="893">
        <f t="shared" si="5"/>
        <v>0</v>
      </c>
      <c r="BW19" s="893">
        <f t="shared" si="5"/>
        <v>0</v>
      </c>
      <c r="BX19" s="893">
        <f t="shared" si="5"/>
        <v>0</v>
      </c>
      <c r="BY19" s="1070"/>
      <c r="BZ19" s="1148" t="str">
        <f t="shared" si="8"/>
        <v>-</v>
      </c>
      <c r="CA19" s="1149" t="str">
        <f t="shared" si="6"/>
        <v>-</v>
      </c>
      <c r="CB19" s="1149" t="str">
        <f t="shared" si="6"/>
        <v>-</v>
      </c>
      <c r="CC19" s="1149" t="str">
        <f t="shared" si="6"/>
        <v>-</v>
      </c>
      <c r="CD19" s="1149" t="str">
        <f t="shared" si="6"/>
        <v>-</v>
      </c>
      <c r="CE19" s="1165" t="str">
        <f t="shared" si="6"/>
        <v>-</v>
      </c>
    </row>
    <row r="20" ht="39.95" customHeight="1" spans="2:83">
      <c r="B20" s="933"/>
      <c r="C20" s="933"/>
      <c r="D20" s="1030" t="s">
        <v>30</v>
      </c>
      <c r="E20" s="1031" t="s">
        <v>31</v>
      </c>
      <c r="F20" s="1035" t="s">
        <v>124</v>
      </c>
      <c r="G20" s="1035" t="s">
        <v>125</v>
      </c>
      <c r="H20" s="1035" t="s">
        <v>126</v>
      </c>
      <c r="I20" s="1035" t="s">
        <v>127</v>
      </c>
      <c r="J20" s="1035" t="s">
        <v>128</v>
      </c>
      <c r="K20" s="1049"/>
      <c r="L20" s="644"/>
      <c r="M20" s="1044"/>
      <c r="N20" s="1044"/>
      <c r="O20" s="1044"/>
      <c r="P20" s="1044"/>
      <c r="Q20" s="1071"/>
      <c r="R20" s="1072"/>
      <c r="S20" s="1091"/>
      <c r="T20" s="1091"/>
      <c r="U20" s="1091"/>
      <c r="V20" s="1091"/>
      <c r="W20" s="1075"/>
      <c r="X20" s="1072"/>
      <c r="Y20" s="1091"/>
      <c r="Z20" s="1091"/>
      <c r="AA20" s="1091"/>
      <c r="AB20" s="1091"/>
      <c r="AC20" s="1075"/>
      <c r="AD20" s="644"/>
      <c r="AE20" s="1044"/>
      <c r="AF20" s="1044"/>
      <c r="AG20" s="1044"/>
      <c r="AH20" s="1044"/>
      <c r="AI20" s="1071"/>
      <c r="AJ20" s="644"/>
      <c r="AK20" s="1044"/>
      <c r="AL20" s="1044"/>
      <c r="AM20" s="1044"/>
      <c r="AN20" s="1044"/>
      <c r="AO20" s="1071"/>
      <c r="AP20" s="1119"/>
      <c r="AQ20" s="1128"/>
      <c r="AR20" s="1128"/>
      <c r="AS20" s="1128"/>
      <c r="AT20" s="1128"/>
      <c r="AU20" s="1075"/>
      <c r="AV20" s="1119"/>
      <c r="AW20" s="1128"/>
      <c r="AX20" s="1128"/>
      <c r="AY20" s="1128"/>
      <c r="AZ20" s="1128"/>
      <c r="BA20" s="1075"/>
      <c r="BB20" s="1119"/>
      <c r="BC20" s="1128"/>
      <c r="BD20" s="1128"/>
      <c r="BE20" s="1128"/>
      <c r="BF20" s="1128"/>
      <c r="BG20" s="1075"/>
      <c r="BH20" s="879">
        <f t="shared" si="0"/>
        <v>0</v>
      </c>
      <c r="BI20" s="880">
        <f t="shared" si="1"/>
        <v>0</v>
      </c>
      <c r="BJ20" s="880">
        <f t="shared" si="2"/>
        <v>0</v>
      </c>
      <c r="BK20" s="880">
        <f t="shared" si="3"/>
        <v>0</v>
      </c>
      <c r="BL20" s="880">
        <f t="shared" si="4"/>
        <v>0</v>
      </c>
      <c r="BM20" s="1075"/>
      <c r="BN20" s="1096"/>
      <c r="BO20" s="1097"/>
      <c r="BP20" s="1097"/>
      <c r="BQ20" s="1097"/>
      <c r="BR20" s="1097"/>
      <c r="BS20" s="1075"/>
      <c r="BT20" s="894">
        <f t="shared" si="7"/>
        <v>0</v>
      </c>
      <c r="BU20" s="895">
        <f t="shared" si="7"/>
        <v>0</v>
      </c>
      <c r="BV20" s="895">
        <f t="shared" si="7"/>
        <v>0</v>
      </c>
      <c r="BW20" s="895">
        <f t="shared" si="7"/>
        <v>0</v>
      </c>
      <c r="BX20" s="895">
        <f t="shared" si="7"/>
        <v>0</v>
      </c>
      <c r="BY20" s="1075"/>
      <c r="BZ20" s="1152" t="str">
        <f t="shared" si="8"/>
        <v>-</v>
      </c>
      <c r="CA20" s="1160" t="str">
        <f t="shared" si="8"/>
        <v>-</v>
      </c>
      <c r="CB20" s="1160" t="str">
        <f t="shared" si="8"/>
        <v>-</v>
      </c>
      <c r="CC20" s="1160" t="str">
        <f t="shared" si="8"/>
        <v>-</v>
      </c>
      <c r="CD20" s="1160" t="str">
        <f t="shared" si="8"/>
        <v>-</v>
      </c>
      <c r="CE20" s="1166" t="str">
        <f t="shared" si="8"/>
        <v>-</v>
      </c>
    </row>
    <row r="21" ht="39.95" customHeight="1" spans="2:83">
      <c r="B21" s="937"/>
      <c r="C21" s="937"/>
      <c r="D21" s="1030" t="s">
        <v>129</v>
      </c>
      <c r="E21" s="1031" t="s">
        <v>130</v>
      </c>
      <c r="F21" s="1033" t="s">
        <v>131</v>
      </c>
      <c r="G21" s="1033" t="s">
        <v>132</v>
      </c>
      <c r="H21" s="1033" t="s">
        <v>133</v>
      </c>
      <c r="I21" s="1033" t="s">
        <v>134</v>
      </c>
      <c r="J21" s="1033" t="s">
        <v>135</v>
      </c>
      <c r="K21" s="1050"/>
      <c r="L21" s="655"/>
      <c r="M21" s="1047"/>
      <c r="N21" s="1047"/>
      <c r="O21" s="1047"/>
      <c r="P21" s="1047"/>
      <c r="Q21" s="1076"/>
      <c r="R21" s="1084"/>
      <c r="S21" s="1085"/>
      <c r="T21" s="1085"/>
      <c r="U21" s="1085"/>
      <c r="V21" s="1085"/>
      <c r="W21" s="1079"/>
      <c r="X21" s="1084"/>
      <c r="Y21" s="1085"/>
      <c r="Z21" s="1085"/>
      <c r="AA21" s="1085"/>
      <c r="AB21" s="1085"/>
      <c r="AC21" s="1079"/>
      <c r="AD21" s="655"/>
      <c r="AE21" s="1047"/>
      <c r="AF21" s="1047"/>
      <c r="AG21" s="1047"/>
      <c r="AH21" s="1047"/>
      <c r="AI21" s="1076"/>
      <c r="AJ21" s="655"/>
      <c r="AK21" s="1047"/>
      <c r="AL21" s="1047"/>
      <c r="AM21" s="1047"/>
      <c r="AN21" s="1047"/>
      <c r="AO21" s="1076"/>
      <c r="AP21" s="1122"/>
      <c r="AQ21" s="1123"/>
      <c r="AR21" s="1123"/>
      <c r="AS21" s="1123"/>
      <c r="AT21" s="1123"/>
      <c r="AU21" s="1079"/>
      <c r="AV21" s="1122"/>
      <c r="AW21" s="1123"/>
      <c r="AX21" s="1123"/>
      <c r="AY21" s="1123"/>
      <c r="AZ21" s="1123"/>
      <c r="BA21" s="1079"/>
      <c r="BB21" s="1122"/>
      <c r="BC21" s="1123"/>
      <c r="BD21" s="1123"/>
      <c r="BE21" s="1123"/>
      <c r="BF21" s="1123"/>
      <c r="BG21" s="1079"/>
      <c r="BH21" s="881">
        <f t="shared" si="0"/>
        <v>0</v>
      </c>
      <c r="BI21" s="882">
        <f t="shared" si="1"/>
        <v>0</v>
      </c>
      <c r="BJ21" s="882">
        <f t="shared" si="2"/>
        <v>0</v>
      </c>
      <c r="BK21" s="882">
        <f t="shared" si="3"/>
        <v>0</v>
      </c>
      <c r="BL21" s="882">
        <f t="shared" si="4"/>
        <v>0</v>
      </c>
      <c r="BM21" s="1079"/>
      <c r="BN21" s="1099"/>
      <c r="BO21" s="1100"/>
      <c r="BP21" s="1100"/>
      <c r="BQ21" s="1100"/>
      <c r="BR21" s="1100"/>
      <c r="BS21" s="1079"/>
      <c r="BT21" s="896">
        <f t="shared" si="7"/>
        <v>0</v>
      </c>
      <c r="BU21" s="897">
        <f t="shared" si="7"/>
        <v>0</v>
      </c>
      <c r="BV21" s="897">
        <f t="shared" si="7"/>
        <v>0</v>
      </c>
      <c r="BW21" s="897">
        <f t="shared" si="7"/>
        <v>0</v>
      </c>
      <c r="BX21" s="897">
        <f t="shared" si="7"/>
        <v>0</v>
      </c>
      <c r="BY21" s="1079"/>
      <c r="BZ21" s="1157" t="str">
        <f t="shared" si="8"/>
        <v>-</v>
      </c>
      <c r="CA21" s="1158" t="str">
        <f t="shared" si="8"/>
        <v>-</v>
      </c>
      <c r="CB21" s="1158" t="str">
        <f t="shared" si="8"/>
        <v>-</v>
      </c>
      <c r="CC21" s="1158" t="str">
        <f t="shared" si="8"/>
        <v>-</v>
      </c>
      <c r="CD21" s="1158" t="str">
        <f t="shared" si="8"/>
        <v>-</v>
      </c>
      <c r="CE21" s="1167" t="str">
        <f t="shared" si="8"/>
        <v>-</v>
      </c>
    </row>
    <row r="22" ht="60" customHeight="1" spans="2:83">
      <c r="B22" s="685" t="s">
        <v>136</v>
      </c>
      <c r="C22" s="685"/>
      <c r="D22" s="1030" t="s">
        <v>137</v>
      </c>
      <c r="E22" s="1031" t="s">
        <v>138</v>
      </c>
      <c r="F22" s="1034" t="s">
        <v>139</v>
      </c>
      <c r="G22" s="1034" t="s">
        <v>140</v>
      </c>
      <c r="H22" s="1034" t="s">
        <v>141</v>
      </c>
      <c r="I22" s="1034" t="s">
        <v>142</v>
      </c>
      <c r="J22" s="1034" t="s">
        <v>143</v>
      </c>
      <c r="K22" s="1048"/>
      <c r="L22" s="788"/>
      <c r="M22" s="789"/>
      <c r="N22" s="789"/>
      <c r="O22" s="789"/>
      <c r="P22" s="789"/>
      <c r="Q22" s="1092"/>
      <c r="R22" s="1068"/>
      <c r="S22" s="1069"/>
      <c r="T22" s="1069"/>
      <c r="U22" s="1069"/>
      <c r="V22" s="1069"/>
      <c r="W22" s="1070"/>
      <c r="X22" s="1068"/>
      <c r="Y22" s="1069"/>
      <c r="Z22" s="1069"/>
      <c r="AA22" s="1069"/>
      <c r="AB22" s="1069"/>
      <c r="AC22" s="1070"/>
      <c r="AD22" s="779"/>
      <c r="AE22" s="780"/>
      <c r="AF22" s="780"/>
      <c r="AG22" s="780"/>
      <c r="AH22" s="780"/>
      <c r="AI22" s="1067"/>
      <c r="AJ22" s="779"/>
      <c r="AK22" s="780"/>
      <c r="AL22" s="780"/>
      <c r="AM22" s="780"/>
      <c r="AN22" s="780"/>
      <c r="AO22" s="1067"/>
      <c r="AP22" s="1117"/>
      <c r="AQ22" s="1118"/>
      <c r="AR22" s="1118"/>
      <c r="AS22" s="1118"/>
      <c r="AT22" s="1118"/>
      <c r="AU22" s="1070"/>
      <c r="AV22" s="1117"/>
      <c r="AW22" s="1118"/>
      <c r="AX22" s="1118"/>
      <c r="AY22" s="1118"/>
      <c r="AZ22" s="1118"/>
      <c r="BA22" s="1070"/>
      <c r="BB22" s="1117"/>
      <c r="BC22" s="1118"/>
      <c r="BD22" s="1118"/>
      <c r="BE22" s="1118"/>
      <c r="BF22" s="1118"/>
      <c r="BG22" s="1070"/>
      <c r="BH22" s="877">
        <f t="shared" si="0"/>
        <v>0</v>
      </c>
      <c r="BI22" s="878">
        <f t="shared" si="1"/>
        <v>0</v>
      </c>
      <c r="BJ22" s="878">
        <f t="shared" si="2"/>
        <v>0</v>
      </c>
      <c r="BK22" s="878">
        <f t="shared" si="3"/>
        <v>0</v>
      </c>
      <c r="BL22" s="878">
        <f t="shared" si="4"/>
        <v>0</v>
      </c>
      <c r="BM22" s="1070"/>
      <c r="BN22" s="1093"/>
      <c r="BO22" s="1094"/>
      <c r="BP22" s="1094"/>
      <c r="BQ22" s="1094"/>
      <c r="BR22" s="1094"/>
      <c r="BS22" s="1070"/>
      <c r="BT22" s="877">
        <f t="shared" si="7"/>
        <v>0</v>
      </c>
      <c r="BU22" s="893">
        <f t="shared" si="7"/>
        <v>0</v>
      </c>
      <c r="BV22" s="893">
        <f t="shared" si="7"/>
        <v>0</v>
      </c>
      <c r="BW22" s="893">
        <f t="shared" si="7"/>
        <v>0</v>
      </c>
      <c r="BX22" s="893">
        <f t="shared" si="7"/>
        <v>0</v>
      </c>
      <c r="BY22" s="1070"/>
      <c r="BZ22" s="1148" t="str">
        <f t="shared" si="8"/>
        <v>-</v>
      </c>
      <c r="CA22" s="1149" t="str">
        <f t="shared" si="8"/>
        <v>-</v>
      </c>
      <c r="CB22" s="1149" t="str">
        <f t="shared" si="8"/>
        <v>-</v>
      </c>
      <c r="CC22" s="1149" t="str">
        <f t="shared" si="8"/>
        <v>-</v>
      </c>
      <c r="CD22" s="1149" t="str">
        <f t="shared" si="8"/>
        <v>-</v>
      </c>
      <c r="CE22" s="1165" t="str">
        <f t="shared" si="8"/>
        <v>-</v>
      </c>
    </row>
    <row r="23" ht="60" customHeight="1" spans="2:83">
      <c r="B23" s="937"/>
      <c r="C23" s="937"/>
      <c r="D23" s="768" t="s">
        <v>144</v>
      </c>
      <c r="E23" s="1028" t="s">
        <v>145</v>
      </c>
      <c r="F23" s="1033" t="s">
        <v>146</v>
      </c>
      <c r="G23" s="1033" t="s">
        <v>147</v>
      </c>
      <c r="H23" s="1033" t="s">
        <v>148</v>
      </c>
      <c r="I23" s="1033" t="s">
        <v>149</v>
      </c>
      <c r="J23" s="1033" t="s">
        <v>150</v>
      </c>
      <c r="K23" s="1050"/>
      <c r="L23" s="647"/>
      <c r="M23" s="1053"/>
      <c r="N23" s="1053"/>
      <c r="O23" s="1053"/>
      <c r="P23" s="1053"/>
      <c r="Q23" s="1087"/>
      <c r="R23" s="656"/>
      <c r="S23" s="612"/>
      <c r="T23" s="612"/>
      <c r="U23" s="612"/>
      <c r="V23" s="612"/>
      <c r="W23" s="1079"/>
      <c r="X23" s="656"/>
      <c r="Y23" s="612"/>
      <c r="Z23" s="612"/>
      <c r="AA23" s="612"/>
      <c r="AB23" s="612"/>
      <c r="AC23" s="1079"/>
      <c r="AD23" s="655"/>
      <c r="AE23" s="1047"/>
      <c r="AF23" s="1047"/>
      <c r="AG23" s="1047"/>
      <c r="AH23" s="1047"/>
      <c r="AI23" s="1076"/>
      <c r="AJ23" s="655"/>
      <c r="AK23" s="1047"/>
      <c r="AL23" s="1047"/>
      <c r="AM23" s="1047"/>
      <c r="AN23" s="1047"/>
      <c r="AO23" s="1076"/>
      <c r="AP23" s="657"/>
      <c r="AQ23" s="857"/>
      <c r="AR23" s="857"/>
      <c r="AS23" s="857"/>
      <c r="AT23" s="857"/>
      <c r="AU23" s="1079"/>
      <c r="AV23" s="657"/>
      <c r="AW23" s="857"/>
      <c r="AX23" s="857"/>
      <c r="AY23" s="857"/>
      <c r="AZ23" s="857"/>
      <c r="BA23" s="1079"/>
      <c r="BB23" s="657"/>
      <c r="BC23" s="857"/>
      <c r="BD23" s="857"/>
      <c r="BE23" s="857"/>
      <c r="BF23" s="857"/>
      <c r="BG23" s="1079"/>
      <c r="BH23" s="676">
        <f t="shared" si="0"/>
        <v>0</v>
      </c>
      <c r="BI23" s="1134">
        <f t="shared" si="1"/>
        <v>0</v>
      </c>
      <c r="BJ23" s="1134">
        <f t="shared" si="2"/>
        <v>0</v>
      </c>
      <c r="BK23" s="1134">
        <f t="shared" si="3"/>
        <v>0</v>
      </c>
      <c r="BL23" s="1134">
        <f t="shared" si="4"/>
        <v>0</v>
      </c>
      <c r="BM23" s="1079"/>
      <c r="BN23" s="656"/>
      <c r="BO23" s="612"/>
      <c r="BP23" s="612"/>
      <c r="BQ23" s="612"/>
      <c r="BR23" s="612"/>
      <c r="BS23" s="1079"/>
      <c r="BT23" s="677">
        <f t="shared" si="7"/>
        <v>0</v>
      </c>
      <c r="BU23" s="1154">
        <f t="shared" si="7"/>
        <v>0</v>
      </c>
      <c r="BV23" s="1154">
        <f t="shared" si="7"/>
        <v>0</v>
      </c>
      <c r="BW23" s="1154">
        <f t="shared" si="7"/>
        <v>0</v>
      </c>
      <c r="BX23" s="1154">
        <f t="shared" si="7"/>
        <v>0</v>
      </c>
      <c r="BY23" s="1079"/>
      <c r="BZ23" s="915" t="str">
        <f t="shared" si="8"/>
        <v>-</v>
      </c>
      <c r="CA23" s="916" t="str">
        <f t="shared" si="8"/>
        <v>-</v>
      </c>
      <c r="CB23" s="916" t="str">
        <f t="shared" si="8"/>
        <v>-</v>
      </c>
      <c r="CC23" s="916" t="str">
        <f t="shared" si="8"/>
        <v>-</v>
      </c>
      <c r="CD23" s="916" t="str">
        <f t="shared" si="8"/>
        <v>-</v>
      </c>
      <c r="CE23" s="1167" t="str">
        <f t="shared" si="8"/>
        <v>-</v>
      </c>
    </row>
    <row r="24" ht="30" customHeight="1" spans="2:83">
      <c r="B24" s="685" t="s">
        <v>151</v>
      </c>
      <c r="C24" s="685"/>
      <c r="D24" s="1030" t="s">
        <v>152</v>
      </c>
      <c r="E24" s="1031" t="s">
        <v>153</v>
      </c>
      <c r="F24" s="1034" t="s">
        <v>154</v>
      </c>
      <c r="G24" s="1034" t="s">
        <v>155</v>
      </c>
      <c r="H24" s="1034" t="s">
        <v>156</v>
      </c>
      <c r="I24" s="1034" t="s">
        <v>157</v>
      </c>
      <c r="J24" s="1034" t="s">
        <v>158</v>
      </c>
      <c r="K24" s="1051" t="s">
        <v>159</v>
      </c>
      <c r="L24" s="779"/>
      <c r="M24" s="780"/>
      <c r="N24" s="780"/>
      <c r="O24" s="780"/>
      <c r="P24" s="780"/>
      <c r="Q24" s="1081"/>
      <c r="R24" s="1093"/>
      <c r="S24" s="1094"/>
      <c r="T24" s="1094"/>
      <c r="U24" s="1094"/>
      <c r="V24" s="1094"/>
      <c r="W24" s="1082"/>
      <c r="X24" s="1093"/>
      <c r="Y24" s="1094"/>
      <c r="Z24" s="1094"/>
      <c r="AA24" s="1094"/>
      <c r="AB24" s="1094"/>
      <c r="AC24" s="1082"/>
      <c r="AD24" s="779"/>
      <c r="AE24" s="780"/>
      <c r="AF24" s="780"/>
      <c r="AG24" s="780"/>
      <c r="AH24" s="780"/>
      <c r="AI24" s="1081"/>
      <c r="AJ24" s="779"/>
      <c r="AK24" s="780"/>
      <c r="AL24" s="780"/>
      <c r="AM24" s="780"/>
      <c r="AN24" s="780"/>
      <c r="AO24" s="1081"/>
      <c r="AP24" s="1117"/>
      <c r="AQ24" s="1118"/>
      <c r="AR24" s="1118"/>
      <c r="AS24" s="1118"/>
      <c r="AT24" s="1118"/>
      <c r="AU24" s="1121"/>
      <c r="AV24" s="1117"/>
      <c r="AW24" s="1118"/>
      <c r="AX24" s="1118"/>
      <c r="AY24" s="1118"/>
      <c r="AZ24" s="1118"/>
      <c r="BA24" s="1121"/>
      <c r="BB24" s="1117"/>
      <c r="BC24" s="1118"/>
      <c r="BD24" s="1118"/>
      <c r="BE24" s="1118"/>
      <c r="BF24" s="1118"/>
      <c r="BG24" s="1121"/>
      <c r="BH24" s="1135">
        <f t="shared" si="0"/>
        <v>0</v>
      </c>
      <c r="BI24" s="878">
        <f t="shared" si="1"/>
        <v>0</v>
      </c>
      <c r="BJ24" s="878">
        <f t="shared" si="2"/>
        <v>0</v>
      </c>
      <c r="BK24" s="878">
        <f t="shared" si="3"/>
        <v>0</v>
      </c>
      <c r="BL24" s="878">
        <f t="shared" si="4"/>
        <v>0</v>
      </c>
      <c r="BM24" s="1141">
        <f>IF($A$1="补货",Q24+W24+AC24,Q24)</f>
        <v>0</v>
      </c>
      <c r="BN24" s="1093"/>
      <c r="BO24" s="1094"/>
      <c r="BP24" s="1094"/>
      <c r="BQ24" s="1094"/>
      <c r="BR24" s="1094"/>
      <c r="BS24" s="1082"/>
      <c r="BT24" s="877">
        <f t="shared" si="7"/>
        <v>0</v>
      </c>
      <c r="BU24" s="893">
        <f t="shared" si="7"/>
        <v>0</v>
      </c>
      <c r="BV24" s="893">
        <f t="shared" si="7"/>
        <v>0</v>
      </c>
      <c r="BW24" s="893">
        <f t="shared" si="7"/>
        <v>0</v>
      </c>
      <c r="BX24" s="893">
        <f t="shared" si="7"/>
        <v>0</v>
      </c>
      <c r="BY24" s="1155">
        <f t="shared" si="7"/>
        <v>0</v>
      </c>
      <c r="BZ24" s="1148" t="str">
        <f t="shared" si="8"/>
        <v>-</v>
      </c>
      <c r="CA24" s="1149" t="str">
        <f t="shared" si="8"/>
        <v>-</v>
      </c>
      <c r="CB24" s="1149" t="str">
        <f t="shared" si="8"/>
        <v>-</v>
      </c>
      <c r="CC24" s="1149" t="str">
        <f t="shared" si="8"/>
        <v>-</v>
      </c>
      <c r="CD24" s="1149" t="str">
        <f t="shared" si="8"/>
        <v>-</v>
      </c>
      <c r="CE24" s="1168" t="str">
        <f t="shared" si="8"/>
        <v>-</v>
      </c>
    </row>
    <row r="25" ht="30" customHeight="1" spans="2:83">
      <c r="B25" s="933"/>
      <c r="C25" s="933"/>
      <c r="D25" s="1030" t="s">
        <v>23</v>
      </c>
      <c r="E25" s="1031" t="s">
        <v>24</v>
      </c>
      <c r="F25" s="1035" t="s">
        <v>160</v>
      </c>
      <c r="G25" s="1035" t="s">
        <v>161</v>
      </c>
      <c r="H25" s="1035" t="s">
        <v>162</v>
      </c>
      <c r="I25" s="1035" t="s">
        <v>163</v>
      </c>
      <c r="J25" s="1035" t="s">
        <v>164</v>
      </c>
      <c r="K25" s="1054" t="s">
        <v>165</v>
      </c>
      <c r="L25" s="644"/>
      <c r="M25" s="1044"/>
      <c r="N25" s="1044"/>
      <c r="O25" s="1044"/>
      <c r="P25" s="1044"/>
      <c r="Q25" s="1095"/>
      <c r="R25" s="1096"/>
      <c r="S25" s="1097"/>
      <c r="T25" s="1097"/>
      <c r="U25" s="1097"/>
      <c r="V25" s="1097"/>
      <c r="W25" s="1098"/>
      <c r="X25" s="1096"/>
      <c r="Y25" s="1097"/>
      <c r="Z25" s="1097"/>
      <c r="AA25" s="1097"/>
      <c r="AB25" s="1097"/>
      <c r="AC25" s="1098"/>
      <c r="AD25" s="644"/>
      <c r="AE25" s="1044"/>
      <c r="AF25" s="1044"/>
      <c r="AG25" s="1044"/>
      <c r="AH25" s="1044"/>
      <c r="AI25" s="1095"/>
      <c r="AJ25" s="644"/>
      <c r="AK25" s="1044"/>
      <c r="AL25" s="1044"/>
      <c r="AM25" s="1044"/>
      <c r="AN25" s="1044"/>
      <c r="AO25" s="1095"/>
      <c r="AP25" s="1119"/>
      <c r="AQ25" s="1128"/>
      <c r="AR25" s="1128"/>
      <c r="AS25" s="1128"/>
      <c r="AT25" s="1128"/>
      <c r="AU25" s="1129"/>
      <c r="AV25" s="1119"/>
      <c r="AW25" s="1128"/>
      <c r="AX25" s="1128"/>
      <c r="AY25" s="1128"/>
      <c r="AZ25" s="1128"/>
      <c r="BA25" s="1129"/>
      <c r="BB25" s="1119"/>
      <c r="BC25" s="1128"/>
      <c r="BD25" s="1128"/>
      <c r="BE25" s="1128"/>
      <c r="BF25" s="1128"/>
      <c r="BG25" s="1129"/>
      <c r="BH25" s="879">
        <f t="shared" si="0"/>
        <v>0</v>
      </c>
      <c r="BI25" s="880">
        <f t="shared" si="1"/>
        <v>0</v>
      </c>
      <c r="BJ25" s="880">
        <f t="shared" si="2"/>
        <v>0</v>
      </c>
      <c r="BK25" s="880">
        <f t="shared" si="3"/>
        <v>0</v>
      </c>
      <c r="BL25" s="880">
        <f t="shared" si="4"/>
        <v>0</v>
      </c>
      <c r="BM25" s="1143">
        <f>IF($A$1="补货",Q25+W25+AC25,Q25)</f>
        <v>0</v>
      </c>
      <c r="BN25" s="1096"/>
      <c r="BO25" s="1097"/>
      <c r="BP25" s="1097"/>
      <c r="BQ25" s="1097"/>
      <c r="BR25" s="1097"/>
      <c r="BS25" s="1098"/>
      <c r="BT25" s="894">
        <f t="shared" si="7"/>
        <v>0</v>
      </c>
      <c r="BU25" s="895">
        <f t="shared" si="7"/>
        <v>0</v>
      </c>
      <c r="BV25" s="895">
        <f t="shared" si="7"/>
        <v>0</v>
      </c>
      <c r="BW25" s="895">
        <f t="shared" si="7"/>
        <v>0</v>
      </c>
      <c r="BX25" s="895">
        <f t="shared" si="7"/>
        <v>0</v>
      </c>
      <c r="BY25" s="1161">
        <f t="shared" si="7"/>
        <v>0</v>
      </c>
      <c r="BZ25" s="1152" t="str">
        <f t="shared" si="8"/>
        <v>-</v>
      </c>
      <c r="CA25" s="1160" t="str">
        <f t="shared" si="8"/>
        <v>-</v>
      </c>
      <c r="CB25" s="1160" t="str">
        <f t="shared" si="8"/>
        <v>-</v>
      </c>
      <c r="CC25" s="1160" t="str">
        <f t="shared" si="8"/>
        <v>-</v>
      </c>
      <c r="CD25" s="1160" t="str">
        <f t="shared" si="8"/>
        <v>-</v>
      </c>
      <c r="CE25" s="1171" t="str">
        <f t="shared" si="8"/>
        <v>-</v>
      </c>
    </row>
    <row r="26" ht="30" customHeight="1" spans="2:83">
      <c r="B26" s="933"/>
      <c r="C26" s="933"/>
      <c r="D26" s="1030" t="s">
        <v>30</v>
      </c>
      <c r="E26" s="1031" t="s">
        <v>31</v>
      </c>
      <c r="F26" s="1035" t="s">
        <v>166</v>
      </c>
      <c r="G26" s="1035" t="s">
        <v>167</v>
      </c>
      <c r="H26" s="1035" t="s">
        <v>168</v>
      </c>
      <c r="I26" s="1035" t="s">
        <v>169</v>
      </c>
      <c r="J26" s="1035" t="s">
        <v>170</v>
      </c>
      <c r="K26" s="1054" t="s">
        <v>171</v>
      </c>
      <c r="L26" s="644"/>
      <c r="M26" s="1044"/>
      <c r="N26" s="1044"/>
      <c r="O26" s="1044"/>
      <c r="P26" s="1044"/>
      <c r="Q26" s="1095"/>
      <c r="R26" s="1096"/>
      <c r="S26" s="1097"/>
      <c r="T26" s="1097"/>
      <c r="U26" s="1097"/>
      <c r="V26" s="1097"/>
      <c r="W26" s="1098"/>
      <c r="X26" s="1096"/>
      <c r="Y26" s="1097"/>
      <c r="Z26" s="1097"/>
      <c r="AA26" s="1097"/>
      <c r="AB26" s="1097"/>
      <c r="AC26" s="1098"/>
      <c r="AD26" s="644"/>
      <c r="AE26" s="1044"/>
      <c r="AF26" s="1044"/>
      <c r="AG26" s="1044"/>
      <c r="AH26" s="1044"/>
      <c r="AI26" s="1095"/>
      <c r="AJ26" s="644"/>
      <c r="AK26" s="1044"/>
      <c r="AL26" s="1044"/>
      <c r="AM26" s="1044"/>
      <c r="AN26" s="1044"/>
      <c r="AO26" s="1095"/>
      <c r="AP26" s="1119"/>
      <c r="AQ26" s="1128"/>
      <c r="AR26" s="1128"/>
      <c r="AS26" s="1128"/>
      <c r="AT26" s="1128"/>
      <c r="AU26" s="1129"/>
      <c r="AV26" s="1119"/>
      <c r="AW26" s="1128"/>
      <c r="AX26" s="1128"/>
      <c r="AY26" s="1128"/>
      <c r="AZ26" s="1128"/>
      <c r="BA26" s="1129"/>
      <c r="BB26" s="1119"/>
      <c r="BC26" s="1128"/>
      <c r="BD26" s="1128"/>
      <c r="BE26" s="1128"/>
      <c r="BF26" s="1128"/>
      <c r="BG26" s="1129"/>
      <c r="BH26" s="879">
        <f t="shared" si="0"/>
        <v>0</v>
      </c>
      <c r="BI26" s="880">
        <f t="shared" si="1"/>
        <v>0</v>
      </c>
      <c r="BJ26" s="880">
        <f t="shared" si="2"/>
        <v>0</v>
      </c>
      <c r="BK26" s="880">
        <f t="shared" si="3"/>
        <v>0</v>
      </c>
      <c r="BL26" s="880">
        <f t="shared" si="4"/>
        <v>0</v>
      </c>
      <c r="BM26" s="1143">
        <f>IF($A$1="补货",Q26+W26+AC26,Q26)</f>
        <v>0</v>
      </c>
      <c r="BN26" s="1096"/>
      <c r="BO26" s="1097"/>
      <c r="BP26" s="1097"/>
      <c r="BQ26" s="1097"/>
      <c r="BR26" s="1097"/>
      <c r="BS26" s="1098"/>
      <c r="BT26" s="894">
        <f t="shared" si="7"/>
        <v>0</v>
      </c>
      <c r="BU26" s="895">
        <f t="shared" si="7"/>
        <v>0</v>
      </c>
      <c r="BV26" s="895">
        <f t="shared" si="7"/>
        <v>0</v>
      </c>
      <c r="BW26" s="895">
        <f t="shared" si="7"/>
        <v>0</v>
      </c>
      <c r="BX26" s="895">
        <f t="shared" si="7"/>
        <v>0</v>
      </c>
      <c r="BY26" s="1161">
        <f t="shared" si="7"/>
        <v>0</v>
      </c>
      <c r="BZ26" s="1152" t="str">
        <f t="shared" si="8"/>
        <v>-</v>
      </c>
      <c r="CA26" s="1160" t="str">
        <f t="shared" si="8"/>
        <v>-</v>
      </c>
      <c r="CB26" s="1160" t="str">
        <f t="shared" si="8"/>
        <v>-</v>
      </c>
      <c r="CC26" s="1160" t="str">
        <f t="shared" si="8"/>
        <v>-</v>
      </c>
      <c r="CD26" s="1160" t="str">
        <f t="shared" si="8"/>
        <v>-</v>
      </c>
      <c r="CE26" s="1171" t="str">
        <f t="shared" si="8"/>
        <v>-</v>
      </c>
    </row>
    <row r="27" ht="30" customHeight="1" spans="2:83">
      <c r="B27" s="937"/>
      <c r="C27" s="937"/>
      <c r="D27" s="1030" t="s">
        <v>129</v>
      </c>
      <c r="E27" s="1031" t="s">
        <v>130</v>
      </c>
      <c r="F27" s="1033" t="s">
        <v>172</v>
      </c>
      <c r="G27" s="1033" t="s">
        <v>173</v>
      </c>
      <c r="H27" s="1033" t="s">
        <v>174</v>
      </c>
      <c r="I27" s="1033" t="s">
        <v>175</v>
      </c>
      <c r="J27" s="1033" t="s">
        <v>176</v>
      </c>
      <c r="K27" s="1052" t="s">
        <v>177</v>
      </c>
      <c r="L27" s="655"/>
      <c r="M27" s="1047"/>
      <c r="N27" s="1047"/>
      <c r="O27" s="1047"/>
      <c r="P27" s="1047"/>
      <c r="Q27" s="1083"/>
      <c r="R27" s="1099"/>
      <c r="S27" s="1100"/>
      <c r="T27" s="1100"/>
      <c r="U27" s="1100"/>
      <c r="V27" s="1100"/>
      <c r="W27" s="1086"/>
      <c r="X27" s="1099"/>
      <c r="Y27" s="1100"/>
      <c r="Z27" s="1100"/>
      <c r="AA27" s="1100"/>
      <c r="AB27" s="1100"/>
      <c r="AC27" s="1086"/>
      <c r="AD27" s="655"/>
      <c r="AE27" s="1047"/>
      <c r="AF27" s="1047"/>
      <c r="AG27" s="1047"/>
      <c r="AH27" s="1047"/>
      <c r="AI27" s="1083"/>
      <c r="AJ27" s="655"/>
      <c r="AK27" s="1047"/>
      <c r="AL27" s="1047"/>
      <c r="AM27" s="1047"/>
      <c r="AN27" s="1047"/>
      <c r="AO27" s="1083"/>
      <c r="AP27" s="1122"/>
      <c r="AQ27" s="1123"/>
      <c r="AR27" s="1123"/>
      <c r="AS27" s="1123"/>
      <c r="AT27" s="1123"/>
      <c r="AU27" s="1124"/>
      <c r="AV27" s="1122"/>
      <c r="AW27" s="1123"/>
      <c r="AX27" s="1123"/>
      <c r="AY27" s="1123"/>
      <c r="AZ27" s="1123"/>
      <c r="BA27" s="1124"/>
      <c r="BB27" s="1122"/>
      <c r="BC27" s="1123"/>
      <c r="BD27" s="1123"/>
      <c r="BE27" s="1123"/>
      <c r="BF27" s="1123"/>
      <c r="BG27" s="1124"/>
      <c r="BH27" s="881">
        <f t="shared" si="0"/>
        <v>0</v>
      </c>
      <c r="BI27" s="882">
        <f t="shared" si="1"/>
        <v>0</v>
      </c>
      <c r="BJ27" s="882">
        <f t="shared" si="2"/>
        <v>0</v>
      </c>
      <c r="BK27" s="882">
        <f t="shared" si="3"/>
        <v>0</v>
      </c>
      <c r="BL27" s="882">
        <f t="shared" si="4"/>
        <v>0</v>
      </c>
      <c r="BM27" s="1142">
        <f>IF($A$1="补货",Q27+W27+AC27,Q27)</f>
        <v>0</v>
      </c>
      <c r="BN27" s="1099"/>
      <c r="BO27" s="1100"/>
      <c r="BP27" s="1100"/>
      <c r="BQ27" s="1100"/>
      <c r="BR27" s="1100"/>
      <c r="BS27" s="1086"/>
      <c r="BT27" s="896">
        <f t="shared" si="7"/>
        <v>0</v>
      </c>
      <c r="BU27" s="897">
        <f t="shared" si="7"/>
        <v>0</v>
      </c>
      <c r="BV27" s="897">
        <f t="shared" si="7"/>
        <v>0</v>
      </c>
      <c r="BW27" s="897">
        <f t="shared" si="7"/>
        <v>0</v>
      </c>
      <c r="BX27" s="897">
        <f t="shared" si="7"/>
        <v>0</v>
      </c>
      <c r="BY27" s="1156">
        <f t="shared" si="7"/>
        <v>0</v>
      </c>
      <c r="BZ27" s="1157" t="str">
        <f t="shared" si="8"/>
        <v>-</v>
      </c>
      <c r="CA27" s="1158" t="str">
        <f t="shared" si="8"/>
        <v>-</v>
      </c>
      <c r="CB27" s="1158" t="str">
        <f t="shared" si="8"/>
        <v>-</v>
      </c>
      <c r="CC27" s="1158" t="str">
        <f t="shared" si="8"/>
        <v>-</v>
      </c>
      <c r="CD27" s="1158" t="str">
        <f t="shared" si="8"/>
        <v>-</v>
      </c>
      <c r="CE27" s="1169" t="str">
        <f t="shared" si="8"/>
        <v>-</v>
      </c>
    </row>
    <row r="28" ht="140.1" customHeight="1" spans="2:83">
      <c r="B28" s="927" t="s">
        <v>178</v>
      </c>
      <c r="C28" s="927"/>
      <c r="D28" s="1030" t="s">
        <v>179</v>
      </c>
      <c r="E28" s="1031" t="s">
        <v>179</v>
      </c>
      <c r="F28" s="1036" t="s">
        <v>180</v>
      </c>
      <c r="G28" s="1036" t="s">
        <v>181</v>
      </c>
      <c r="H28" s="1036" t="s">
        <v>182</v>
      </c>
      <c r="I28" s="1036" t="s">
        <v>183</v>
      </c>
      <c r="J28" s="1055"/>
      <c r="K28" s="1056"/>
      <c r="L28" s="1057"/>
      <c r="M28" s="1058"/>
      <c r="N28" s="1058"/>
      <c r="O28" s="1058"/>
      <c r="P28" s="1059"/>
      <c r="Q28" s="1101"/>
      <c r="R28" s="1102"/>
      <c r="S28" s="1103"/>
      <c r="T28" s="1103"/>
      <c r="U28" s="1103"/>
      <c r="V28" s="1104"/>
      <c r="W28" s="1105"/>
      <c r="X28" s="1102"/>
      <c r="Y28" s="1103"/>
      <c r="Z28" s="1103"/>
      <c r="AA28" s="1103"/>
      <c r="AB28" s="1104"/>
      <c r="AC28" s="1105"/>
      <c r="AD28" s="1057"/>
      <c r="AE28" s="1058"/>
      <c r="AF28" s="1058"/>
      <c r="AG28" s="1058"/>
      <c r="AH28" s="1059"/>
      <c r="AI28" s="1101"/>
      <c r="AJ28" s="1057"/>
      <c r="AK28" s="1058"/>
      <c r="AL28" s="1058"/>
      <c r="AM28" s="1058"/>
      <c r="AN28" s="1059"/>
      <c r="AO28" s="1101"/>
      <c r="AP28" s="1130"/>
      <c r="AQ28" s="1131"/>
      <c r="AR28" s="1131"/>
      <c r="AS28" s="1131"/>
      <c r="AT28" s="1104"/>
      <c r="AU28" s="1105"/>
      <c r="AV28" s="1130"/>
      <c r="AW28" s="1131"/>
      <c r="AX28" s="1131"/>
      <c r="AY28" s="1131"/>
      <c r="AZ28" s="1104"/>
      <c r="BA28" s="1105"/>
      <c r="BB28" s="1130"/>
      <c r="BC28" s="1131"/>
      <c r="BD28" s="1131"/>
      <c r="BE28" s="1131"/>
      <c r="BF28" s="1104"/>
      <c r="BG28" s="1105"/>
      <c r="BH28" s="1137">
        <f t="shared" ref="BH28:BK30" si="13">IF($A$1="补货",L28+R28+X28,L28)</f>
        <v>0</v>
      </c>
      <c r="BI28" s="1138">
        <f t="shared" si="13"/>
        <v>0</v>
      </c>
      <c r="BJ28" s="1138">
        <f t="shared" si="13"/>
        <v>0</v>
      </c>
      <c r="BK28" s="1138">
        <f t="shared" si="13"/>
        <v>0</v>
      </c>
      <c r="BL28" s="1104"/>
      <c r="BM28" s="1105"/>
      <c r="BN28" s="1102"/>
      <c r="BO28" s="1103"/>
      <c r="BP28" s="1103"/>
      <c r="BQ28" s="1103"/>
      <c r="BR28" s="1104"/>
      <c r="BS28" s="1105"/>
      <c r="BT28" s="1144">
        <f t="shared" si="7"/>
        <v>0</v>
      </c>
      <c r="BU28" s="1162">
        <f t="shared" si="7"/>
        <v>0</v>
      </c>
      <c r="BV28" s="1162">
        <f t="shared" si="7"/>
        <v>0</v>
      </c>
      <c r="BW28" s="1162">
        <f t="shared" si="7"/>
        <v>0</v>
      </c>
      <c r="BX28" s="1104"/>
      <c r="BY28" s="1105"/>
      <c r="BZ28" s="1163" t="str">
        <f t="shared" si="8"/>
        <v>-</v>
      </c>
      <c r="CA28" s="1164" t="str">
        <f t="shared" si="8"/>
        <v>-</v>
      </c>
      <c r="CB28" s="1164" t="str">
        <f t="shared" si="8"/>
        <v>-</v>
      </c>
      <c r="CC28" s="1164" t="str">
        <f t="shared" si="8"/>
        <v>-</v>
      </c>
      <c r="CD28" s="1172" t="str">
        <f t="shared" si="8"/>
        <v>-</v>
      </c>
      <c r="CE28" s="1173" t="str">
        <f t="shared" si="8"/>
        <v>-</v>
      </c>
    </row>
    <row r="29" ht="60" customHeight="1" spans="2:83">
      <c r="B29" s="685" t="s">
        <v>184</v>
      </c>
      <c r="C29" s="685"/>
      <c r="D29" s="1030" t="s">
        <v>23</v>
      </c>
      <c r="E29" s="1031" t="s">
        <v>24</v>
      </c>
      <c r="F29" s="1034" t="s">
        <v>185</v>
      </c>
      <c r="G29" s="1034" t="s">
        <v>186</v>
      </c>
      <c r="H29" s="1034" t="s">
        <v>187</v>
      </c>
      <c r="I29" s="1034" t="s">
        <v>188</v>
      </c>
      <c r="J29" s="1034" t="s">
        <v>189</v>
      </c>
      <c r="K29" s="1048"/>
      <c r="L29" s="779"/>
      <c r="M29" s="780"/>
      <c r="N29" s="780"/>
      <c r="O29" s="780"/>
      <c r="P29" s="780"/>
      <c r="Q29" s="1067"/>
      <c r="R29" s="1093"/>
      <c r="S29" s="1094"/>
      <c r="T29" s="1094"/>
      <c r="U29" s="1094"/>
      <c r="V29" s="1094"/>
      <c r="W29" s="1070"/>
      <c r="X29" s="1093"/>
      <c r="Y29" s="1094"/>
      <c r="Z29" s="1094"/>
      <c r="AA29" s="1094"/>
      <c r="AB29" s="1094"/>
      <c r="AC29" s="1070"/>
      <c r="AD29" s="779"/>
      <c r="AE29" s="780"/>
      <c r="AF29" s="780"/>
      <c r="AG29" s="780"/>
      <c r="AH29" s="780"/>
      <c r="AI29" s="1067"/>
      <c r="AJ29" s="779"/>
      <c r="AK29" s="780"/>
      <c r="AL29" s="780"/>
      <c r="AM29" s="780"/>
      <c r="AN29" s="780"/>
      <c r="AO29" s="1067"/>
      <c r="AP29" s="1117"/>
      <c r="AQ29" s="1118"/>
      <c r="AR29" s="1118"/>
      <c r="AS29" s="1118"/>
      <c r="AT29" s="1118"/>
      <c r="AU29" s="1070"/>
      <c r="AV29" s="1117"/>
      <c r="AW29" s="1118"/>
      <c r="AX29" s="1118"/>
      <c r="AY29" s="1118"/>
      <c r="AZ29" s="1118"/>
      <c r="BA29" s="1070"/>
      <c r="BB29" s="1117"/>
      <c r="BC29" s="1118"/>
      <c r="BD29" s="1118"/>
      <c r="BE29" s="1118"/>
      <c r="BF29" s="1118"/>
      <c r="BG29" s="1070"/>
      <c r="BH29" s="1135">
        <f t="shared" si="13"/>
        <v>0</v>
      </c>
      <c r="BI29" s="878">
        <f t="shared" si="13"/>
        <v>0</v>
      </c>
      <c r="BJ29" s="878">
        <f t="shared" si="13"/>
        <v>0</v>
      </c>
      <c r="BK29" s="878">
        <f t="shared" si="13"/>
        <v>0</v>
      </c>
      <c r="BL29" s="878">
        <f>IF($A$1="补货",P29+V29+AB29,P29)</f>
        <v>0</v>
      </c>
      <c r="BM29" s="1070"/>
      <c r="BN29" s="1093"/>
      <c r="BO29" s="1094"/>
      <c r="BP29" s="1094"/>
      <c r="BQ29" s="1094"/>
      <c r="BR29" s="1094"/>
      <c r="BS29" s="1070"/>
      <c r="BT29" s="877">
        <f t="shared" si="7"/>
        <v>0</v>
      </c>
      <c r="BU29" s="893">
        <f t="shared" si="7"/>
        <v>0</v>
      </c>
      <c r="BV29" s="893">
        <f t="shared" si="7"/>
        <v>0</v>
      </c>
      <c r="BW29" s="893">
        <f t="shared" si="7"/>
        <v>0</v>
      </c>
      <c r="BX29" s="893">
        <f t="shared" si="7"/>
        <v>0</v>
      </c>
      <c r="BY29" s="1070"/>
      <c r="BZ29" s="1148" t="str">
        <f t="shared" si="8"/>
        <v>-</v>
      </c>
      <c r="CA29" s="1149" t="str">
        <f t="shared" si="8"/>
        <v>-</v>
      </c>
      <c r="CB29" s="1149" t="str">
        <f t="shared" si="8"/>
        <v>-</v>
      </c>
      <c r="CC29" s="1149" t="str">
        <f t="shared" si="8"/>
        <v>-</v>
      </c>
      <c r="CD29" s="1149" t="str">
        <f t="shared" si="8"/>
        <v>-</v>
      </c>
      <c r="CE29" s="1165" t="str">
        <f t="shared" si="8"/>
        <v>-</v>
      </c>
    </row>
    <row r="30" ht="60" customHeight="1" spans="2:83">
      <c r="B30" s="937"/>
      <c r="C30" s="937"/>
      <c r="D30" s="1030" t="s">
        <v>30</v>
      </c>
      <c r="E30" s="1031" t="s">
        <v>31</v>
      </c>
      <c r="F30" s="1033" t="s">
        <v>190</v>
      </c>
      <c r="G30" s="1033" t="s">
        <v>191</v>
      </c>
      <c r="H30" s="1033" t="s">
        <v>192</v>
      </c>
      <c r="I30" s="1033" t="s">
        <v>193</v>
      </c>
      <c r="J30" s="1033" t="s">
        <v>194</v>
      </c>
      <c r="K30" s="1050"/>
      <c r="L30" s="785"/>
      <c r="M30" s="786"/>
      <c r="N30" s="786"/>
      <c r="O30" s="786"/>
      <c r="P30" s="786"/>
      <c r="Q30" s="1076"/>
      <c r="R30" s="1099"/>
      <c r="S30" s="1100"/>
      <c r="T30" s="1100"/>
      <c r="U30" s="1100"/>
      <c r="V30" s="1100"/>
      <c r="W30" s="1079"/>
      <c r="X30" s="1099"/>
      <c r="Y30" s="1100"/>
      <c r="Z30" s="1100"/>
      <c r="AA30" s="1100"/>
      <c r="AB30" s="1100"/>
      <c r="AC30" s="1079"/>
      <c r="AD30" s="785"/>
      <c r="AE30" s="786"/>
      <c r="AF30" s="786"/>
      <c r="AG30" s="786"/>
      <c r="AH30" s="786"/>
      <c r="AI30" s="1076"/>
      <c r="AJ30" s="785"/>
      <c r="AK30" s="786"/>
      <c r="AL30" s="786"/>
      <c r="AM30" s="786"/>
      <c r="AN30" s="786"/>
      <c r="AO30" s="1076"/>
      <c r="AP30" s="1122"/>
      <c r="AQ30" s="1123"/>
      <c r="AR30" s="1123"/>
      <c r="AS30" s="1123"/>
      <c r="AT30" s="1123"/>
      <c r="AU30" s="1079"/>
      <c r="AV30" s="1122"/>
      <c r="AW30" s="1123"/>
      <c r="AX30" s="1123"/>
      <c r="AY30" s="1123"/>
      <c r="AZ30" s="1123"/>
      <c r="BA30" s="1079"/>
      <c r="BB30" s="1122"/>
      <c r="BC30" s="1123"/>
      <c r="BD30" s="1123"/>
      <c r="BE30" s="1123"/>
      <c r="BF30" s="1123"/>
      <c r="BG30" s="1079"/>
      <c r="BH30" s="881">
        <f t="shared" si="13"/>
        <v>0</v>
      </c>
      <c r="BI30" s="882">
        <f t="shared" si="13"/>
        <v>0</v>
      </c>
      <c r="BJ30" s="882">
        <f t="shared" si="13"/>
        <v>0</v>
      </c>
      <c r="BK30" s="882">
        <f t="shared" si="13"/>
        <v>0</v>
      </c>
      <c r="BL30" s="882">
        <f>IF($A$1="补货",P30+V30+AB30,P30)</f>
        <v>0</v>
      </c>
      <c r="BM30" s="1079"/>
      <c r="BN30" s="1099"/>
      <c r="BO30" s="1100"/>
      <c r="BP30" s="1100"/>
      <c r="BQ30" s="1100"/>
      <c r="BR30" s="1100"/>
      <c r="BS30" s="1079"/>
      <c r="BT30" s="896">
        <f t="shared" si="7"/>
        <v>0</v>
      </c>
      <c r="BU30" s="897">
        <f t="shared" si="7"/>
        <v>0</v>
      </c>
      <c r="BV30" s="897">
        <f t="shared" si="7"/>
        <v>0</v>
      </c>
      <c r="BW30" s="897">
        <f t="shared" si="7"/>
        <v>0</v>
      </c>
      <c r="BX30" s="897">
        <f t="shared" si="7"/>
        <v>0</v>
      </c>
      <c r="BY30" s="1079"/>
      <c r="BZ30" s="1157" t="str">
        <f t="shared" si="8"/>
        <v>-</v>
      </c>
      <c r="CA30" s="1158" t="str">
        <f t="shared" si="8"/>
        <v>-</v>
      </c>
      <c r="CB30" s="1158" t="str">
        <f t="shared" si="8"/>
        <v>-</v>
      </c>
      <c r="CC30" s="1158" t="str">
        <f t="shared" si="8"/>
        <v>-</v>
      </c>
      <c r="CD30" s="1158" t="str">
        <f t="shared" si="8"/>
        <v>-</v>
      </c>
      <c r="CE30" s="1167" t="str">
        <f t="shared" si="8"/>
        <v>-</v>
      </c>
    </row>
    <row r="31" ht="30" customHeight="1" spans="2:83">
      <c r="B31" s="685" t="s">
        <v>195</v>
      </c>
      <c r="C31" s="685"/>
      <c r="D31" s="1030" t="s">
        <v>196</v>
      </c>
      <c r="E31" s="1031" t="s">
        <v>197</v>
      </c>
      <c r="F31" s="1037" t="s">
        <v>198</v>
      </c>
      <c r="G31" s="1037" t="s">
        <v>199</v>
      </c>
      <c r="H31" s="1037" t="s">
        <v>200</v>
      </c>
      <c r="I31" s="1037" t="s">
        <v>201</v>
      </c>
      <c r="J31" s="1037" t="s">
        <v>202</v>
      </c>
      <c r="K31" s="1060"/>
      <c r="L31" s="779"/>
      <c r="M31" s="780"/>
      <c r="N31" s="780"/>
      <c r="O31" s="780"/>
      <c r="P31" s="780"/>
      <c r="Q31" s="1106"/>
      <c r="R31" s="1093"/>
      <c r="S31" s="1094"/>
      <c r="T31" s="1094"/>
      <c r="U31" s="1094"/>
      <c r="V31" s="1094"/>
      <c r="W31" s="1107"/>
      <c r="X31" s="1093"/>
      <c r="Y31" s="1094"/>
      <c r="Z31" s="1094"/>
      <c r="AA31" s="1094"/>
      <c r="AB31" s="1094"/>
      <c r="AC31" s="1107"/>
      <c r="AD31" s="779"/>
      <c r="AE31" s="780"/>
      <c r="AF31" s="780"/>
      <c r="AG31" s="780"/>
      <c r="AH31" s="780"/>
      <c r="AI31" s="1106"/>
      <c r="AJ31" s="779"/>
      <c r="AK31" s="780"/>
      <c r="AL31" s="780"/>
      <c r="AM31" s="780"/>
      <c r="AN31" s="780"/>
      <c r="AO31" s="1081"/>
      <c r="AP31" s="1117"/>
      <c r="AQ31" s="1118"/>
      <c r="AR31" s="1118"/>
      <c r="AS31" s="1118"/>
      <c r="AT31" s="1118"/>
      <c r="AU31" s="1121"/>
      <c r="AV31" s="1117"/>
      <c r="AW31" s="1118"/>
      <c r="AX31" s="1118"/>
      <c r="AY31" s="1118"/>
      <c r="AZ31" s="1118"/>
      <c r="BA31" s="1121"/>
      <c r="BB31" s="1117"/>
      <c r="BC31" s="1118"/>
      <c r="BD31" s="1118"/>
      <c r="BE31" s="1118"/>
      <c r="BF31" s="1118"/>
      <c r="BG31" s="1107"/>
      <c r="BH31" s="1135">
        <f>IF($A$1="补货",L31+R31+X31,L31)</f>
        <v>0</v>
      </c>
      <c r="BI31" s="878">
        <f>IF($A$1="补货",M31+S31+Y31,M31)</f>
        <v>0</v>
      </c>
      <c r="BJ31" s="878">
        <f>IF($A$1="补货",N31+T31+Z31,N31)</f>
        <v>0</v>
      </c>
      <c r="BK31" s="878">
        <f>IF($A$1="补货",O31+U31+AA31,O31)</f>
        <v>0</v>
      </c>
      <c r="BL31" s="878">
        <f>IF($A$1="补货",P31+V31+AB31,P31)</f>
        <v>0</v>
      </c>
      <c r="BM31" s="1145"/>
      <c r="BN31" s="1093"/>
      <c r="BO31" s="1094"/>
      <c r="BP31" s="1094"/>
      <c r="BQ31" s="1094"/>
      <c r="BR31" s="1094"/>
      <c r="BS31" s="1107"/>
      <c r="BT31" s="877">
        <f t="shared" ref="BT31:BY31" si="14">BH31+BN31</f>
        <v>0</v>
      </c>
      <c r="BU31" s="893">
        <f t="shared" si="14"/>
        <v>0</v>
      </c>
      <c r="BV31" s="893">
        <f t="shared" si="14"/>
        <v>0</v>
      </c>
      <c r="BW31" s="893">
        <f t="shared" si="14"/>
        <v>0</v>
      </c>
      <c r="BX31" s="893">
        <f t="shared" si="14"/>
        <v>0</v>
      </c>
      <c r="BY31" s="1107"/>
      <c r="BZ31" s="1148" t="str">
        <f t="shared" ref="BZ31:CE31" si="15">IF(BB31&lt;&gt;0,BT31/BB31*7,"-")</f>
        <v>-</v>
      </c>
      <c r="CA31" s="1149" t="str">
        <f t="shared" si="15"/>
        <v>-</v>
      </c>
      <c r="CB31" s="1149" t="str">
        <f t="shared" si="15"/>
        <v>-</v>
      </c>
      <c r="CC31" s="1149" t="str">
        <f t="shared" si="15"/>
        <v>-</v>
      </c>
      <c r="CD31" s="1149" t="str">
        <f t="shared" si="15"/>
        <v>-</v>
      </c>
      <c r="CE31" s="1174" t="str">
        <f t="shared" si="15"/>
        <v>-</v>
      </c>
    </row>
    <row r="32" ht="30" customHeight="1" spans="2:83">
      <c r="B32" s="933"/>
      <c r="C32" s="933"/>
      <c r="D32" s="1030" t="s">
        <v>203</v>
      </c>
      <c r="E32" s="1031" t="s">
        <v>204</v>
      </c>
      <c r="F32" s="1038" t="s">
        <v>205</v>
      </c>
      <c r="G32" s="1038" t="s">
        <v>206</v>
      </c>
      <c r="H32" s="1038" t="s">
        <v>207</v>
      </c>
      <c r="I32" s="1038" t="s">
        <v>208</v>
      </c>
      <c r="J32" s="1038" t="s">
        <v>209</v>
      </c>
      <c r="K32" s="1061"/>
      <c r="L32" s="644"/>
      <c r="M32" s="1044"/>
      <c r="N32" s="1044"/>
      <c r="O32" s="1044"/>
      <c r="P32" s="1044"/>
      <c r="Q32" s="1108"/>
      <c r="R32" s="1096"/>
      <c r="S32" s="1097"/>
      <c r="T32" s="1097"/>
      <c r="U32" s="1097"/>
      <c r="V32" s="1097"/>
      <c r="W32" s="1109"/>
      <c r="X32" s="1096"/>
      <c r="Y32" s="1097"/>
      <c r="Z32" s="1097"/>
      <c r="AA32" s="1097"/>
      <c r="AB32" s="1097"/>
      <c r="AC32" s="1109"/>
      <c r="AD32" s="644"/>
      <c r="AE32" s="1044"/>
      <c r="AF32" s="1044"/>
      <c r="AG32" s="1044"/>
      <c r="AH32" s="1044"/>
      <c r="AI32" s="1108"/>
      <c r="AJ32" s="644"/>
      <c r="AK32" s="1044"/>
      <c r="AL32" s="1044"/>
      <c r="AM32" s="1044"/>
      <c r="AN32" s="1044"/>
      <c r="AO32" s="1095"/>
      <c r="AP32" s="1119"/>
      <c r="AQ32" s="1128"/>
      <c r="AR32" s="1128"/>
      <c r="AS32" s="1128"/>
      <c r="AT32" s="1128"/>
      <c r="AU32" s="1129"/>
      <c r="AV32" s="1119"/>
      <c r="AW32" s="1128"/>
      <c r="AX32" s="1128"/>
      <c r="AY32" s="1128"/>
      <c r="AZ32" s="1128"/>
      <c r="BA32" s="1129"/>
      <c r="BB32" s="1119"/>
      <c r="BC32" s="1128"/>
      <c r="BD32" s="1128"/>
      <c r="BE32" s="1128"/>
      <c r="BF32" s="1128"/>
      <c r="BG32" s="1109"/>
      <c r="BH32" s="879">
        <f>IF($A$1="补货",L32+R32+X32,L32)</f>
        <v>0</v>
      </c>
      <c r="BI32" s="880">
        <f>IF($A$1="补货",M32+S32+Y32,M32)</f>
        <v>0</v>
      </c>
      <c r="BJ32" s="880">
        <f>IF($A$1="补货",N32+T32+Z32,N32)</f>
        <v>0</v>
      </c>
      <c r="BK32" s="880">
        <f>IF($A$1="补货",O32+U32+AA32,O32)</f>
        <v>0</v>
      </c>
      <c r="BL32" s="880">
        <f>IF($A$1="补货",P32+V32+AB32,P32)</f>
        <v>0</v>
      </c>
      <c r="BM32" s="1146"/>
      <c r="BN32" s="1096"/>
      <c r="BO32" s="1097"/>
      <c r="BP32" s="1097"/>
      <c r="BQ32" s="1097"/>
      <c r="BR32" s="1097"/>
      <c r="BS32" s="1109"/>
      <c r="BT32" s="894">
        <f t="shared" ref="BT32:BY32" si="16">BH32+BN32</f>
        <v>0</v>
      </c>
      <c r="BU32" s="895">
        <f t="shared" si="16"/>
        <v>0</v>
      </c>
      <c r="BV32" s="895">
        <f t="shared" si="16"/>
        <v>0</v>
      </c>
      <c r="BW32" s="895">
        <f t="shared" si="16"/>
        <v>0</v>
      </c>
      <c r="BX32" s="895">
        <f t="shared" si="16"/>
        <v>0</v>
      </c>
      <c r="BY32" s="1109"/>
      <c r="BZ32" s="1152" t="str">
        <f t="shared" ref="BZ32:CE32" si="17">IF(BB32&lt;&gt;0,BT32/BB32*7,"-")</f>
        <v>-</v>
      </c>
      <c r="CA32" s="1160" t="str">
        <f t="shared" si="17"/>
        <v>-</v>
      </c>
      <c r="CB32" s="1160" t="str">
        <f t="shared" si="17"/>
        <v>-</v>
      </c>
      <c r="CC32" s="1160" t="str">
        <f t="shared" si="17"/>
        <v>-</v>
      </c>
      <c r="CD32" s="1160" t="str">
        <f t="shared" si="17"/>
        <v>-</v>
      </c>
      <c r="CE32" s="1175" t="str">
        <f t="shared" si="17"/>
        <v>-</v>
      </c>
    </row>
    <row r="33" ht="30" customHeight="1" spans="2:83">
      <c r="B33" s="933"/>
      <c r="C33" s="933"/>
      <c r="D33" s="1030" t="s">
        <v>210</v>
      </c>
      <c r="E33" s="1031" t="s">
        <v>211</v>
      </c>
      <c r="F33" s="1038" t="s">
        <v>212</v>
      </c>
      <c r="G33" s="1038" t="s">
        <v>213</v>
      </c>
      <c r="H33" s="1038" t="s">
        <v>214</v>
      </c>
      <c r="I33" s="1038" t="s">
        <v>215</v>
      </c>
      <c r="J33" s="1038" t="s">
        <v>216</v>
      </c>
      <c r="K33" s="1061"/>
      <c r="L33" s="644"/>
      <c r="M33" s="1044"/>
      <c r="N33" s="1044"/>
      <c r="O33" s="1044"/>
      <c r="P33" s="1044"/>
      <c r="Q33" s="1108"/>
      <c r="R33" s="1096"/>
      <c r="S33" s="1097"/>
      <c r="T33" s="1097"/>
      <c r="U33" s="1097"/>
      <c r="V33" s="1097"/>
      <c r="W33" s="1109"/>
      <c r="X33" s="1096"/>
      <c r="Y33" s="1097"/>
      <c r="Z33" s="1097"/>
      <c r="AA33" s="1097"/>
      <c r="AB33" s="1097"/>
      <c r="AC33" s="1109"/>
      <c r="AD33" s="644"/>
      <c r="AE33" s="1044"/>
      <c r="AF33" s="1044"/>
      <c r="AG33" s="1044"/>
      <c r="AH33" s="1044"/>
      <c r="AI33" s="1108"/>
      <c r="AJ33" s="644"/>
      <c r="AK33" s="1044"/>
      <c r="AL33" s="1044"/>
      <c r="AM33" s="1044"/>
      <c r="AN33" s="1044"/>
      <c r="AO33" s="1095"/>
      <c r="AP33" s="1119"/>
      <c r="AQ33" s="1128"/>
      <c r="AR33" s="1128"/>
      <c r="AS33" s="1128"/>
      <c r="AT33" s="1128"/>
      <c r="AU33" s="1129"/>
      <c r="AV33" s="1119"/>
      <c r="AW33" s="1128"/>
      <c r="AX33" s="1128"/>
      <c r="AY33" s="1128"/>
      <c r="AZ33" s="1128"/>
      <c r="BA33" s="1129"/>
      <c r="BB33" s="1119"/>
      <c r="BC33" s="1128"/>
      <c r="BD33" s="1128"/>
      <c r="BE33" s="1128"/>
      <c r="BF33" s="1128"/>
      <c r="BG33" s="1109"/>
      <c r="BH33" s="879">
        <f>IF($A$1="补货",L33+R33+X33,L33)</f>
        <v>0</v>
      </c>
      <c r="BI33" s="880">
        <f>IF($A$1="补货",M33+S33+Y33,M33)</f>
        <v>0</v>
      </c>
      <c r="BJ33" s="880">
        <f>IF($A$1="补货",N33+T33+Z33,N33)</f>
        <v>0</v>
      </c>
      <c r="BK33" s="880">
        <f>IF($A$1="补货",O33+U33+AA33,O33)</f>
        <v>0</v>
      </c>
      <c r="BL33" s="880">
        <f>IF($A$1="补货",P33+V33+AB33,P33)</f>
        <v>0</v>
      </c>
      <c r="BM33" s="1146"/>
      <c r="BN33" s="1096"/>
      <c r="BO33" s="1097"/>
      <c r="BP33" s="1097"/>
      <c r="BQ33" s="1097"/>
      <c r="BR33" s="1097"/>
      <c r="BS33" s="1109"/>
      <c r="BT33" s="894">
        <f t="shared" ref="BT33:BY33" si="18">BH33+BN33</f>
        <v>0</v>
      </c>
      <c r="BU33" s="895">
        <f t="shared" si="18"/>
        <v>0</v>
      </c>
      <c r="BV33" s="895">
        <f t="shared" si="18"/>
        <v>0</v>
      </c>
      <c r="BW33" s="895">
        <f t="shared" si="18"/>
        <v>0</v>
      </c>
      <c r="BX33" s="895">
        <f t="shared" si="18"/>
        <v>0</v>
      </c>
      <c r="BY33" s="1109"/>
      <c r="BZ33" s="1152" t="str">
        <f t="shared" ref="BZ33:CE33" si="19">IF(BB33&lt;&gt;0,BT33/BB33*7,"-")</f>
        <v>-</v>
      </c>
      <c r="CA33" s="1160" t="str">
        <f t="shared" si="19"/>
        <v>-</v>
      </c>
      <c r="CB33" s="1160" t="str">
        <f t="shared" si="19"/>
        <v>-</v>
      </c>
      <c r="CC33" s="1160" t="str">
        <f t="shared" si="19"/>
        <v>-</v>
      </c>
      <c r="CD33" s="1160" t="str">
        <f t="shared" si="19"/>
        <v>-</v>
      </c>
      <c r="CE33" s="1175" t="str">
        <f t="shared" si="19"/>
        <v>-</v>
      </c>
    </row>
    <row r="34" ht="30" customHeight="1" spans="2:83">
      <c r="B34" s="937"/>
      <c r="C34" s="937"/>
      <c r="D34" s="1030" t="s">
        <v>217</v>
      </c>
      <c r="E34" s="1031" t="s">
        <v>218</v>
      </c>
      <c r="F34" s="1039" t="s">
        <v>219</v>
      </c>
      <c r="G34" s="1039" t="s">
        <v>220</v>
      </c>
      <c r="H34" s="1039" t="s">
        <v>221</v>
      </c>
      <c r="I34" s="1039" t="s">
        <v>222</v>
      </c>
      <c r="J34" s="1039" t="s">
        <v>223</v>
      </c>
      <c r="K34" s="1062"/>
      <c r="L34" s="655"/>
      <c r="M34" s="1047"/>
      <c r="N34" s="1047"/>
      <c r="O34" s="1047"/>
      <c r="P34" s="1047"/>
      <c r="Q34" s="1110"/>
      <c r="R34" s="1099"/>
      <c r="S34" s="1100"/>
      <c r="T34" s="1100"/>
      <c r="U34" s="1100"/>
      <c r="V34" s="1100"/>
      <c r="W34" s="1111"/>
      <c r="X34" s="1099"/>
      <c r="Y34" s="1100"/>
      <c r="Z34" s="1100"/>
      <c r="AA34" s="1100"/>
      <c r="AB34" s="1100"/>
      <c r="AC34" s="1111"/>
      <c r="AD34" s="655"/>
      <c r="AE34" s="1047"/>
      <c r="AF34" s="1047"/>
      <c r="AG34" s="1047"/>
      <c r="AH34" s="1047"/>
      <c r="AI34" s="1110"/>
      <c r="AJ34" s="655"/>
      <c r="AK34" s="1047"/>
      <c r="AL34" s="1047"/>
      <c r="AM34" s="1047"/>
      <c r="AN34" s="1047"/>
      <c r="AO34" s="1083"/>
      <c r="AP34" s="1122"/>
      <c r="AQ34" s="1123"/>
      <c r="AR34" s="1123"/>
      <c r="AS34" s="1123"/>
      <c r="AT34" s="1123"/>
      <c r="AU34" s="1124"/>
      <c r="AV34" s="1122"/>
      <c r="AW34" s="1123"/>
      <c r="AX34" s="1123"/>
      <c r="AY34" s="1123"/>
      <c r="AZ34" s="1123"/>
      <c r="BA34" s="1124"/>
      <c r="BB34" s="1122"/>
      <c r="BC34" s="1123"/>
      <c r="BD34" s="1123"/>
      <c r="BE34" s="1123"/>
      <c r="BF34" s="1123"/>
      <c r="BG34" s="1111"/>
      <c r="BH34" s="881">
        <f>IF($A$1="补货",L34+R34+X34,L34)</f>
        <v>0</v>
      </c>
      <c r="BI34" s="882">
        <f>IF($A$1="补货",M34+S34+Y34,M34)</f>
        <v>0</v>
      </c>
      <c r="BJ34" s="882">
        <f>IF($A$1="补货",N34+T34+Z34,N34)</f>
        <v>0</v>
      </c>
      <c r="BK34" s="882">
        <f>IF($A$1="补货",O34+U34+AA34,O34)</f>
        <v>0</v>
      </c>
      <c r="BL34" s="882">
        <f>IF($A$1="补货",P34+V34+AB34,P34)</f>
        <v>0</v>
      </c>
      <c r="BM34" s="1147"/>
      <c r="BN34" s="1099"/>
      <c r="BO34" s="1100"/>
      <c r="BP34" s="1100"/>
      <c r="BQ34" s="1100"/>
      <c r="BR34" s="1100"/>
      <c r="BS34" s="1111"/>
      <c r="BT34" s="896">
        <f t="shared" ref="BT34:BY34" si="20">BH34+BN34</f>
        <v>0</v>
      </c>
      <c r="BU34" s="897">
        <f t="shared" si="20"/>
        <v>0</v>
      </c>
      <c r="BV34" s="897">
        <f t="shared" si="20"/>
        <v>0</v>
      </c>
      <c r="BW34" s="897">
        <f t="shared" si="20"/>
        <v>0</v>
      </c>
      <c r="BX34" s="897">
        <f t="shared" si="20"/>
        <v>0</v>
      </c>
      <c r="BY34" s="1111"/>
      <c r="BZ34" s="1157" t="str">
        <f t="shared" ref="BZ34:CE34" si="21">IF(BB34&lt;&gt;0,BT34/BB34*7,"-")</f>
        <v>-</v>
      </c>
      <c r="CA34" s="1158" t="str">
        <f t="shared" si="21"/>
        <v>-</v>
      </c>
      <c r="CB34" s="1158" t="str">
        <f t="shared" si="21"/>
        <v>-</v>
      </c>
      <c r="CC34" s="1158" t="str">
        <f t="shared" si="21"/>
        <v>-</v>
      </c>
      <c r="CD34" s="1158" t="str">
        <f t="shared" si="21"/>
        <v>-</v>
      </c>
      <c r="CE34" s="1176" t="str">
        <f t="shared" si="21"/>
        <v>-</v>
      </c>
    </row>
    <row r="35" ht="140.1" customHeight="1" spans="2:83">
      <c r="B35" s="927" t="s">
        <v>224</v>
      </c>
      <c r="C35" s="927"/>
      <c r="D35" s="1030" t="s">
        <v>225</v>
      </c>
      <c r="E35" s="1031" t="s">
        <v>179</v>
      </c>
      <c r="F35" s="1040" t="s">
        <v>226</v>
      </c>
      <c r="G35" s="1040" t="s">
        <v>227</v>
      </c>
      <c r="H35" s="1040" t="s">
        <v>228</v>
      </c>
      <c r="I35" s="1040" t="s">
        <v>229</v>
      </c>
      <c r="J35" s="1040" t="s">
        <v>230</v>
      </c>
      <c r="K35" s="1056"/>
      <c r="L35" s="1057"/>
      <c r="M35" s="1058"/>
      <c r="N35" s="1058"/>
      <c r="O35" s="1058"/>
      <c r="P35" s="1058"/>
      <c r="Q35" s="1101"/>
      <c r="R35" s="1102"/>
      <c r="S35" s="1103"/>
      <c r="T35" s="1103"/>
      <c r="U35" s="1103"/>
      <c r="V35" s="1103"/>
      <c r="W35" s="1105"/>
      <c r="X35" s="1102"/>
      <c r="Y35" s="1103"/>
      <c r="Z35" s="1103"/>
      <c r="AA35" s="1103"/>
      <c r="AB35" s="1103"/>
      <c r="AC35" s="1105"/>
      <c r="AD35" s="1057"/>
      <c r="AE35" s="1058"/>
      <c r="AF35" s="1058"/>
      <c r="AG35" s="1058"/>
      <c r="AH35" s="1058"/>
      <c r="AI35" s="1101"/>
      <c r="AJ35" s="1057"/>
      <c r="AK35" s="1058"/>
      <c r="AL35" s="1058"/>
      <c r="AM35" s="1058"/>
      <c r="AN35" s="1059"/>
      <c r="AO35" s="1101"/>
      <c r="AP35" s="1130"/>
      <c r="AQ35" s="1131"/>
      <c r="AR35" s="1131"/>
      <c r="AS35" s="1131"/>
      <c r="AT35" s="1104"/>
      <c r="AU35" s="1105"/>
      <c r="AV35" s="1130"/>
      <c r="AW35" s="1131"/>
      <c r="AX35" s="1131"/>
      <c r="AY35" s="1131"/>
      <c r="AZ35" s="1104"/>
      <c r="BA35" s="1105"/>
      <c r="BB35" s="1130"/>
      <c r="BC35" s="1131"/>
      <c r="BD35" s="1131"/>
      <c r="BE35" s="1131"/>
      <c r="BF35" s="1131"/>
      <c r="BG35" s="1105"/>
      <c r="BH35" s="1137">
        <f>IF($A$1="补货",L35+R35+X35,L35)</f>
        <v>0</v>
      </c>
      <c r="BI35" s="1138">
        <f>IF($A$1="补货",M35+S35+Y35,M35)</f>
        <v>0</v>
      </c>
      <c r="BJ35" s="1138">
        <f>IF($A$1="补货",N35+T35+Z35,N35)</f>
        <v>0</v>
      </c>
      <c r="BK35" s="1138">
        <f>IF($A$1="补货",O35+U35+AA35,O35)</f>
        <v>0</v>
      </c>
      <c r="BL35" s="1138">
        <f>IF($A$1="补货",P35+V35+AB35,P35)</f>
        <v>0</v>
      </c>
      <c r="BM35" s="1105"/>
      <c r="BN35" s="1102"/>
      <c r="BO35" s="1103"/>
      <c r="BP35" s="1103"/>
      <c r="BQ35" s="1103"/>
      <c r="BR35" s="1103"/>
      <c r="BS35" s="1105"/>
      <c r="BT35" s="1144">
        <f t="shared" ref="BT35:BX35" si="22">BH35+BN35</f>
        <v>0</v>
      </c>
      <c r="BU35" s="1162">
        <f t="shared" si="22"/>
        <v>0</v>
      </c>
      <c r="BV35" s="1162">
        <f t="shared" si="22"/>
        <v>0</v>
      </c>
      <c r="BW35" s="1162">
        <f t="shared" si="22"/>
        <v>0</v>
      </c>
      <c r="BX35" s="1162">
        <f t="shared" si="22"/>
        <v>0</v>
      </c>
      <c r="BY35" s="1105"/>
      <c r="BZ35" s="1163" t="str">
        <f t="shared" ref="BZ35:CE35" si="23">IF(BB35&lt;&gt;0,BT35/BB35*7,"-")</f>
        <v>-</v>
      </c>
      <c r="CA35" s="1164" t="str">
        <f t="shared" si="23"/>
        <v>-</v>
      </c>
      <c r="CB35" s="1164" t="str">
        <f t="shared" si="23"/>
        <v>-</v>
      </c>
      <c r="CC35" s="1164" t="str">
        <f t="shared" si="23"/>
        <v>-</v>
      </c>
      <c r="CD35" s="1164" t="str">
        <f t="shared" si="23"/>
        <v>-</v>
      </c>
      <c r="CE35" s="1173" t="str">
        <f t="shared" si="23"/>
        <v>-</v>
      </c>
    </row>
    <row r="36" ht="140.1" customHeight="1" spans="2:83">
      <c r="B36" s="927" t="s">
        <v>231</v>
      </c>
      <c r="C36" s="927"/>
      <c r="D36" s="1030" t="s">
        <v>232</v>
      </c>
      <c r="E36" s="1031" t="s">
        <v>179</v>
      </c>
      <c r="F36" s="1040" t="s">
        <v>233</v>
      </c>
      <c r="G36" s="1040" t="s">
        <v>234</v>
      </c>
      <c r="H36" s="1040" t="s">
        <v>235</v>
      </c>
      <c r="I36" s="1040" t="s">
        <v>236</v>
      </c>
      <c r="J36" s="1040" t="s">
        <v>237</v>
      </c>
      <c r="K36" s="1063" t="s">
        <v>238</v>
      </c>
      <c r="L36" s="1057"/>
      <c r="M36" s="1058"/>
      <c r="N36" s="1058"/>
      <c r="O36" s="1058"/>
      <c r="P36" s="1058"/>
      <c r="Q36" s="1112"/>
      <c r="R36" s="1102"/>
      <c r="S36" s="1103"/>
      <c r="T36" s="1103"/>
      <c r="U36" s="1103"/>
      <c r="V36" s="1103"/>
      <c r="W36" s="1113"/>
      <c r="X36" s="1102"/>
      <c r="Y36" s="1103"/>
      <c r="Z36" s="1103"/>
      <c r="AA36" s="1103"/>
      <c r="AB36" s="1103"/>
      <c r="AC36" s="1113"/>
      <c r="AD36" s="1057"/>
      <c r="AE36" s="1058"/>
      <c r="AF36" s="1058"/>
      <c r="AG36" s="1058"/>
      <c r="AH36" s="1058"/>
      <c r="AI36" s="1112"/>
      <c r="AJ36" s="1057"/>
      <c r="AK36" s="1058"/>
      <c r="AL36" s="1058"/>
      <c r="AM36" s="1058"/>
      <c r="AN36" s="1059"/>
      <c r="AO36" s="1101"/>
      <c r="AP36" s="1130"/>
      <c r="AQ36" s="1131"/>
      <c r="AR36" s="1131"/>
      <c r="AS36" s="1131"/>
      <c r="AT36" s="1104"/>
      <c r="AU36" s="1105"/>
      <c r="AV36" s="1130"/>
      <c r="AW36" s="1131"/>
      <c r="AX36" s="1131"/>
      <c r="AY36" s="1131"/>
      <c r="AZ36" s="1104"/>
      <c r="BA36" s="1105"/>
      <c r="BB36" s="1130"/>
      <c r="BC36" s="1131"/>
      <c r="BD36" s="1131"/>
      <c r="BE36" s="1131"/>
      <c r="BF36" s="1131"/>
      <c r="BG36" s="1139"/>
      <c r="BH36" s="1137">
        <f>IF($A$1="补货",L36+R36+X36,L36)</f>
        <v>0</v>
      </c>
      <c r="BI36" s="1138">
        <f>IF($A$1="补货",M36+S36+Y36,M36)</f>
        <v>0</v>
      </c>
      <c r="BJ36" s="1138">
        <f>IF($A$1="补货",N36+T36+Z36,N36)</f>
        <v>0</v>
      </c>
      <c r="BK36" s="1138">
        <f>IF($A$1="补货",O36+U36+AA36,O36)</f>
        <v>0</v>
      </c>
      <c r="BL36" s="1138">
        <f>IF($A$1="补货",P36+V36+AB36,P36)</f>
        <v>0</v>
      </c>
      <c r="BM36" s="1138">
        <f>IF($A$1="补货",Q36+W36+AC36,Q36)</f>
        <v>0</v>
      </c>
      <c r="BN36" s="1102"/>
      <c r="BO36" s="1103"/>
      <c r="BP36" s="1103"/>
      <c r="BQ36" s="1103"/>
      <c r="BR36" s="1103"/>
      <c r="BS36" s="1113"/>
      <c r="BT36" s="1144">
        <f t="shared" ref="BT36:BY36" si="24">BH36+BN36</f>
        <v>0</v>
      </c>
      <c r="BU36" s="1162">
        <f t="shared" si="24"/>
        <v>0</v>
      </c>
      <c r="BV36" s="1162">
        <f t="shared" si="24"/>
        <v>0</v>
      </c>
      <c r="BW36" s="1162">
        <f t="shared" si="24"/>
        <v>0</v>
      </c>
      <c r="BX36" s="1162">
        <f t="shared" si="24"/>
        <v>0</v>
      </c>
      <c r="BY36" s="1162">
        <f t="shared" si="24"/>
        <v>0</v>
      </c>
      <c r="BZ36" s="1163" t="str">
        <f t="shared" ref="BZ36:CE36" si="25">IF(BB36&lt;&gt;0,BT36/BB36*7,"-")</f>
        <v>-</v>
      </c>
      <c r="CA36" s="1164" t="str">
        <f t="shared" si="25"/>
        <v>-</v>
      </c>
      <c r="CB36" s="1164" t="str">
        <f t="shared" si="25"/>
        <v>-</v>
      </c>
      <c r="CC36" s="1164" t="str">
        <f t="shared" si="25"/>
        <v>-</v>
      </c>
      <c r="CD36" s="1164" t="str">
        <f t="shared" si="25"/>
        <v>-</v>
      </c>
      <c r="CE36" s="1177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tabSelected="1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1370</v>
      </c>
      <c r="E118" s="167"/>
      <c r="F118" s="95" t="s">
        <v>16</v>
      </c>
      <c r="G118" s="67" t="s">
        <v>1371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1372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1373</v>
      </c>
      <c r="C135" s="59" t="s">
        <v>483</v>
      </c>
      <c r="D135" s="60" t="s">
        <v>1374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1375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1376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1377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1187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1187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1187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2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3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7" customWidth="1"/>
    <col min="5" max="5" width="17.5" style="567" customWidth="1"/>
    <col min="6" max="11" width="10.625" customWidth="1"/>
    <col min="12" max="17" width="5.625" style="567" customWidth="1"/>
    <col min="18" max="18" width="25.625" customWidth="1"/>
    <col min="19" max="24" width="20.625" style="567" hidden="1" customWidth="1"/>
    <col min="25" max="30" width="9" style="567"/>
  </cols>
  <sheetData>
    <row r="2" ht="26.25" spans="6:24">
      <c r="F2" s="683" t="s">
        <v>239</v>
      </c>
      <c r="G2" s="684"/>
      <c r="H2" s="684"/>
      <c r="I2" s="684"/>
      <c r="J2" s="684"/>
      <c r="K2" s="795"/>
      <c r="L2" s="683" t="s">
        <v>240</v>
      </c>
      <c r="M2" s="684"/>
      <c r="N2" s="684"/>
      <c r="O2" s="684"/>
      <c r="P2" s="684"/>
      <c r="Q2" s="795"/>
      <c r="R2" s="975" t="s">
        <v>241</v>
      </c>
      <c r="S2" s="683" t="s">
        <v>242</v>
      </c>
      <c r="T2" s="684"/>
      <c r="U2" s="684"/>
      <c r="V2" s="684"/>
      <c r="W2" s="684"/>
      <c r="X2" s="735"/>
    </row>
    <row r="3" s="567" customFormat="1" ht="26.25" spans="2:24">
      <c r="B3" s="927" t="s">
        <v>12</v>
      </c>
      <c r="C3" s="927" t="s">
        <v>13</v>
      </c>
      <c r="D3" s="927" t="s">
        <v>14</v>
      </c>
      <c r="E3" s="928" t="s">
        <v>15</v>
      </c>
      <c r="F3" s="929" t="s">
        <v>16</v>
      </c>
      <c r="G3" s="927" t="s">
        <v>17</v>
      </c>
      <c r="H3" s="927" t="s">
        <v>18</v>
      </c>
      <c r="I3" s="927" t="s">
        <v>19</v>
      </c>
      <c r="J3" s="927" t="s">
        <v>20</v>
      </c>
      <c r="K3" s="947" t="s">
        <v>21</v>
      </c>
      <c r="L3" s="929" t="s">
        <v>16</v>
      </c>
      <c r="M3" s="927" t="s">
        <v>17</v>
      </c>
      <c r="N3" s="927" t="s">
        <v>18</v>
      </c>
      <c r="O3" s="927" t="s">
        <v>19</v>
      </c>
      <c r="P3" s="927" t="s">
        <v>20</v>
      </c>
      <c r="Q3" s="947" t="s">
        <v>21</v>
      </c>
      <c r="R3" s="976"/>
      <c r="S3" s="929" t="s">
        <v>16</v>
      </c>
      <c r="T3" s="927" t="s">
        <v>17</v>
      </c>
      <c r="U3" s="927" t="s">
        <v>18</v>
      </c>
      <c r="V3" s="927" t="s">
        <v>19</v>
      </c>
      <c r="W3" s="927" t="s">
        <v>20</v>
      </c>
      <c r="X3" s="947" t="s">
        <v>21</v>
      </c>
    </row>
    <row r="4" ht="30" customHeight="1" spans="2:24">
      <c r="B4" s="685" t="s">
        <v>22</v>
      </c>
      <c r="C4" s="685"/>
      <c r="D4" s="698" t="s">
        <v>23</v>
      </c>
      <c r="E4" s="930" t="s">
        <v>24</v>
      </c>
      <c r="F4" s="931">
        <f>'在庫（雨衣）'!BN4</f>
        <v>0</v>
      </c>
      <c r="G4" s="932">
        <f>'在庫（雨衣）'!BO4</f>
        <v>0</v>
      </c>
      <c r="H4" s="932">
        <f>'在庫（雨衣）'!BP4</f>
        <v>0</v>
      </c>
      <c r="I4" s="932">
        <f>'在庫（雨衣）'!BQ4</f>
        <v>0</v>
      </c>
      <c r="J4" s="932">
        <f>'在庫（雨衣）'!BR4</f>
        <v>0</v>
      </c>
      <c r="K4" s="948">
        <f>'在庫（雨衣）'!BS4</f>
        <v>0</v>
      </c>
      <c r="L4" s="949">
        <v>28</v>
      </c>
      <c r="M4" s="950">
        <v>28</v>
      </c>
      <c r="N4" s="950">
        <v>28</v>
      </c>
      <c r="O4" s="950">
        <v>28</v>
      </c>
      <c r="P4" s="950">
        <v>28</v>
      </c>
      <c r="Q4" s="956"/>
      <c r="R4" s="977">
        <f>SUM(F4:F6)*L4+SUM(G4:G6)*M4+SUM(H4:H6)*N4+SUM(I4:I6)*O4+SUM(J4:J6)*P4+SUM(K4:K6)*Q4</f>
        <v>0</v>
      </c>
      <c r="S4" s="978" t="s">
        <v>25</v>
      </c>
      <c r="T4" s="979" t="s">
        <v>26</v>
      </c>
      <c r="U4" s="979" t="s">
        <v>27</v>
      </c>
      <c r="V4" s="979" t="s">
        <v>28</v>
      </c>
      <c r="W4" s="979" t="s">
        <v>29</v>
      </c>
      <c r="X4" s="980"/>
    </row>
    <row r="5" ht="30" customHeight="1" spans="2:24">
      <c r="B5" s="933"/>
      <c r="C5" s="933"/>
      <c r="D5" s="698" t="s">
        <v>30</v>
      </c>
      <c r="E5" s="930" t="s">
        <v>31</v>
      </c>
      <c r="F5" s="934">
        <f>'在庫（雨衣）'!BN5</f>
        <v>0</v>
      </c>
      <c r="G5" s="935">
        <f>'在庫（雨衣）'!BO5</f>
        <v>0</v>
      </c>
      <c r="H5" s="936">
        <f>'在庫（雨衣）'!BP5</f>
        <v>0</v>
      </c>
      <c r="I5" s="935">
        <f>'在庫（雨衣）'!BQ5</f>
        <v>0</v>
      </c>
      <c r="J5" s="935">
        <f>'在庫（雨衣）'!BR5</f>
        <v>0</v>
      </c>
      <c r="K5" s="948">
        <f>'在庫（雨衣）'!BS5</f>
        <v>0</v>
      </c>
      <c r="L5" s="951">
        <v>28</v>
      </c>
      <c r="M5" s="952">
        <v>28</v>
      </c>
      <c r="N5" s="952">
        <v>28</v>
      </c>
      <c r="O5" s="952">
        <v>28</v>
      </c>
      <c r="P5" s="952">
        <v>28</v>
      </c>
      <c r="Q5" s="948"/>
      <c r="R5" s="981"/>
      <c r="S5" s="982" t="s">
        <v>32</v>
      </c>
      <c r="T5" s="983" t="s">
        <v>33</v>
      </c>
      <c r="U5" s="983" t="s">
        <v>34</v>
      </c>
      <c r="V5" s="983" t="s">
        <v>35</v>
      </c>
      <c r="W5" s="983" t="s">
        <v>36</v>
      </c>
      <c r="X5" s="984"/>
    </row>
    <row r="6" ht="30" customHeight="1" spans="2:24">
      <c r="B6" s="937"/>
      <c r="C6" s="937"/>
      <c r="D6" s="698" t="s">
        <v>37</v>
      </c>
      <c r="E6" s="930" t="s">
        <v>38</v>
      </c>
      <c r="F6" s="938">
        <f>'在庫（雨衣）'!BN6</f>
        <v>0</v>
      </c>
      <c r="G6" s="939">
        <f>'在庫（雨衣）'!BO6</f>
        <v>0</v>
      </c>
      <c r="H6" s="939">
        <f>'在庫（雨衣）'!BP6</f>
        <v>0</v>
      </c>
      <c r="I6" s="939">
        <f>'在庫（雨衣）'!BQ6</f>
        <v>0</v>
      </c>
      <c r="J6" s="939">
        <f>'在庫（雨衣）'!BR6</f>
        <v>0</v>
      </c>
      <c r="K6" s="953">
        <f>'在庫（雨衣）'!BS6</f>
        <v>0</v>
      </c>
      <c r="L6" s="954">
        <v>28</v>
      </c>
      <c r="M6" s="955">
        <v>28</v>
      </c>
      <c r="N6" s="955">
        <v>28</v>
      </c>
      <c r="O6" s="955">
        <v>28</v>
      </c>
      <c r="P6" s="955">
        <v>28</v>
      </c>
      <c r="Q6" s="953"/>
      <c r="R6" s="985"/>
      <c r="S6" s="986" t="s">
        <v>39</v>
      </c>
      <c r="T6" s="987" t="s">
        <v>40</v>
      </c>
      <c r="U6" s="987" t="s">
        <v>41</v>
      </c>
      <c r="V6" s="988" t="s">
        <v>42</v>
      </c>
      <c r="W6" s="988" t="s">
        <v>43</v>
      </c>
      <c r="X6" s="989"/>
    </row>
    <row r="7" ht="30" customHeight="1" spans="2:24">
      <c r="B7" s="685" t="s">
        <v>44</v>
      </c>
      <c r="C7" s="685"/>
      <c r="D7" s="698" t="s">
        <v>45</v>
      </c>
      <c r="E7" s="930" t="s">
        <v>46</v>
      </c>
      <c r="F7" s="940">
        <f>'在庫（雨衣）'!BN7</f>
        <v>0</v>
      </c>
      <c r="G7" s="932">
        <f>'在庫（雨衣）'!BO7</f>
        <v>0</v>
      </c>
      <c r="H7" s="932">
        <f>'在庫（雨衣）'!BP7</f>
        <v>0</v>
      </c>
      <c r="I7" s="932">
        <f>'在庫（雨衣）'!BQ7</f>
        <v>0</v>
      </c>
      <c r="J7" s="932">
        <f>'在庫（雨衣）'!BR7</f>
        <v>0</v>
      </c>
      <c r="K7" s="956">
        <f>'在庫（雨衣）'!BS7</f>
        <v>0</v>
      </c>
      <c r="L7" s="949">
        <v>34</v>
      </c>
      <c r="M7" s="950">
        <v>34</v>
      </c>
      <c r="N7" s="950">
        <v>34</v>
      </c>
      <c r="O7" s="950">
        <v>34</v>
      </c>
      <c r="P7" s="950">
        <v>34</v>
      </c>
      <c r="Q7" s="956"/>
      <c r="R7" s="990">
        <f>SUM(F7:F10)*L7+SUM(G7:G10)*M7+SUM(H7:H10)*N7+SUM(I7:I10)*O7+SUM(J7:J10)*P7+SUM(K7:K10)*Q7</f>
        <v>0</v>
      </c>
      <c r="S7" s="991" t="s">
        <v>47</v>
      </c>
      <c r="T7" s="992" t="s">
        <v>48</v>
      </c>
      <c r="U7" s="992" t="s">
        <v>49</v>
      </c>
      <c r="V7" s="992" t="s">
        <v>50</v>
      </c>
      <c r="W7" s="979" t="s">
        <v>51</v>
      </c>
      <c r="X7" s="993"/>
    </row>
    <row r="8" ht="30" customHeight="1" spans="2:24">
      <c r="B8" s="933"/>
      <c r="C8" s="933"/>
      <c r="D8" s="698" t="s">
        <v>52</v>
      </c>
      <c r="E8" s="930" t="s">
        <v>53</v>
      </c>
      <c r="F8" s="941">
        <f>'在庫（雨衣）'!BN8</f>
        <v>0</v>
      </c>
      <c r="G8" s="935">
        <f>'在庫（雨衣）'!BO8</f>
        <v>0</v>
      </c>
      <c r="H8" s="935">
        <f>'在庫（雨衣）'!BP8</f>
        <v>0</v>
      </c>
      <c r="I8" s="935">
        <f>'在庫（雨衣）'!BQ8</f>
        <v>0</v>
      </c>
      <c r="J8" s="935">
        <f>'在庫（雨衣）'!BR8</f>
        <v>0</v>
      </c>
      <c r="K8" s="948">
        <f>'在庫（雨衣）'!BS8</f>
        <v>0</v>
      </c>
      <c r="L8" s="951">
        <v>34</v>
      </c>
      <c r="M8" s="952">
        <v>34</v>
      </c>
      <c r="N8" s="952">
        <v>34</v>
      </c>
      <c r="O8" s="952">
        <v>34</v>
      </c>
      <c r="P8" s="952">
        <v>34</v>
      </c>
      <c r="Q8" s="948"/>
      <c r="R8" s="981"/>
      <c r="S8" s="994" t="s">
        <v>54</v>
      </c>
      <c r="T8" s="995" t="s">
        <v>55</v>
      </c>
      <c r="U8" s="995" t="s">
        <v>56</v>
      </c>
      <c r="V8" s="983" t="s">
        <v>57</v>
      </c>
      <c r="W8" s="983" t="s">
        <v>58</v>
      </c>
      <c r="X8" s="996"/>
    </row>
    <row r="9" ht="30" customHeight="1" spans="2:24">
      <c r="B9" s="933"/>
      <c r="C9" s="933"/>
      <c r="D9" s="698" t="s">
        <v>59</v>
      </c>
      <c r="E9" s="930" t="s">
        <v>60</v>
      </c>
      <c r="F9" s="941">
        <f>'在庫（雨衣）'!BN9</f>
        <v>0</v>
      </c>
      <c r="G9" s="935">
        <f>'在庫（雨衣）'!BO9</f>
        <v>0</v>
      </c>
      <c r="H9" s="935">
        <f>'在庫（雨衣）'!BP9</f>
        <v>0</v>
      </c>
      <c r="I9" s="935">
        <f>'在庫（雨衣）'!BQ9</f>
        <v>0</v>
      </c>
      <c r="J9" s="935">
        <f>'在庫（雨衣）'!BR9</f>
        <v>0</v>
      </c>
      <c r="K9" s="948">
        <f>'在庫（雨衣）'!BS9</f>
        <v>0</v>
      </c>
      <c r="L9" s="951">
        <v>34</v>
      </c>
      <c r="M9" s="952">
        <v>34</v>
      </c>
      <c r="N9" s="952">
        <v>34</v>
      </c>
      <c r="O9" s="952">
        <v>34</v>
      </c>
      <c r="P9" s="952">
        <v>34</v>
      </c>
      <c r="Q9" s="948"/>
      <c r="R9" s="981"/>
      <c r="S9" s="994" t="s">
        <v>61</v>
      </c>
      <c r="T9" s="995" t="s">
        <v>62</v>
      </c>
      <c r="U9" s="995" t="s">
        <v>63</v>
      </c>
      <c r="V9" s="983" t="s">
        <v>64</v>
      </c>
      <c r="W9" s="983" t="s">
        <v>65</v>
      </c>
      <c r="X9" s="996"/>
    </row>
    <row r="10" ht="30" customHeight="1" spans="2:24">
      <c r="B10" s="937"/>
      <c r="C10" s="937"/>
      <c r="D10" s="698" t="s">
        <v>66</v>
      </c>
      <c r="E10" s="930" t="s">
        <v>67</v>
      </c>
      <c r="F10" s="938">
        <f>'在庫（雨衣）'!BN10</f>
        <v>0</v>
      </c>
      <c r="G10" s="939">
        <f>'在庫（雨衣）'!BO10</f>
        <v>0</v>
      </c>
      <c r="H10" s="939">
        <f>'在庫（雨衣）'!BP10</f>
        <v>0</v>
      </c>
      <c r="I10" s="939">
        <f>'在庫（雨衣）'!BQ10</f>
        <v>0</v>
      </c>
      <c r="J10" s="939">
        <f>'在庫（雨衣）'!BR10</f>
        <v>0</v>
      </c>
      <c r="K10" s="953">
        <f>'在庫（雨衣）'!BS10</f>
        <v>0</v>
      </c>
      <c r="L10" s="954">
        <v>34</v>
      </c>
      <c r="M10" s="955">
        <v>34</v>
      </c>
      <c r="N10" s="955">
        <v>34</v>
      </c>
      <c r="O10" s="955">
        <v>34</v>
      </c>
      <c r="P10" s="955">
        <v>34</v>
      </c>
      <c r="Q10" s="953"/>
      <c r="R10" s="985"/>
      <c r="S10" s="986" t="s">
        <v>68</v>
      </c>
      <c r="T10" s="987" t="s">
        <v>69</v>
      </c>
      <c r="U10" s="987" t="s">
        <v>70</v>
      </c>
      <c r="V10" s="988" t="s">
        <v>71</v>
      </c>
      <c r="W10" s="988" t="s">
        <v>72</v>
      </c>
      <c r="X10" s="997"/>
    </row>
    <row r="11" ht="60" customHeight="1" spans="2:24">
      <c r="B11" s="685" t="s">
        <v>73</v>
      </c>
      <c r="C11" s="685"/>
      <c r="D11" s="698" t="s">
        <v>23</v>
      </c>
      <c r="E11" s="930" t="s">
        <v>24</v>
      </c>
      <c r="F11" s="940">
        <f>'在庫（雨衣）'!BN11</f>
        <v>0</v>
      </c>
      <c r="G11" s="932">
        <f>'在庫（雨衣）'!BO11</f>
        <v>0</v>
      </c>
      <c r="H11" s="932">
        <f>'在庫（雨衣）'!BP11</f>
        <v>0</v>
      </c>
      <c r="I11" s="932">
        <f>'在庫（雨衣）'!BQ11</f>
        <v>0</v>
      </c>
      <c r="J11" s="932">
        <f>'在庫（雨衣）'!BR11</f>
        <v>0</v>
      </c>
      <c r="K11" s="957">
        <f>'在庫（雨衣）'!BS11</f>
        <v>0</v>
      </c>
      <c r="L11" s="949">
        <v>36</v>
      </c>
      <c r="M11" s="950">
        <v>36</v>
      </c>
      <c r="N11" s="950">
        <v>36</v>
      </c>
      <c r="O11" s="950">
        <v>36</v>
      </c>
      <c r="P11" s="950">
        <v>36</v>
      </c>
      <c r="Q11" s="998">
        <v>36</v>
      </c>
      <c r="R11" s="990">
        <f>SUM(F11:F12)*L11+SUM(G11:G12)*M11+SUM(H11:H12)*N11+SUM(I11:I12)*O11+SUM(J11:J12)*P11+SUM(K11:K12)*Q11</f>
        <v>0</v>
      </c>
      <c r="S11" s="991" t="s">
        <v>74</v>
      </c>
      <c r="T11" s="992" t="s">
        <v>75</v>
      </c>
      <c r="U11" s="992" t="s">
        <v>76</v>
      </c>
      <c r="V11" s="979" t="s">
        <v>77</v>
      </c>
      <c r="W11" s="979" t="s">
        <v>78</v>
      </c>
      <c r="X11" s="999" t="s">
        <v>79</v>
      </c>
    </row>
    <row r="12" ht="60" customHeight="1" spans="2:24">
      <c r="B12" s="933"/>
      <c r="C12" s="933"/>
      <c r="D12" s="698" t="s">
        <v>37</v>
      </c>
      <c r="E12" s="930" t="s">
        <v>38</v>
      </c>
      <c r="F12" s="942">
        <f>'在庫（雨衣）'!BN12</f>
        <v>0</v>
      </c>
      <c r="G12" s="943">
        <f>'在庫（雨衣）'!BO12</f>
        <v>0</v>
      </c>
      <c r="H12" s="943">
        <f>'在庫（雨衣）'!BP12</f>
        <v>0</v>
      </c>
      <c r="I12" s="943">
        <f>'在庫（雨衣）'!BQ12</f>
        <v>0</v>
      </c>
      <c r="J12" s="943">
        <f>'在庫（雨衣）'!BR12</f>
        <v>0</v>
      </c>
      <c r="K12" s="958">
        <f>'在庫（雨衣）'!BS12</f>
        <v>0</v>
      </c>
      <c r="L12" s="954">
        <v>36</v>
      </c>
      <c r="M12" s="955">
        <v>36</v>
      </c>
      <c r="N12" s="955">
        <v>36</v>
      </c>
      <c r="O12" s="955">
        <v>36</v>
      </c>
      <c r="P12" s="955">
        <v>36</v>
      </c>
      <c r="Q12" s="1000">
        <v>36</v>
      </c>
      <c r="R12" s="985"/>
      <c r="S12" s="986" t="s">
        <v>80</v>
      </c>
      <c r="T12" s="987" t="s">
        <v>81</v>
      </c>
      <c r="U12" s="987" t="s">
        <v>82</v>
      </c>
      <c r="V12" s="988" t="s">
        <v>83</v>
      </c>
      <c r="W12" s="988" t="s">
        <v>84</v>
      </c>
      <c r="X12" s="1001" t="s">
        <v>85</v>
      </c>
    </row>
    <row r="13" ht="39.95" customHeight="1" spans="2:24">
      <c r="B13" s="685" t="s">
        <v>86</v>
      </c>
      <c r="C13" s="685"/>
      <c r="D13" s="698" t="s">
        <v>23</v>
      </c>
      <c r="E13" s="930" t="s">
        <v>24</v>
      </c>
      <c r="F13" s="940">
        <f>'在庫（雨衣）'!BN13</f>
        <v>0</v>
      </c>
      <c r="G13" s="932">
        <f>'在庫（雨衣）'!BO13</f>
        <v>0</v>
      </c>
      <c r="H13" s="932">
        <f>'在庫（雨衣）'!BP13</f>
        <v>0</v>
      </c>
      <c r="I13" s="959">
        <f>'在庫（雨衣）'!BQ13</f>
        <v>0</v>
      </c>
      <c r="J13" s="959">
        <f>'在庫（雨衣）'!BR13</f>
        <v>0</v>
      </c>
      <c r="K13" s="956">
        <f>'在庫（雨衣）'!BS13</f>
        <v>0</v>
      </c>
      <c r="L13" s="949">
        <v>20</v>
      </c>
      <c r="M13" s="950">
        <v>20</v>
      </c>
      <c r="N13" s="950">
        <v>20</v>
      </c>
      <c r="O13" s="950">
        <v>20</v>
      </c>
      <c r="P13" s="950">
        <v>20</v>
      </c>
      <c r="Q13" s="956"/>
      <c r="R13" s="990">
        <f>SUM(F13:F15)*L13+SUM(G13:G15)*M13+SUM(H13:H15)*N13+SUM(I13:I15)*O13+SUM(J13:J15)*P13+SUM(K13:K15)*Q13</f>
        <v>0</v>
      </c>
      <c r="S13" s="1002" t="s">
        <v>87</v>
      </c>
      <c r="T13" s="1003" t="s">
        <v>88</v>
      </c>
      <c r="U13" s="1003" t="s">
        <v>89</v>
      </c>
      <c r="V13" s="1004"/>
      <c r="W13" s="1004"/>
      <c r="X13" s="993"/>
    </row>
    <row r="14" ht="39.95" customHeight="1" spans="2:24">
      <c r="B14" s="933"/>
      <c r="C14" s="933"/>
      <c r="D14" s="698" t="s">
        <v>30</v>
      </c>
      <c r="E14" s="930" t="s">
        <v>31</v>
      </c>
      <c r="F14" s="941">
        <f>'在庫（雨衣）'!BN14</f>
        <v>0</v>
      </c>
      <c r="G14" s="935">
        <f>'在庫（雨衣）'!BO14</f>
        <v>0</v>
      </c>
      <c r="H14" s="935">
        <f>'在庫（雨衣）'!BP14</f>
        <v>0</v>
      </c>
      <c r="I14" s="935">
        <f>'在庫（雨衣）'!BQ14</f>
        <v>0</v>
      </c>
      <c r="J14" s="935">
        <f>'在庫（雨衣）'!BR14</f>
        <v>0</v>
      </c>
      <c r="K14" s="948">
        <f>'在庫（雨衣）'!BS14</f>
        <v>0</v>
      </c>
      <c r="L14" s="951">
        <v>20</v>
      </c>
      <c r="M14" s="952">
        <v>20</v>
      </c>
      <c r="N14" s="952">
        <v>20</v>
      </c>
      <c r="O14" s="952">
        <v>20</v>
      </c>
      <c r="P14" s="952">
        <v>20</v>
      </c>
      <c r="Q14" s="948"/>
      <c r="R14" s="981"/>
      <c r="S14" s="1005" t="s">
        <v>92</v>
      </c>
      <c r="T14" s="1006" t="s">
        <v>93</v>
      </c>
      <c r="U14" s="1006" t="s">
        <v>94</v>
      </c>
      <c r="V14" s="1007"/>
      <c r="W14" s="1007"/>
      <c r="X14" s="996"/>
    </row>
    <row r="15" ht="39.95" customHeight="1" spans="2:24">
      <c r="B15" s="937"/>
      <c r="C15" s="937"/>
      <c r="D15" s="698" t="s">
        <v>37</v>
      </c>
      <c r="E15" s="930" t="s">
        <v>38</v>
      </c>
      <c r="F15" s="938">
        <f>'在庫（雨衣）'!BN15</f>
        <v>0</v>
      </c>
      <c r="G15" s="939">
        <f>'在庫（雨衣）'!BO15</f>
        <v>0</v>
      </c>
      <c r="H15" s="939">
        <f>'在庫（雨衣）'!BP15</f>
        <v>0</v>
      </c>
      <c r="I15" s="939">
        <f>'在庫（雨衣）'!BQ15</f>
        <v>0</v>
      </c>
      <c r="J15" s="939">
        <f>'在庫（雨衣）'!BR15</f>
        <v>0</v>
      </c>
      <c r="K15" s="953">
        <f>'在庫（雨衣）'!BS15</f>
        <v>0</v>
      </c>
      <c r="L15" s="954">
        <v>20</v>
      </c>
      <c r="M15" s="955">
        <v>20</v>
      </c>
      <c r="N15" s="955">
        <v>20</v>
      </c>
      <c r="O15" s="955">
        <v>20</v>
      </c>
      <c r="P15" s="955">
        <v>20</v>
      </c>
      <c r="Q15" s="953"/>
      <c r="R15" s="985"/>
      <c r="S15" s="1008" t="s">
        <v>97</v>
      </c>
      <c r="T15" s="1009" t="s">
        <v>98</v>
      </c>
      <c r="U15" s="1009" t="s">
        <v>99</v>
      </c>
      <c r="V15" s="1010"/>
      <c r="W15" s="1010"/>
      <c r="X15" s="997"/>
    </row>
    <row r="16" ht="39.95" customHeight="1" spans="2:24">
      <c r="B16" s="685" t="s">
        <v>102</v>
      </c>
      <c r="C16" s="685"/>
      <c r="D16" s="698" t="s">
        <v>23</v>
      </c>
      <c r="E16" s="930" t="s">
        <v>24</v>
      </c>
      <c r="F16" s="940">
        <f>'在庫（雨衣）'!BN16</f>
        <v>0</v>
      </c>
      <c r="G16" s="932">
        <f>'在庫（雨衣）'!BO16</f>
        <v>0</v>
      </c>
      <c r="H16" s="932">
        <f>'在庫（雨衣）'!BP16</f>
        <v>0</v>
      </c>
      <c r="I16" s="932">
        <f>'在庫（雨衣）'!BQ16</f>
        <v>0</v>
      </c>
      <c r="J16" s="932">
        <f>'在庫（雨衣）'!BR16</f>
        <v>0</v>
      </c>
      <c r="K16" s="956">
        <f>'在庫（雨衣）'!BS16</f>
        <v>0</v>
      </c>
      <c r="L16" s="949">
        <v>20</v>
      </c>
      <c r="M16" s="950">
        <v>20</v>
      </c>
      <c r="N16" s="950">
        <v>20</v>
      </c>
      <c r="O16" s="960">
        <v>26</v>
      </c>
      <c r="P16" s="960">
        <v>26</v>
      </c>
      <c r="Q16" s="956"/>
      <c r="R16" s="990">
        <f>SUM(F16:F18)*L16+SUM(G16:G18)*M16+SUM(H16:H18)*N16+SUM(I16:I18)*O16+SUM(J16:J18)*P16+SUM(K16:K18)*Q16</f>
        <v>0</v>
      </c>
      <c r="S16" s="991" t="s">
        <v>103</v>
      </c>
      <c r="T16" s="992" t="s">
        <v>104</v>
      </c>
      <c r="U16" s="992" t="s">
        <v>105</v>
      </c>
      <c r="V16" s="992" t="s">
        <v>106</v>
      </c>
      <c r="W16" s="992" t="s">
        <v>243</v>
      </c>
      <c r="X16" s="993"/>
    </row>
    <row r="17" ht="39.95" customHeight="1" spans="2:24">
      <c r="B17" s="933"/>
      <c r="C17" s="933"/>
      <c r="D17" s="698" t="s">
        <v>37</v>
      </c>
      <c r="E17" s="930" t="s">
        <v>38</v>
      </c>
      <c r="F17" s="941">
        <f>'在庫（雨衣）'!BN17</f>
        <v>0</v>
      </c>
      <c r="G17" s="935">
        <f>'在庫（雨衣）'!BO17</f>
        <v>0</v>
      </c>
      <c r="H17" s="935">
        <f>'在庫（雨衣）'!BP17</f>
        <v>0</v>
      </c>
      <c r="I17" s="935">
        <f>'在庫（雨衣）'!BQ17</f>
        <v>0</v>
      </c>
      <c r="J17" s="935">
        <f>'在庫（雨衣）'!BR17</f>
        <v>0</v>
      </c>
      <c r="K17" s="948">
        <f>'在庫（雨衣）'!BS17</f>
        <v>0</v>
      </c>
      <c r="L17" s="951">
        <v>20</v>
      </c>
      <c r="M17" s="952">
        <v>20</v>
      </c>
      <c r="N17" s="952">
        <v>20</v>
      </c>
      <c r="O17" s="961">
        <v>26</v>
      </c>
      <c r="P17" s="961">
        <v>26</v>
      </c>
      <c r="Q17" s="948"/>
      <c r="R17" s="981"/>
      <c r="S17" s="994" t="s">
        <v>108</v>
      </c>
      <c r="T17" s="995" t="s">
        <v>109</v>
      </c>
      <c r="U17" s="995" t="s">
        <v>110</v>
      </c>
      <c r="V17" s="995" t="s">
        <v>111</v>
      </c>
      <c r="W17" s="995" t="s">
        <v>112</v>
      </c>
      <c r="X17" s="996"/>
    </row>
    <row r="18" ht="39.95" customHeight="1" spans="2:24">
      <c r="B18" s="937"/>
      <c r="C18" s="937"/>
      <c r="D18" s="698" t="s">
        <v>30</v>
      </c>
      <c r="E18" s="930" t="s">
        <v>31</v>
      </c>
      <c r="F18" s="938">
        <f>'在庫（雨衣）'!BN18</f>
        <v>0</v>
      </c>
      <c r="G18" s="939">
        <f>'在庫（雨衣）'!BO18</f>
        <v>0</v>
      </c>
      <c r="H18" s="939">
        <f>'在庫（雨衣）'!BP18</f>
        <v>0</v>
      </c>
      <c r="I18" s="939">
        <f>'在庫（雨衣）'!BQ18</f>
        <v>0</v>
      </c>
      <c r="J18" s="939">
        <f>'在庫（雨衣）'!BR18</f>
        <v>0</v>
      </c>
      <c r="K18" s="953">
        <f>'在庫（雨衣）'!BS18</f>
        <v>0</v>
      </c>
      <c r="L18" s="954">
        <v>20</v>
      </c>
      <c r="M18" s="955">
        <v>20</v>
      </c>
      <c r="N18" s="955">
        <v>20</v>
      </c>
      <c r="O18" s="962">
        <v>26</v>
      </c>
      <c r="P18" s="962">
        <v>26</v>
      </c>
      <c r="Q18" s="953"/>
      <c r="R18" s="985"/>
      <c r="S18" s="986" t="s">
        <v>113</v>
      </c>
      <c r="T18" s="987" t="s">
        <v>114</v>
      </c>
      <c r="U18" s="987" t="s">
        <v>115</v>
      </c>
      <c r="V18" s="987" t="s">
        <v>116</v>
      </c>
      <c r="W18" s="987" t="s">
        <v>117</v>
      </c>
      <c r="X18" s="997"/>
    </row>
    <row r="19" ht="39.95" customHeight="1" spans="2:24">
      <c r="B19" s="685" t="s">
        <v>118</v>
      </c>
      <c r="C19" s="685"/>
      <c r="D19" s="698" t="s">
        <v>23</v>
      </c>
      <c r="E19" s="930" t="s">
        <v>24</v>
      </c>
      <c r="F19" s="940">
        <f>'在庫（雨衣）'!BN19</f>
        <v>0</v>
      </c>
      <c r="G19" s="932">
        <f>'在庫（雨衣）'!BO19</f>
        <v>0</v>
      </c>
      <c r="H19" s="932">
        <f>'在庫（雨衣）'!BP19</f>
        <v>0</v>
      </c>
      <c r="I19" s="932">
        <f>'在庫（雨衣）'!BQ19</f>
        <v>0</v>
      </c>
      <c r="J19" s="932">
        <f>'在庫（雨衣）'!BR19</f>
        <v>0</v>
      </c>
      <c r="K19" s="956">
        <f>'在庫（雨衣）'!BS19</f>
        <v>0</v>
      </c>
      <c r="L19" s="949">
        <v>38</v>
      </c>
      <c r="M19" s="950">
        <v>38</v>
      </c>
      <c r="N19" s="950">
        <v>38</v>
      </c>
      <c r="O19" s="950">
        <v>38</v>
      </c>
      <c r="P19" s="950">
        <v>38</v>
      </c>
      <c r="Q19" s="956"/>
      <c r="R19" s="990">
        <f>SUM(F19:F21)*L19+SUM(G19:G21)*M19+SUM(H19:H21)*N19+SUM(I19:I21)*O19+SUM(J19:J21)*P19+SUM(K19:K21)*Q19</f>
        <v>0</v>
      </c>
      <c r="S19" s="991" t="s">
        <v>119</v>
      </c>
      <c r="T19" s="992" t="s">
        <v>120</v>
      </c>
      <c r="U19" s="992" t="s">
        <v>121</v>
      </c>
      <c r="V19" s="992" t="s">
        <v>122</v>
      </c>
      <c r="W19" s="992" t="s">
        <v>123</v>
      </c>
      <c r="X19" s="993"/>
    </row>
    <row r="20" ht="39.95" customHeight="1" spans="2:24">
      <c r="B20" s="933"/>
      <c r="C20" s="933"/>
      <c r="D20" s="698" t="s">
        <v>30</v>
      </c>
      <c r="E20" s="930" t="s">
        <v>31</v>
      </c>
      <c r="F20" s="934">
        <f>'在庫（雨衣）'!BN20</f>
        <v>0</v>
      </c>
      <c r="G20" s="944">
        <f>'在庫（雨衣）'!BO20</f>
        <v>0</v>
      </c>
      <c r="H20" s="944">
        <f>'在庫（雨衣）'!BP20</f>
        <v>0</v>
      </c>
      <c r="I20" s="944">
        <f>'在庫（雨衣）'!BQ20</f>
        <v>0</v>
      </c>
      <c r="J20" s="944">
        <f>'在庫（雨衣）'!BR20</f>
        <v>0</v>
      </c>
      <c r="K20" s="948">
        <f>'在庫（雨衣）'!BS20</f>
        <v>0</v>
      </c>
      <c r="L20" s="951">
        <v>38</v>
      </c>
      <c r="M20" s="952">
        <v>38</v>
      </c>
      <c r="N20" s="952">
        <v>38</v>
      </c>
      <c r="O20" s="952">
        <v>38</v>
      </c>
      <c r="P20" s="952">
        <v>38</v>
      </c>
      <c r="Q20" s="948"/>
      <c r="R20" s="981"/>
      <c r="S20" s="994" t="s">
        <v>124</v>
      </c>
      <c r="T20" s="995" t="s">
        <v>125</v>
      </c>
      <c r="U20" s="995" t="s">
        <v>126</v>
      </c>
      <c r="V20" s="995" t="s">
        <v>127</v>
      </c>
      <c r="W20" s="995" t="s">
        <v>128</v>
      </c>
      <c r="X20" s="996"/>
    </row>
    <row r="21" ht="39.95" customHeight="1" spans="2:24">
      <c r="B21" s="937"/>
      <c r="C21" s="937"/>
      <c r="D21" s="698" t="s">
        <v>129</v>
      </c>
      <c r="E21" s="930" t="s">
        <v>130</v>
      </c>
      <c r="F21" s="942">
        <f>'在庫（雨衣）'!BN21</f>
        <v>0</v>
      </c>
      <c r="G21" s="943">
        <f>'在庫（雨衣）'!BO21</f>
        <v>0</v>
      </c>
      <c r="H21" s="943">
        <f>'在庫（雨衣）'!BP21</f>
        <v>0</v>
      </c>
      <c r="I21" s="943">
        <f>'在庫（雨衣）'!BQ21</f>
        <v>0</v>
      </c>
      <c r="J21" s="943">
        <f>'在庫（雨衣）'!BR21</f>
        <v>0</v>
      </c>
      <c r="K21" s="953">
        <f>'在庫（雨衣）'!BS21</f>
        <v>0</v>
      </c>
      <c r="L21" s="954">
        <v>38</v>
      </c>
      <c r="M21" s="955">
        <v>38</v>
      </c>
      <c r="N21" s="955">
        <v>38</v>
      </c>
      <c r="O21" s="955">
        <v>38</v>
      </c>
      <c r="P21" s="955">
        <v>38</v>
      </c>
      <c r="Q21" s="953"/>
      <c r="R21" s="985"/>
      <c r="S21" s="986" t="s">
        <v>131</v>
      </c>
      <c r="T21" s="987" t="s">
        <v>132</v>
      </c>
      <c r="U21" s="987" t="s">
        <v>133</v>
      </c>
      <c r="V21" s="987" t="s">
        <v>134</v>
      </c>
      <c r="W21" s="987" t="s">
        <v>135</v>
      </c>
      <c r="X21" s="997"/>
    </row>
    <row r="22" ht="60" customHeight="1" spans="2:24">
      <c r="B22" s="685" t="s">
        <v>136</v>
      </c>
      <c r="C22" s="685"/>
      <c r="D22" s="698" t="s">
        <v>137</v>
      </c>
      <c r="E22" s="930" t="s">
        <v>138</v>
      </c>
      <c r="F22" s="940">
        <f>'在庫（雨衣）'!BN22</f>
        <v>0</v>
      </c>
      <c r="G22" s="932">
        <f>'在庫（雨衣）'!BO22</f>
        <v>0</v>
      </c>
      <c r="H22" s="932">
        <f>'在庫（雨衣）'!BP22</f>
        <v>0</v>
      </c>
      <c r="I22" s="932">
        <f>'在庫（雨衣）'!BQ22</f>
        <v>0</v>
      </c>
      <c r="J22" s="932">
        <f>'在庫（雨衣）'!BR22</f>
        <v>0</v>
      </c>
      <c r="K22" s="956">
        <f>'在庫（雨衣）'!BS22</f>
        <v>0</v>
      </c>
      <c r="L22" s="949">
        <v>25</v>
      </c>
      <c r="M22" s="950">
        <v>25</v>
      </c>
      <c r="N22" s="950">
        <v>25</v>
      </c>
      <c r="O22" s="950">
        <v>25</v>
      </c>
      <c r="P22" s="950">
        <v>25</v>
      </c>
      <c r="Q22" s="956"/>
      <c r="R22" s="990">
        <f>SUM(F22:F23)*L22+SUM(G22:G23)*M22+SUM(H22:H23)*N22+SUM(I22:I23)*O22+SUM(J22:J23)*P22+SUM(K22:K23)*Q22</f>
        <v>0</v>
      </c>
      <c r="S22" s="991" t="s">
        <v>139</v>
      </c>
      <c r="T22" s="992" t="s">
        <v>140</v>
      </c>
      <c r="U22" s="992" t="s">
        <v>141</v>
      </c>
      <c r="V22" s="992" t="s">
        <v>142</v>
      </c>
      <c r="W22" s="992" t="s">
        <v>143</v>
      </c>
      <c r="X22" s="993"/>
    </row>
    <row r="23" ht="60" customHeight="1" spans="2:24">
      <c r="B23" s="937"/>
      <c r="C23" s="937"/>
      <c r="D23" s="698" t="s">
        <v>144</v>
      </c>
      <c r="E23" s="930" t="s">
        <v>145</v>
      </c>
      <c r="F23" s="938">
        <f>'在庫（雨衣）'!BN23</f>
        <v>0</v>
      </c>
      <c r="G23" s="939">
        <f>'在庫（雨衣）'!BO23</f>
        <v>0</v>
      </c>
      <c r="H23" s="939">
        <f>'在庫（雨衣）'!BP23</f>
        <v>0</v>
      </c>
      <c r="I23" s="939">
        <f>'在庫（雨衣）'!BQ23</f>
        <v>0</v>
      </c>
      <c r="J23" s="939">
        <f>'在庫（雨衣）'!BR23</f>
        <v>0</v>
      </c>
      <c r="K23" s="953">
        <f>'在庫（雨衣）'!BS23</f>
        <v>0</v>
      </c>
      <c r="L23" s="954">
        <v>25</v>
      </c>
      <c r="M23" s="955">
        <v>25</v>
      </c>
      <c r="N23" s="955">
        <v>25</v>
      </c>
      <c r="O23" s="955">
        <v>25</v>
      </c>
      <c r="P23" s="955">
        <v>25</v>
      </c>
      <c r="Q23" s="953"/>
      <c r="R23" s="985"/>
      <c r="S23" s="986" t="s">
        <v>146</v>
      </c>
      <c r="T23" s="987" t="s">
        <v>147</v>
      </c>
      <c r="U23" s="987" t="s">
        <v>148</v>
      </c>
      <c r="V23" s="987" t="s">
        <v>149</v>
      </c>
      <c r="W23" s="987" t="s">
        <v>150</v>
      </c>
      <c r="X23" s="997"/>
    </row>
    <row r="24" ht="30" customHeight="1" spans="2:24">
      <c r="B24" s="685" t="s">
        <v>151</v>
      </c>
      <c r="C24" s="685"/>
      <c r="D24" s="698" t="s">
        <v>152</v>
      </c>
      <c r="E24" s="930" t="s">
        <v>153</v>
      </c>
      <c r="F24" s="940">
        <f>'在庫（雨衣）'!BN24</f>
        <v>0</v>
      </c>
      <c r="G24" s="932">
        <f>'在庫（雨衣）'!BO24</f>
        <v>0</v>
      </c>
      <c r="H24" s="932">
        <f>'在庫（雨衣）'!BP24</f>
        <v>0</v>
      </c>
      <c r="I24" s="932">
        <f>'在庫（雨衣）'!BQ24</f>
        <v>0</v>
      </c>
      <c r="J24" s="932">
        <f>'在庫（雨衣）'!BR24</f>
        <v>0</v>
      </c>
      <c r="K24" s="957">
        <f>'在庫（雨衣）'!BS24</f>
        <v>0</v>
      </c>
      <c r="L24" s="949">
        <v>36</v>
      </c>
      <c r="M24" s="950">
        <v>36</v>
      </c>
      <c r="N24" s="950">
        <v>36</v>
      </c>
      <c r="O24" s="950">
        <v>36</v>
      </c>
      <c r="P24" s="950">
        <v>36</v>
      </c>
      <c r="Q24" s="998">
        <v>36</v>
      </c>
      <c r="R24" s="990">
        <f>SUM(F24:F27)*L24+SUM(G24:G27)*M24+SUM(H24:H27)*N24+SUM(I24:I27)*O24+SUM(J24:J27)*P24+SUM(K24:K27)*Q24</f>
        <v>0</v>
      </c>
      <c r="S24" s="991" t="s">
        <v>154</v>
      </c>
      <c r="T24" s="992" t="s">
        <v>155</v>
      </c>
      <c r="U24" s="992" t="s">
        <v>156</v>
      </c>
      <c r="V24" s="992" t="s">
        <v>157</v>
      </c>
      <c r="W24" s="992" t="s">
        <v>158</v>
      </c>
      <c r="X24" s="999" t="s">
        <v>159</v>
      </c>
    </row>
    <row r="25" ht="30" customHeight="1" spans="2:24">
      <c r="B25" s="933"/>
      <c r="C25" s="933"/>
      <c r="D25" s="698" t="s">
        <v>23</v>
      </c>
      <c r="E25" s="930" t="s">
        <v>24</v>
      </c>
      <c r="F25" s="934">
        <f>'在庫（雨衣）'!BN25</f>
        <v>0</v>
      </c>
      <c r="G25" s="944">
        <f>'在庫（雨衣）'!BO25</f>
        <v>0</v>
      </c>
      <c r="H25" s="944">
        <f>'在庫（雨衣）'!BP25</f>
        <v>0</v>
      </c>
      <c r="I25" s="944">
        <f>'在庫（雨衣）'!BQ25</f>
        <v>0</v>
      </c>
      <c r="J25" s="944">
        <f>'在庫（雨衣）'!BR25</f>
        <v>0</v>
      </c>
      <c r="K25" s="963">
        <f>'在庫（雨衣）'!BS25</f>
        <v>0</v>
      </c>
      <c r="L25" s="951">
        <v>36</v>
      </c>
      <c r="M25" s="952">
        <v>36</v>
      </c>
      <c r="N25" s="952">
        <v>36</v>
      </c>
      <c r="O25" s="952">
        <v>36</v>
      </c>
      <c r="P25" s="952">
        <v>36</v>
      </c>
      <c r="Q25" s="1011">
        <v>36</v>
      </c>
      <c r="R25" s="981"/>
      <c r="S25" s="994" t="s">
        <v>160</v>
      </c>
      <c r="T25" s="995" t="s">
        <v>161</v>
      </c>
      <c r="U25" s="995" t="s">
        <v>162</v>
      </c>
      <c r="V25" s="995" t="s">
        <v>163</v>
      </c>
      <c r="W25" s="995" t="s">
        <v>164</v>
      </c>
      <c r="X25" s="1012" t="s">
        <v>165</v>
      </c>
    </row>
    <row r="26" ht="30" customHeight="1" spans="2:24">
      <c r="B26" s="933"/>
      <c r="C26" s="933"/>
      <c r="D26" s="698" t="s">
        <v>30</v>
      </c>
      <c r="E26" s="930" t="s">
        <v>31</v>
      </c>
      <c r="F26" s="934">
        <f>'在庫（雨衣）'!BN26</f>
        <v>0</v>
      </c>
      <c r="G26" s="944">
        <f>'在庫（雨衣）'!BO26</f>
        <v>0</v>
      </c>
      <c r="H26" s="944">
        <f>'在庫（雨衣）'!BP26</f>
        <v>0</v>
      </c>
      <c r="I26" s="944">
        <f>'在庫（雨衣）'!BQ26</f>
        <v>0</v>
      </c>
      <c r="J26" s="944">
        <f>'在庫（雨衣）'!BR26</f>
        <v>0</v>
      </c>
      <c r="K26" s="963">
        <f>'在庫（雨衣）'!BS26</f>
        <v>0</v>
      </c>
      <c r="L26" s="951">
        <v>36</v>
      </c>
      <c r="M26" s="952">
        <v>36</v>
      </c>
      <c r="N26" s="952">
        <v>36</v>
      </c>
      <c r="O26" s="952">
        <v>36</v>
      </c>
      <c r="P26" s="952">
        <v>36</v>
      </c>
      <c r="Q26" s="1011">
        <v>36</v>
      </c>
      <c r="R26" s="981"/>
      <c r="S26" s="994" t="s">
        <v>166</v>
      </c>
      <c r="T26" s="995" t="s">
        <v>167</v>
      </c>
      <c r="U26" s="995" t="s">
        <v>168</v>
      </c>
      <c r="V26" s="995" t="s">
        <v>169</v>
      </c>
      <c r="W26" s="995" t="s">
        <v>170</v>
      </c>
      <c r="X26" s="1012" t="s">
        <v>171</v>
      </c>
    </row>
    <row r="27" ht="30" customHeight="1" spans="2:24">
      <c r="B27" s="937"/>
      <c r="C27" s="937"/>
      <c r="D27" s="698" t="s">
        <v>129</v>
      </c>
      <c r="E27" s="930" t="s">
        <v>130</v>
      </c>
      <c r="F27" s="942">
        <f>'在庫（雨衣）'!BN27</f>
        <v>0</v>
      </c>
      <c r="G27" s="943">
        <f>'在庫（雨衣）'!BO27</f>
        <v>0</v>
      </c>
      <c r="H27" s="943">
        <f>'在庫（雨衣）'!BP27</f>
        <v>0</v>
      </c>
      <c r="I27" s="943">
        <f>'在庫（雨衣）'!BQ27</f>
        <v>0</v>
      </c>
      <c r="J27" s="943">
        <f>'在庫（雨衣）'!BR27</f>
        <v>0</v>
      </c>
      <c r="K27" s="958">
        <f>'在庫（雨衣）'!BS27</f>
        <v>0</v>
      </c>
      <c r="L27" s="954">
        <v>36</v>
      </c>
      <c r="M27" s="955">
        <v>36</v>
      </c>
      <c r="N27" s="955">
        <v>36</v>
      </c>
      <c r="O27" s="955">
        <v>36</v>
      </c>
      <c r="P27" s="955">
        <v>36</v>
      </c>
      <c r="Q27" s="1000">
        <v>36</v>
      </c>
      <c r="R27" s="985"/>
      <c r="S27" s="986" t="s">
        <v>172</v>
      </c>
      <c r="T27" s="987" t="s">
        <v>173</v>
      </c>
      <c r="U27" s="987" t="s">
        <v>174</v>
      </c>
      <c r="V27" s="987" t="s">
        <v>175</v>
      </c>
      <c r="W27" s="987" t="s">
        <v>176</v>
      </c>
      <c r="X27" s="1001" t="s">
        <v>177</v>
      </c>
    </row>
    <row r="28" ht="140.1" customHeight="1" spans="2:24">
      <c r="B28" s="927" t="s">
        <v>178</v>
      </c>
      <c r="C28" s="927"/>
      <c r="D28" s="698" t="s">
        <v>179</v>
      </c>
      <c r="E28" s="930" t="s">
        <v>179</v>
      </c>
      <c r="F28" s="940">
        <f>'在庫（雨衣）'!BN28</f>
        <v>0</v>
      </c>
      <c r="G28" s="932">
        <f>'在庫（雨衣）'!BO28</f>
        <v>0</v>
      </c>
      <c r="H28" s="932">
        <f>'在庫（雨衣）'!BP28</f>
        <v>0</v>
      </c>
      <c r="I28" s="932">
        <f>'在庫（雨衣）'!BQ28</f>
        <v>0</v>
      </c>
      <c r="J28" s="964">
        <f>'在庫（雨衣）'!BR28</f>
        <v>0</v>
      </c>
      <c r="K28" s="965">
        <f>'在庫（雨衣）'!BS28</f>
        <v>0</v>
      </c>
      <c r="L28" s="966">
        <v>28</v>
      </c>
      <c r="M28" s="967">
        <v>28</v>
      </c>
      <c r="N28" s="967">
        <v>28</v>
      </c>
      <c r="O28" s="967">
        <v>28</v>
      </c>
      <c r="P28" s="968"/>
      <c r="Q28" s="1013"/>
      <c r="R28" s="1014">
        <f>SUM(F28)*L28+SUM(G28)*M28+SUM(H28)*N28+SUM(I28)*O28+SUM(J28)*P28+SUM(K28)*Q28</f>
        <v>0</v>
      </c>
      <c r="S28" s="1015" t="s">
        <v>180</v>
      </c>
      <c r="T28" s="1016" t="s">
        <v>181</v>
      </c>
      <c r="U28" s="1016" t="s">
        <v>182</v>
      </c>
      <c r="V28" s="1016" t="s">
        <v>183</v>
      </c>
      <c r="W28" s="1017"/>
      <c r="X28" s="1018"/>
    </row>
    <row r="29" ht="60" customHeight="1" spans="2:24">
      <c r="B29" s="685" t="s">
        <v>184</v>
      </c>
      <c r="C29" s="685"/>
      <c r="D29" s="698" t="s">
        <v>23</v>
      </c>
      <c r="E29" s="930" t="s">
        <v>24</v>
      </c>
      <c r="F29" s="940">
        <f>'在庫（雨衣）'!BN29</f>
        <v>0</v>
      </c>
      <c r="G29" s="932">
        <f>'在庫（雨衣）'!BO29</f>
        <v>0</v>
      </c>
      <c r="H29" s="932">
        <f>'在庫（雨衣）'!BP29</f>
        <v>0</v>
      </c>
      <c r="I29" s="932">
        <f>'在庫（雨衣）'!BQ29</f>
        <v>0</v>
      </c>
      <c r="J29" s="932">
        <f>'在庫（雨衣）'!BR29</f>
        <v>0</v>
      </c>
      <c r="K29" s="956">
        <f>'在庫（雨衣）'!BS29</f>
        <v>0</v>
      </c>
      <c r="L29" s="949">
        <v>35</v>
      </c>
      <c r="M29" s="950">
        <v>35</v>
      </c>
      <c r="N29" s="950">
        <v>35</v>
      </c>
      <c r="O29" s="950">
        <v>35</v>
      </c>
      <c r="P29" s="950">
        <v>35</v>
      </c>
      <c r="Q29" s="956"/>
      <c r="R29" s="990">
        <f>SUM(F29:F30)*L29+SUM(G29:G30)*M29+SUM(H29:H30)*N29+SUM(I29:I30)*O29+SUM(J29:J30)*P29+SUM(K29:K30)*Q29</f>
        <v>0</v>
      </c>
      <c r="S29" s="991" t="s">
        <v>185</v>
      </c>
      <c r="T29" s="992" t="s">
        <v>186</v>
      </c>
      <c r="U29" s="992" t="s">
        <v>187</v>
      </c>
      <c r="V29" s="992" t="s">
        <v>188</v>
      </c>
      <c r="W29" s="992" t="s">
        <v>189</v>
      </c>
      <c r="X29" s="993"/>
    </row>
    <row r="30" ht="60" customHeight="1" spans="2:24">
      <c r="B30" s="937"/>
      <c r="C30" s="937"/>
      <c r="D30" s="698" t="s">
        <v>30</v>
      </c>
      <c r="E30" s="930" t="s">
        <v>31</v>
      </c>
      <c r="F30" s="942">
        <f>'在庫（雨衣）'!BN30</f>
        <v>0</v>
      </c>
      <c r="G30" s="943">
        <f>'在庫（雨衣）'!BO30</f>
        <v>0</v>
      </c>
      <c r="H30" s="943">
        <f>'在庫（雨衣）'!BP30</f>
        <v>0</v>
      </c>
      <c r="I30" s="943">
        <f>'在庫（雨衣）'!BQ30</f>
        <v>0</v>
      </c>
      <c r="J30" s="943">
        <f>'在庫（雨衣）'!BR30</f>
        <v>0</v>
      </c>
      <c r="K30" s="953">
        <f>'在庫（雨衣）'!BS30</f>
        <v>0</v>
      </c>
      <c r="L30" s="954">
        <v>35</v>
      </c>
      <c r="M30" s="955">
        <v>35</v>
      </c>
      <c r="N30" s="955">
        <v>35</v>
      </c>
      <c r="O30" s="955">
        <v>35</v>
      </c>
      <c r="P30" s="955">
        <v>35</v>
      </c>
      <c r="Q30" s="953"/>
      <c r="R30" s="985"/>
      <c r="S30" s="986" t="s">
        <v>190</v>
      </c>
      <c r="T30" s="987" t="s">
        <v>191</v>
      </c>
      <c r="U30" s="987" t="s">
        <v>192</v>
      </c>
      <c r="V30" s="987" t="s">
        <v>193</v>
      </c>
      <c r="W30" s="987" t="s">
        <v>194</v>
      </c>
      <c r="X30" s="997"/>
    </row>
    <row r="31" customFormat="1" ht="30" customHeight="1" spans="2:30">
      <c r="B31" s="685" t="s">
        <v>195</v>
      </c>
      <c r="C31" s="685"/>
      <c r="D31" s="698" t="s">
        <v>152</v>
      </c>
      <c r="E31" s="930" t="s">
        <v>153</v>
      </c>
      <c r="F31" s="940">
        <f>'在庫（雨衣）'!BN31</f>
        <v>0</v>
      </c>
      <c r="G31" s="932">
        <f>'在庫（雨衣）'!BO31</f>
        <v>0</v>
      </c>
      <c r="H31" s="932">
        <f>'在庫（雨衣）'!BP31</f>
        <v>0</v>
      </c>
      <c r="I31" s="932">
        <f>'在庫（雨衣）'!BQ31</f>
        <v>0</v>
      </c>
      <c r="J31" s="932">
        <f>'在庫（雨衣）'!BR31</f>
        <v>0</v>
      </c>
      <c r="K31" s="957">
        <f>'在庫（雨衣）'!BS31</f>
        <v>0</v>
      </c>
      <c r="L31" s="949">
        <v>39</v>
      </c>
      <c r="M31" s="969">
        <v>39</v>
      </c>
      <c r="N31" s="969">
        <v>39</v>
      </c>
      <c r="O31" s="969">
        <v>39</v>
      </c>
      <c r="P31" s="969">
        <v>39</v>
      </c>
      <c r="Q31" s="1019">
        <v>39</v>
      </c>
      <c r="R31" s="990">
        <f>SUM(F31:F34)*L31+SUM(G31:G34)*M31+SUM(H31:H34)*N31+SUM(I31:I34)*O31+SUM(J31:J34)*P31+SUM(K31:K34)*Q31</f>
        <v>0</v>
      </c>
      <c r="S31" s="991" t="s">
        <v>154</v>
      </c>
      <c r="T31" s="992" t="s">
        <v>155</v>
      </c>
      <c r="U31" s="992" t="s">
        <v>156</v>
      </c>
      <c r="V31" s="992" t="s">
        <v>157</v>
      </c>
      <c r="W31" s="992" t="s">
        <v>158</v>
      </c>
      <c r="X31" s="999" t="s">
        <v>159</v>
      </c>
      <c r="Y31" s="567"/>
      <c r="Z31" s="567"/>
      <c r="AA31" s="567"/>
      <c r="AB31" s="567"/>
      <c r="AC31" s="567"/>
      <c r="AD31" s="567"/>
    </row>
    <row r="32" customFormat="1" ht="30" customHeight="1" spans="2:30">
      <c r="B32" s="933"/>
      <c r="C32" s="933"/>
      <c r="D32" s="698" t="s">
        <v>23</v>
      </c>
      <c r="E32" s="930" t="s">
        <v>24</v>
      </c>
      <c r="F32" s="934">
        <f>'在庫（雨衣）'!BN32</f>
        <v>0</v>
      </c>
      <c r="G32" s="944">
        <f>'在庫（雨衣）'!BO32</f>
        <v>0</v>
      </c>
      <c r="H32" s="944">
        <f>'在庫（雨衣）'!BP32</f>
        <v>0</v>
      </c>
      <c r="I32" s="944">
        <f>'在庫（雨衣）'!BQ32</f>
        <v>0</v>
      </c>
      <c r="J32" s="944">
        <f>'在庫（雨衣）'!BR32</f>
        <v>0</v>
      </c>
      <c r="K32" s="963">
        <f>'在庫（雨衣）'!BS32</f>
        <v>0</v>
      </c>
      <c r="L32" s="951">
        <v>39</v>
      </c>
      <c r="M32" s="952">
        <v>39</v>
      </c>
      <c r="N32" s="952">
        <v>39</v>
      </c>
      <c r="O32" s="952">
        <v>39</v>
      </c>
      <c r="P32" s="952">
        <v>39</v>
      </c>
      <c r="Q32" s="1011">
        <v>39</v>
      </c>
      <c r="R32" s="981"/>
      <c r="S32" s="994" t="s">
        <v>160</v>
      </c>
      <c r="T32" s="995" t="s">
        <v>161</v>
      </c>
      <c r="U32" s="995" t="s">
        <v>162</v>
      </c>
      <c r="V32" s="995" t="s">
        <v>163</v>
      </c>
      <c r="W32" s="995" t="s">
        <v>164</v>
      </c>
      <c r="X32" s="1012" t="s">
        <v>165</v>
      </c>
      <c r="Y32" s="567"/>
      <c r="Z32" s="567"/>
      <c r="AA32" s="567"/>
      <c r="AB32" s="567"/>
      <c r="AC32" s="567"/>
      <c r="AD32" s="567"/>
    </row>
    <row r="33" customFormat="1" ht="30" customHeight="1" spans="2:30">
      <c r="B33" s="933"/>
      <c r="C33" s="933"/>
      <c r="D33" s="698" t="s">
        <v>30</v>
      </c>
      <c r="E33" s="930" t="s">
        <v>31</v>
      </c>
      <c r="F33" s="934">
        <f>'在庫（雨衣）'!BN33</f>
        <v>0</v>
      </c>
      <c r="G33" s="944">
        <f>'在庫（雨衣）'!BO33</f>
        <v>0</v>
      </c>
      <c r="H33" s="944">
        <f>'在庫（雨衣）'!BP33</f>
        <v>0</v>
      </c>
      <c r="I33" s="944">
        <f>'在庫（雨衣）'!BQ33</f>
        <v>0</v>
      </c>
      <c r="J33" s="944">
        <f>'在庫（雨衣）'!BR33</f>
        <v>0</v>
      </c>
      <c r="K33" s="963">
        <f>'在庫（雨衣）'!BS33</f>
        <v>0</v>
      </c>
      <c r="L33" s="951">
        <v>39</v>
      </c>
      <c r="M33" s="952">
        <v>39</v>
      </c>
      <c r="N33" s="952">
        <v>39</v>
      </c>
      <c r="O33" s="952">
        <v>39</v>
      </c>
      <c r="P33" s="952">
        <v>39</v>
      </c>
      <c r="Q33" s="1011">
        <v>39</v>
      </c>
      <c r="R33" s="981"/>
      <c r="S33" s="994" t="s">
        <v>166</v>
      </c>
      <c r="T33" s="995" t="s">
        <v>167</v>
      </c>
      <c r="U33" s="995" t="s">
        <v>168</v>
      </c>
      <c r="V33" s="995" t="s">
        <v>169</v>
      </c>
      <c r="W33" s="995" t="s">
        <v>170</v>
      </c>
      <c r="X33" s="1012" t="s">
        <v>171</v>
      </c>
      <c r="Y33" s="567"/>
      <c r="Z33" s="567"/>
      <c r="AA33" s="567"/>
      <c r="AB33" s="567"/>
      <c r="AC33" s="567"/>
      <c r="AD33" s="567"/>
    </row>
    <row r="34" customFormat="1" ht="30" customHeight="1" spans="2:30">
      <c r="B34" s="937"/>
      <c r="C34" s="937"/>
      <c r="D34" s="698" t="s">
        <v>129</v>
      </c>
      <c r="E34" s="930" t="s">
        <v>130</v>
      </c>
      <c r="F34" s="942">
        <f>'在庫（雨衣）'!BN34</f>
        <v>0</v>
      </c>
      <c r="G34" s="943">
        <f>'在庫（雨衣）'!BO34</f>
        <v>0</v>
      </c>
      <c r="H34" s="943">
        <f>'在庫（雨衣）'!BP34</f>
        <v>0</v>
      </c>
      <c r="I34" s="943">
        <f>'在庫（雨衣）'!BQ34</f>
        <v>0</v>
      </c>
      <c r="J34" s="943">
        <f>'在庫（雨衣）'!BR34</f>
        <v>0</v>
      </c>
      <c r="K34" s="958">
        <f>'在庫（雨衣）'!BS34</f>
        <v>0</v>
      </c>
      <c r="L34" s="954">
        <v>39</v>
      </c>
      <c r="M34" s="955">
        <v>39</v>
      </c>
      <c r="N34" s="955">
        <v>39</v>
      </c>
      <c r="O34" s="955">
        <v>39</v>
      </c>
      <c r="P34" s="955">
        <v>39</v>
      </c>
      <c r="Q34" s="1000">
        <v>39</v>
      </c>
      <c r="R34" s="985"/>
      <c r="S34" s="986" t="s">
        <v>172</v>
      </c>
      <c r="T34" s="987" t="s">
        <v>173</v>
      </c>
      <c r="U34" s="987" t="s">
        <v>174</v>
      </c>
      <c r="V34" s="987" t="s">
        <v>175</v>
      </c>
      <c r="W34" s="987" t="s">
        <v>176</v>
      </c>
      <c r="X34" s="1001" t="s">
        <v>177</v>
      </c>
      <c r="Y34" s="567"/>
      <c r="Z34" s="567"/>
      <c r="AA34" s="567"/>
      <c r="AB34" s="567"/>
      <c r="AC34" s="567"/>
      <c r="AD34" s="567"/>
    </row>
    <row r="35" customFormat="1" ht="140.1" customHeight="1" spans="2:30">
      <c r="B35" s="927" t="s">
        <v>224</v>
      </c>
      <c r="C35" s="927"/>
      <c r="D35" s="698" t="s">
        <v>225</v>
      </c>
      <c r="E35" s="930" t="s">
        <v>179</v>
      </c>
      <c r="F35" s="940">
        <f>'在庫（雨衣）'!BN35</f>
        <v>0</v>
      </c>
      <c r="G35" s="932">
        <f>'在庫（雨衣）'!BO35</f>
        <v>0</v>
      </c>
      <c r="H35" s="932">
        <f>'在庫（雨衣）'!BP35</f>
        <v>0</v>
      </c>
      <c r="I35" s="932">
        <f>'在庫（雨衣）'!BQ35</f>
        <v>0</v>
      </c>
      <c r="J35" s="970">
        <f>'在庫（雨衣）'!BR35</f>
        <v>0</v>
      </c>
      <c r="K35" s="965">
        <f>'在庫（雨衣）'!BS35</f>
        <v>0</v>
      </c>
      <c r="L35" s="966">
        <v>36</v>
      </c>
      <c r="M35" s="967">
        <v>36</v>
      </c>
      <c r="N35" s="967">
        <v>36</v>
      </c>
      <c r="O35" s="967">
        <v>36</v>
      </c>
      <c r="P35" s="967">
        <v>36</v>
      </c>
      <c r="Q35" s="1013"/>
      <c r="R35" s="1014">
        <f>SUM(F35)*L35+SUM(G35)*M35+SUM(H35)*N35+SUM(I35)*O35+SUM(J35)*P35+SUM(K35)*Q35</f>
        <v>0</v>
      </c>
      <c r="S35" s="1015" t="s">
        <v>180</v>
      </c>
      <c r="T35" s="1016" t="s">
        <v>181</v>
      </c>
      <c r="U35" s="1016" t="s">
        <v>182</v>
      </c>
      <c r="V35" s="1016" t="s">
        <v>183</v>
      </c>
      <c r="W35" s="1017"/>
      <c r="X35" s="1018"/>
      <c r="Y35" s="567"/>
      <c r="Z35" s="567"/>
      <c r="AA35" s="567"/>
      <c r="AB35" s="567"/>
      <c r="AC35" s="567"/>
      <c r="AD35" s="567"/>
    </row>
    <row r="36" customFormat="1" ht="140.1" customHeight="1" spans="2:30">
      <c r="B36" s="927" t="s">
        <v>231</v>
      </c>
      <c r="C36" s="927"/>
      <c r="D36" s="698" t="s">
        <v>232</v>
      </c>
      <c r="E36" s="930" t="s">
        <v>179</v>
      </c>
      <c r="F36" s="945">
        <f>'在庫（雨衣）'!BN36</f>
        <v>0</v>
      </c>
      <c r="G36" s="946">
        <f>'在庫（雨衣）'!BO36</f>
        <v>0</v>
      </c>
      <c r="H36" s="946">
        <f>'在庫（雨衣）'!BP36</f>
        <v>0</v>
      </c>
      <c r="I36" s="946">
        <f>'在庫（雨衣）'!BQ36</f>
        <v>0</v>
      </c>
      <c r="J36" s="971">
        <f>'在庫（雨衣）'!BR36</f>
        <v>0</v>
      </c>
      <c r="K36" s="972">
        <f>'在庫（雨衣）'!BS36</f>
        <v>0</v>
      </c>
      <c r="L36" s="973">
        <v>36</v>
      </c>
      <c r="M36" s="974">
        <v>36</v>
      </c>
      <c r="N36" s="974">
        <v>36</v>
      </c>
      <c r="O36" s="974">
        <v>36</v>
      </c>
      <c r="P36" s="974">
        <v>36</v>
      </c>
      <c r="Q36" s="974">
        <v>36</v>
      </c>
      <c r="R36" s="1020">
        <f>SUM(F36)*L36+SUM(G36)*M36+SUM(H36)*N36+SUM(I36)*O36+SUM(J36)*P36+SUM(K36)*Q36</f>
        <v>0</v>
      </c>
      <c r="S36" s="1021" t="s">
        <v>233</v>
      </c>
      <c r="T36" s="1022" t="s">
        <v>234</v>
      </c>
      <c r="U36" s="1022" t="s">
        <v>235</v>
      </c>
      <c r="V36" s="1022" t="s">
        <v>236</v>
      </c>
      <c r="W36" s="1023" t="s">
        <v>237</v>
      </c>
      <c r="X36" s="1024"/>
      <c r="Y36" s="567"/>
      <c r="Z36" s="567"/>
      <c r="AA36" s="567"/>
      <c r="AB36" s="567"/>
      <c r="AC36" s="567"/>
      <c r="AD36" s="567"/>
    </row>
    <row r="37" s="567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5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7" customWidth="1"/>
    <col min="5" max="5" width="15.625" style="567" customWidth="1"/>
    <col min="6" max="12" width="5.625" style="567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60"/>
      <c r="BR1" s="660"/>
      <c r="BS1" s="660"/>
    </row>
    <row r="2" ht="60" customHeight="1" spans="6:96">
      <c r="F2" s="683" t="s">
        <v>1</v>
      </c>
      <c r="G2" s="684"/>
      <c r="H2" s="684"/>
      <c r="I2" s="684"/>
      <c r="J2" s="684"/>
      <c r="K2" s="684"/>
      <c r="L2" s="684"/>
      <c r="M2" s="683" t="s">
        <v>1</v>
      </c>
      <c r="N2" s="684"/>
      <c r="O2" s="684"/>
      <c r="P2" s="684"/>
      <c r="Q2" s="684"/>
      <c r="R2" s="684"/>
      <c r="S2" s="795"/>
      <c r="T2" s="796" t="s">
        <v>2</v>
      </c>
      <c r="U2" s="797"/>
      <c r="V2" s="797"/>
      <c r="W2" s="797"/>
      <c r="X2" s="797"/>
      <c r="Y2" s="797"/>
      <c r="Z2" s="812"/>
      <c r="AA2" s="813" t="s">
        <v>3</v>
      </c>
      <c r="AB2" s="814"/>
      <c r="AC2" s="814"/>
      <c r="AD2" s="814"/>
      <c r="AE2" s="814"/>
      <c r="AF2" s="814"/>
      <c r="AG2" s="826"/>
      <c r="AH2" s="827" t="s">
        <v>4</v>
      </c>
      <c r="AI2" s="828"/>
      <c r="AJ2" s="828"/>
      <c r="AK2" s="828"/>
      <c r="AL2" s="828"/>
      <c r="AM2" s="828"/>
      <c r="AN2" s="829"/>
      <c r="AO2" s="827" t="s">
        <v>5</v>
      </c>
      <c r="AP2" s="828"/>
      <c r="AQ2" s="828"/>
      <c r="AR2" s="828"/>
      <c r="AS2" s="828"/>
      <c r="AT2" s="828"/>
      <c r="AU2" s="829"/>
      <c r="AV2" s="827" t="s">
        <v>6</v>
      </c>
      <c r="AW2" s="845"/>
      <c r="AX2" s="845"/>
      <c r="AY2" s="845"/>
      <c r="AZ2" s="845"/>
      <c r="BA2" s="845"/>
      <c r="BB2" s="846"/>
      <c r="BC2" s="827" t="s">
        <v>7</v>
      </c>
      <c r="BD2" s="845"/>
      <c r="BE2" s="845"/>
      <c r="BF2" s="845"/>
      <c r="BG2" s="845"/>
      <c r="BH2" s="845"/>
      <c r="BI2" s="846"/>
      <c r="BJ2" s="827" t="s">
        <v>8</v>
      </c>
      <c r="BK2" s="828"/>
      <c r="BL2" s="828"/>
      <c r="BM2" s="828"/>
      <c r="BN2" s="828"/>
      <c r="BO2" s="828"/>
      <c r="BP2" s="829"/>
      <c r="BQ2" s="683" t="s">
        <v>9</v>
      </c>
      <c r="BR2" s="684"/>
      <c r="BS2" s="684"/>
      <c r="BT2" s="684"/>
      <c r="BU2" s="684"/>
      <c r="BV2" s="684"/>
      <c r="BW2" s="795"/>
      <c r="BX2" s="683" t="s">
        <v>0</v>
      </c>
      <c r="BY2" s="684"/>
      <c r="BZ2" s="684"/>
      <c r="CA2" s="684"/>
      <c r="CB2" s="684"/>
      <c r="CC2" s="684"/>
      <c r="CD2" s="795"/>
      <c r="CE2" s="683" t="s">
        <v>10</v>
      </c>
      <c r="CF2" s="684"/>
      <c r="CG2" s="684"/>
      <c r="CH2" s="684"/>
      <c r="CI2" s="684"/>
      <c r="CJ2" s="684"/>
      <c r="CK2" s="795"/>
      <c r="CL2" s="827" t="s">
        <v>11</v>
      </c>
      <c r="CM2" s="828"/>
      <c r="CN2" s="828"/>
      <c r="CO2" s="828"/>
      <c r="CP2" s="828"/>
      <c r="CQ2" s="828"/>
      <c r="CR2" s="829"/>
    </row>
    <row r="3" s="617" customFormat="1" ht="24" spans="2:96">
      <c r="B3" s="751" t="s">
        <v>12</v>
      </c>
      <c r="C3" s="751" t="s">
        <v>13</v>
      </c>
      <c r="D3" s="751" t="s">
        <v>14</v>
      </c>
      <c r="E3" s="752" t="s">
        <v>15</v>
      </c>
      <c r="F3" s="753">
        <v>90</v>
      </c>
      <c r="G3" s="753">
        <v>100</v>
      </c>
      <c r="H3" s="753">
        <v>110</v>
      </c>
      <c r="I3" s="753">
        <v>120</v>
      </c>
      <c r="J3" s="753">
        <v>130</v>
      </c>
      <c r="K3" s="775">
        <v>140</v>
      </c>
      <c r="L3" s="775">
        <v>150</v>
      </c>
      <c r="M3" s="776">
        <v>90</v>
      </c>
      <c r="N3" s="753">
        <v>100</v>
      </c>
      <c r="O3" s="753">
        <v>110</v>
      </c>
      <c r="P3" s="753">
        <v>120</v>
      </c>
      <c r="Q3" s="753">
        <v>130</v>
      </c>
      <c r="R3" s="775">
        <v>140</v>
      </c>
      <c r="S3" s="798">
        <v>150</v>
      </c>
      <c r="T3" s="799">
        <v>90</v>
      </c>
      <c r="U3" s="800">
        <v>100</v>
      </c>
      <c r="V3" s="800">
        <v>110</v>
      </c>
      <c r="W3" s="800">
        <v>120</v>
      </c>
      <c r="X3" s="800">
        <v>130</v>
      </c>
      <c r="Y3" s="815">
        <v>140</v>
      </c>
      <c r="Z3" s="798">
        <v>150</v>
      </c>
      <c r="AA3" s="799">
        <v>90</v>
      </c>
      <c r="AB3" s="800">
        <v>100</v>
      </c>
      <c r="AC3" s="800">
        <v>110</v>
      </c>
      <c r="AD3" s="800">
        <v>120</v>
      </c>
      <c r="AE3" s="800">
        <v>130</v>
      </c>
      <c r="AF3" s="815">
        <v>140</v>
      </c>
      <c r="AG3" s="798">
        <v>150</v>
      </c>
      <c r="AH3" s="776">
        <v>90</v>
      </c>
      <c r="AI3" s="753">
        <v>100</v>
      </c>
      <c r="AJ3" s="753">
        <v>110</v>
      </c>
      <c r="AK3" s="753">
        <v>120</v>
      </c>
      <c r="AL3" s="753">
        <v>130</v>
      </c>
      <c r="AM3" s="775">
        <v>140</v>
      </c>
      <c r="AN3" s="798">
        <v>150</v>
      </c>
      <c r="AO3" s="776">
        <v>90</v>
      </c>
      <c r="AP3" s="753">
        <v>100</v>
      </c>
      <c r="AQ3" s="753">
        <v>110</v>
      </c>
      <c r="AR3" s="753">
        <v>120</v>
      </c>
      <c r="AS3" s="753">
        <v>130</v>
      </c>
      <c r="AT3" s="775">
        <v>140</v>
      </c>
      <c r="AU3" s="798">
        <v>150</v>
      </c>
      <c r="AV3" s="799">
        <v>90</v>
      </c>
      <c r="AW3" s="800">
        <v>100</v>
      </c>
      <c r="AX3" s="800">
        <v>110</v>
      </c>
      <c r="AY3" s="800">
        <v>120</v>
      </c>
      <c r="AZ3" s="800">
        <v>130</v>
      </c>
      <c r="BA3" s="815">
        <v>140</v>
      </c>
      <c r="BB3" s="798">
        <v>150</v>
      </c>
      <c r="BC3" s="799">
        <v>90</v>
      </c>
      <c r="BD3" s="800">
        <v>100</v>
      </c>
      <c r="BE3" s="800">
        <v>110</v>
      </c>
      <c r="BF3" s="800">
        <v>120</v>
      </c>
      <c r="BG3" s="800">
        <v>130</v>
      </c>
      <c r="BH3" s="815">
        <v>140</v>
      </c>
      <c r="BI3" s="798">
        <v>150</v>
      </c>
      <c r="BJ3" s="799">
        <v>90</v>
      </c>
      <c r="BK3" s="800">
        <v>100</v>
      </c>
      <c r="BL3" s="800">
        <v>110</v>
      </c>
      <c r="BM3" s="800">
        <v>120</v>
      </c>
      <c r="BN3" s="800">
        <v>130</v>
      </c>
      <c r="BO3" s="815">
        <v>140</v>
      </c>
      <c r="BP3" s="798">
        <v>150</v>
      </c>
      <c r="BQ3" s="776">
        <v>90</v>
      </c>
      <c r="BR3" s="753">
        <v>100</v>
      </c>
      <c r="BS3" s="753">
        <v>110</v>
      </c>
      <c r="BT3" s="753">
        <v>120</v>
      </c>
      <c r="BU3" s="753">
        <v>130</v>
      </c>
      <c r="BV3" s="775">
        <v>140</v>
      </c>
      <c r="BW3" s="798">
        <v>150</v>
      </c>
      <c r="BX3" s="776">
        <v>90</v>
      </c>
      <c r="BY3" s="753">
        <v>100</v>
      </c>
      <c r="BZ3" s="753">
        <v>110</v>
      </c>
      <c r="CA3" s="753">
        <v>120</v>
      </c>
      <c r="CB3" s="753">
        <v>130</v>
      </c>
      <c r="CC3" s="775">
        <v>140</v>
      </c>
      <c r="CD3" s="798">
        <v>150</v>
      </c>
      <c r="CE3" s="776">
        <v>90</v>
      </c>
      <c r="CF3" s="753">
        <v>100</v>
      </c>
      <c r="CG3" s="753">
        <v>110</v>
      </c>
      <c r="CH3" s="753">
        <v>120</v>
      </c>
      <c r="CI3" s="753">
        <v>130</v>
      </c>
      <c r="CJ3" s="775">
        <v>140</v>
      </c>
      <c r="CK3" s="798">
        <v>150</v>
      </c>
      <c r="CL3" s="799">
        <v>90</v>
      </c>
      <c r="CM3" s="800">
        <v>100</v>
      </c>
      <c r="CN3" s="800">
        <v>110</v>
      </c>
      <c r="CO3" s="800">
        <v>120</v>
      </c>
      <c r="CP3" s="800">
        <v>130</v>
      </c>
      <c r="CQ3" s="815">
        <v>140</v>
      </c>
      <c r="CR3" s="798">
        <v>150</v>
      </c>
    </row>
    <row r="4" ht="99.95" customHeight="1" spans="2:96">
      <c r="B4" s="570" t="s">
        <v>244</v>
      </c>
      <c r="C4" s="688"/>
      <c r="D4" s="754" t="s">
        <v>245</v>
      </c>
      <c r="E4" s="755" t="s">
        <v>246</v>
      </c>
      <c r="F4" s="756" t="s">
        <v>247</v>
      </c>
      <c r="G4" s="756" t="s">
        <v>248</v>
      </c>
      <c r="H4" s="756" t="s">
        <v>249</v>
      </c>
      <c r="I4" s="756" t="s">
        <v>250</v>
      </c>
      <c r="J4" s="756" t="s">
        <v>251</v>
      </c>
      <c r="K4" s="777"/>
      <c r="L4" s="778"/>
      <c r="M4" s="779"/>
      <c r="N4" s="780"/>
      <c r="O4" s="780"/>
      <c r="P4" s="780"/>
      <c r="Q4" s="780"/>
      <c r="R4" s="801"/>
      <c r="S4" s="802"/>
      <c r="T4" s="642"/>
      <c r="U4" s="600"/>
      <c r="V4" s="600"/>
      <c r="W4" s="600"/>
      <c r="X4" s="600"/>
      <c r="Y4" s="816"/>
      <c r="Z4" s="817"/>
      <c r="AA4" s="642"/>
      <c r="AB4" s="600"/>
      <c r="AC4" s="600"/>
      <c r="AD4" s="600"/>
      <c r="AE4" s="600"/>
      <c r="AF4" s="816"/>
      <c r="AG4" s="817"/>
      <c r="AH4" s="830"/>
      <c r="AI4" s="831"/>
      <c r="AJ4" s="831"/>
      <c r="AK4" s="831"/>
      <c r="AL4" s="831"/>
      <c r="AM4" s="832"/>
      <c r="AN4" s="802"/>
      <c r="AO4" s="830"/>
      <c r="AP4" s="831"/>
      <c r="AQ4" s="831"/>
      <c r="AR4" s="831"/>
      <c r="AS4" s="831"/>
      <c r="AT4" s="832"/>
      <c r="AU4" s="802"/>
      <c r="AV4" s="643"/>
      <c r="AW4" s="847"/>
      <c r="AX4" s="847"/>
      <c r="AY4" s="847"/>
      <c r="AZ4" s="847"/>
      <c r="BA4" s="848"/>
      <c r="BB4" s="849"/>
      <c r="BC4" s="850"/>
      <c r="BD4" s="851"/>
      <c r="BE4" s="851"/>
      <c r="BF4" s="851"/>
      <c r="BG4" s="851"/>
      <c r="BH4" s="872"/>
      <c r="BI4" s="849"/>
      <c r="BJ4" s="850"/>
      <c r="BK4" s="851"/>
      <c r="BL4" s="851"/>
      <c r="BM4" s="851"/>
      <c r="BN4" s="851"/>
      <c r="BO4" s="872"/>
      <c r="BP4" s="849"/>
      <c r="BQ4" s="877">
        <f t="shared" ref="BQ4:BU11" si="0">IF($A$1="补货",M4+T4+AA4,M4)</f>
        <v>0</v>
      </c>
      <c r="BR4" s="878">
        <f t="shared" si="0"/>
        <v>0</v>
      </c>
      <c r="BS4" s="878">
        <f t="shared" si="0"/>
        <v>0</v>
      </c>
      <c r="BT4" s="878">
        <f t="shared" si="0"/>
        <v>0</v>
      </c>
      <c r="BU4" s="878">
        <f t="shared" si="0"/>
        <v>0</v>
      </c>
      <c r="BV4" s="878">
        <f t="shared" ref="BV4:BV18" si="1">IF($A$1="补货",R4+Y4+AF4,R4)</f>
        <v>0</v>
      </c>
      <c r="BW4" s="878">
        <f t="shared" ref="BW4:BW18" si="2">IF($A$1="补货",S4+Z4+AG4,S4)</f>
        <v>0</v>
      </c>
      <c r="BX4" s="642"/>
      <c r="BY4" s="600"/>
      <c r="BZ4" s="600"/>
      <c r="CA4" s="600"/>
      <c r="CB4" s="600"/>
      <c r="CC4" s="816"/>
      <c r="CD4" s="817"/>
      <c r="CE4" s="877">
        <f t="shared" ref="CE4:CI11" si="3">BQ4+BX4</f>
        <v>0</v>
      </c>
      <c r="CF4" s="893">
        <f t="shared" si="3"/>
        <v>0</v>
      </c>
      <c r="CG4" s="893">
        <f t="shared" si="3"/>
        <v>0</v>
      </c>
      <c r="CH4" s="893">
        <f t="shared" si="3"/>
        <v>0</v>
      </c>
      <c r="CI4" s="893">
        <f t="shared" si="3"/>
        <v>0</v>
      </c>
      <c r="CJ4" s="893">
        <f t="shared" ref="CJ4:CJ18" si="4">BV4+CC4</f>
        <v>0</v>
      </c>
      <c r="CK4" s="893">
        <f t="shared" ref="CK4:CK18" si="5">BW4+CD4</f>
        <v>0</v>
      </c>
      <c r="CL4" s="907" t="str">
        <f t="shared" ref="CL4:CP11" si="6">IF(BJ4&lt;&gt;0,CE4/BJ4*7,"-")</f>
        <v>-</v>
      </c>
      <c r="CM4" s="908" t="str">
        <f t="shared" si="6"/>
        <v>-</v>
      </c>
      <c r="CN4" s="908" t="str">
        <f t="shared" si="6"/>
        <v>-</v>
      </c>
      <c r="CO4" s="908" t="str">
        <f t="shared" si="6"/>
        <v>-</v>
      </c>
      <c r="CP4" s="908" t="str">
        <f t="shared" si="6"/>
        <v>-</v>
      </c>
      <c r="CQ4" s="909" t="str">
        <f t="shared" ref="CQ4:CQ18" si="7">IF(BO4&lt;&gt;0,CJ4/BO4*7,"-")</f>
        <v>-</v>
      </c>
      <c r="CR4" s="910" t="str">
        <f t="shared" ref="CR4:CR11" si="8">IF(BP4&lt;&gt;0,CK4/BP4*7,"-")</f>
        <v>-</v>
      </c>
    </row>
    <row r="5" ht="99.95" customHeight="1" spans="2:96">
      <c r="B5" s="693"/>
      <c r="C5" s="694"/>
      <c r="D5" s="757" t="s">
        <v>252</v>
      </c>
      <c r="E5" s="758" t="s">
        <v>253</v>
      </c>
      <c r="F5" s="759" t="s">
        <v>254</v>
      </c>
      <c r="G5" s="759" t="s">
        <v>255</v>
      </c>
      <c r="H5" s="759" t="s">
        <v>256</v>
      </c>
      <c r="I5" s="759" t="s">
        <v>257</v>
      </c>
      <c r="J5" s="759" t="s">
        <v>258</v>
      </c>
      <c r="K5" s="759"/>
      <c r="L5" s="781"/>
      <c r="M5" s="782"/>
      <c r="N5" s="783"/>
      <c r="O5" s="783"/>
      <c r="P5" s="783"/>
      <c r="Q5" s="783"/>
      <c r="R5" s="803"/>
      <c r="S5" s="804"/>
      <c r="T5" s="645"/>
      <c r="U5" s="603"/>
      <c r="V5" s="603"/>
      <c r="W5" s="603"/>
      <c r="X5" s="603"/>
      <c r="Y5" s="818"/>
      <c r="Z5" s="819"/>
      <c r="AA5" s="645"/>
      <c r="AB5" s="603"/>
      <c r="AC5" s="603"/>
      <c r="AD5" s="603"/>
      <c r="AE5" s="603"/>
      <c r="AF5" s="818"/>
      <c r="AG5" s="819"/>
      <c r="AH5" s="833"/>
      <c r="AI5" s="834"/>
      <c r="AJ5" s="834"/>
      <c r="AK5" s="834"/>
      <c r="AL5" s="834"/>
      <c r="AM5" s="835"/>
      <c r="AN5" s="804"/>
      <c r="AO5" s="833"/>
      <c r="AP5" s="834"/>
      <c r="AQ5" s="834"/>
      <c r="AR5" s="834"/>
      <c r="AS5" s="834"/>
      <c r="AT5" s="835"/>
      <c r="AU5" s="804"/>
      <c r="AV5" s="646"/>
      <c r="AW5" s="852"/>
      <c r="AX5" s="852"/>
      <c r="AY5" s="852"/>
      <c r="AZ5" s="852"/>
      <c r="BA5" s="853"/>
      <c r="BB5" s="854"/>
      <c r="BC5" s="855"/>
      <c r="BD5" s="856"/>
      <c r="BE5" s="856"/>
      <c r="BF5" s="856"/>
      <c r="BG5" s="856"/>
      <c r="BH5" s="873"/>
      <c r="BI5" s="854"/>
      <c r="BJ5" s="855"/>
      <c r="BK5" s="856"/>
      <c r="BL5" s="856"/>
      <c r="BM5" s="856"/>
      <c r="BN5" s="856"/>
      <c r="BO5" s="873"/>
      <c r="BP5" s="854"/>
      <c r="BQ5" s="879">
        <f t="shared" si="0"/>
        <v>0</v>
      </c>
      <c r="BR5" s="880">
        <f t="shared" si="0"/>
        <v>0</v>
      </c>
      <c r="BS5" s="880">
        <f t="shared" si="0"/>
        <v>0</v>
      </c>
      <c r="BT5" s="880">
        <f t="shared" si="0"/>
        <v>0</v>
      </c>
      <c r="BU5" s="880">
        <f t="shared" si="0"/>
        <v>0</v>
      </c>
      <c r="BV5" s="880">
        <f t="shared" si="1"/>
        <v>0</v>
      </c>
      <c r="BW5" s="880">
        <f t="shared" si="2"/>
        <v>0</v>
      </c>
      <c r="BX5" s="645"/>
      <c r="BY5" s="603"/>
      <c r="BZ5" s="603"/>
      <c r="CA5" s="603"/>
      <c r="CB5" s="603"/>
      <c r="CC5" s="818"/>
      <c r="CD5" s="819"/>
      <c r="CE5" s="894">
        <f t="shared" si="3"/>
        <v>0</v>
      </c>
      <c r="CF5" s="895">
        <f t="shared" si="3"/>
        <v>0</v>
      </c>
      <c r="CG5" s="895">
        <f t="shared" si="3"/>
        <v>0</v>
      </c>
      <c r="CH5" s="895">
        <f t="shared" si="3"/>
        <v>0</v>
      </c>
      <c r="CI5" s="895">
        <f t="shared" si="3"/>
        <v>0</v>
      </c>
      <c r="CJ5" s="895">
        <f t="shared" si="4"/>
        <v>0</v>
      </c>
      <c r="CK5" s="895">
        <f t="shared" si="5"/>
        <v>0</v>
      </c>
      <c r="CL5" s="911" t="str">
        <f t="shared" si="6"/>
        <v>-</v>
      </c>
      <c r="CM5" s="912" t="str">
        <f t="shared" si="6"/>
        <v>-</v>
      </c>
      <c r="CN5" s="912" t="str">
        <f t="shared" si="6"/>
        <v>-</v>
      </c>
      <c r="CO5" s="912" t="str">
        <f t="shared" si="6"/>
        <v>-</v>
      </c>
      <c r="CP5" s="912" t="str">
        <f t="shared" si="6"/>
        <v>-</v>
      </c>
      <c r="CQ5" s="913" t="str">
        <f t="shared" si="7"/>
        <v>-</v>
      </c>
      <c r="CR5" s="914" t="str">
        <f t="shared" si="8"/>
        <v>-</v>
      </c>
    </row>
    <row r="6" ht="99.95" customHeight="1" spans="2:96">
      <c r="B6" s="693"/>
      <c r="C6" s="694"/>
      <c r="D6" s="757" t="s">
        <v>259</v>
      </c>
      <c r="E6" s="760" t="s">
        <v>260</v>
      </c>
      <c r="F6" s="759" t="s">
        <v>261</v>
      </c>
      <c r="G6" s="759" t="s">
        <v>262</v>
      </c>
      <c r="H6" s="759" t="s">
        <v>263</v>
      </c>
      <c r="I6" s="759" t="s">
        <v>264</v>
      </c>
      <c r="J6" s="759" t="s">
        <v>265</v>
      </c>
      <c r="K6" s="759"/>
      <c r="L6" s="781"/>
      <c r="M6" s="782"/>
      <c r="N6" s="783"/>
      <c r="O6" s="783"/>
      <c r="P6" s="783"/>
      <c r="Q6" s="783"/>
      <c r="R6" s="803"/>
      <c r="S6" s="804"/>
      <c r="T6" s="645"/>
      <c r="U6" s="603"/>
      <c r="V6" s="603"/>
      <c r="W6" s="603"/>
      <c r="X6" s="603"/>
      <c r="Y6" s="818"/>
      <c r="Z6" s="819"/>
      <c r="AA6" s="645"/>
      <c r="AB6" s="603"/>
      <c r="AC6" s="603"/>
      <c r="AD6" s="603"/>
      <c r="AE6" s="603"/>
      <c r="AF6" s="818"/>
      <c r="AG6" s="819"/>
      <c r="AH6" s="833"/>
      <c r="AI6" s="834"/>
      <c r="AJ6" s="834"/>
      <c r="AK6" s="834"/>
      <c r="AL6" s="834"/>
      <c r="AM6" s="835"/>
      <c r="AN6" s="804"/>
      <c r="AO6" s="833"/>
      <c r="AP6" s="834"/>
      <c r="AQ6" s="834"/>
      <c r="AR6" s="834"/>
      <c r="AS6" s="834"/>
      <c r="AT6" s="835"/>
      <c r="AU6" s="804"/>
      <c r="AV6" s="646"/>
      <c r="AW6" s="852"/>
      <c r="AX6" s="852"/>
      <c r="AY6" s="852"/>
      <c r="AZ6" s="852"/>
      <c r="BA6" s="853"/>
      <c r="BB6" s="854"/>
      <c r="BC6" s="855"/>
      <c r="BD6" s="856"/>
      <c r="BE6" s="856"/>
      <c r="BF6" s="856"/>
      <c r="BG6" s="856"/>
      <c r="BH6" s="873"/>
      <c r="BI6" s="854"/>
      <c r="BJ6" s="855"/>
      <c r="BK6" s="856"/>
      <c r="BL6" s="856"/>
      <c r="BM6" s="856"/>
      <c r="BN6" s="856"/>
      <c r="BO6" s="873"/>
      <c r="BP6" s="854"/>
      <c r="BQ6" s="879">
        <f t="shared" si="0"/>
        <v>0</v>
      </c>
      <c r="BR6" s="880">
        <f t="shared" si="0"/>
        <v>0</v>
      </c>
      <c r="BS6" s="880">
        <f t="shared" si="0"/>
        <v>0</v>
      </c>
      <c r="BT6" s="880">
        <f t="shared" si="0"/>
        <v>0</v>
      </c>
      <c r="BU6" s="880">
        <f t="shared" si="0"/>
        <v>0</v>
      </c>
      <c r="BV6" s="880">
        <f t="shared" si="1"/>
        <v>0</v>
      </c>
      <c r="BW6" s="880">
        <f t="shared" si="2"/>
        <v>0</v>
      </c>
      <c r="BX6" s="645"/>
      <c r="BY6" s="603"/>
      <c r="BZ6" s="603"/>
      <c r="CA6" s="603"/>
      <c r="CB6" s="603"/>
      <c r="CC6" s="818"/>
      <c r="CD6" s="819"/>
      <c r="CE6" s="894">
        <f t="shared" si="3"/>
        <v>0</v>
      </c>
      <c r="CF6" s="895">
        <f t="shared" si="3"/>
        <v>0</v>
      </c>
      <c r="CG6" s="895">
        <f t="shared" si="3"/>
        <v>0</v>
      </c>
      <c r="CH6" s="895">
        <f t="shared" si="3"/>
        <v>0</v>
      </c>
      <c r="CI6" s="895">
        <f t="shared" si="3"/>
        <v>0</v>
      </c>
      <c r="CJ6" s="895">
        <f t="shared" si="4"/>
        <v>0</v>
      </c>
      <c r="CK6" s="895">
        <f t="shared" si="5"/>
        <v>0</v>
      </c>
      <c r="CL6" s="911" t="str">
        <f t="shared" si="6"/>
        <v>-</v>
      </c>
      <c r="CM6" s="912" t="str">
        <f t="shared" si="6"/>
        <v>-</v>
      </c>
      <c r="CN6" s="912" t="str">
        <f t="shared" si="6"/>
        <v>-</v>
      </c>
      <c r="CO6" s="912" t="str">
        <f t="shared" si="6"/>
        <v>-</v>
      </c>
      <c r="CP6" s="912" t="str">
        <f t="shared" si="6"/>
        <v>-</v>
      </c>
      <c r="CQ6" s="913" t="str">
        <f t="shared" si="7"/>
        <v>-</v>
      </c>
      <c r="CR6" s="914" t="str">
        <f t="shared" si="8"/>
        <v>-</v>
      </c>
    </row>
    <row r="7" ht="99.95" customHeight="1" spans="2:96">
      <c r="B7" s="700"/>
      <c r="C7" s="701"/>
      <c r="D7" s="761" t="s">
        <v>266</v>
      </c>
      <c r="E7" s="762" t="s">
        <v>266</v>
      </c>
      <c r="F7" s="763" t="s">
        <v>267</v>
      </c>
      <c r="G7" s="763" t="s">
        <v>268</v>
      </c>
      <c r="H7" s="763" t="s">
        <v>269</v>
      </c>
      <c r="I7" s="763" t="s">
        <v>270</v>
      </c>
      <c r="J7" s="763" t="s">
        <v>271</v>
      </c>
      <c r="K7" s="763"/>
      <c r="L7" s="784"/>
      <c r="M7" s="785"/>
      <c r="N7" s="786"/>
      <c r="O7" s="786"/>
      <c r="P7" s="786"/>
      <c r="Q7" s="786"/>
      <c r="R7" s="805"/>
      <c r="S7" s="806"/>
      <c r="T7" s="656"/>
      <c r="U7" s="612"/>
      <c r="V7" s="612"/>
      <c r="W7" s="612"/>
      <c r="X7" s="612"/>
      <c r="Y7" s="820"/>
      <c r="Z7" s="821"/>
      <c r="AA7" s="656"/>
      <c r="AB7" s="612"/>
      <c r="AC7" s="612"/>
      <c r="AD7" s="612"/>
      <c r="AE7" s="612"/>
      <c r="AF7" s="820"/>
      <c r="AG7" s="821"/>
      <c r="AH7" s="836"/>
      <c r="AI7" s="837"/>
      <c r="AJ7" s="837"/>
      <c r="AK7" s="837"/>
      <c r="AL7" s="837"/>
      <c r="AM7" s="838"/>
      <c r="AN7" s="806"/>
      <c r="AO7" s="836"/>
      <c r="AP7" s="837"/>
      <c r="AQ7" s="837"/>
      <c r="AR7" s="837"/>
      <c r="AS7" s="837"/>
      <c r="AT7" s="838"/>
      <c r="AU7" s="806"/>
      <c r="AV7" s="657"/>
      <c r="AW7" s="857"/>
      <c r="AX7" s="857"/>
      <c r="AY7" s="857"/>
      <c r="AZ7" s="857"/>
      <c r="BA7" s="858"/>
      <c r="BB7" s="859"/>
      <c r="BC7" s="860"/>
      <c r="BD7" s="861"/>
      <c r="BE7" s="861"/>
      <c r="BF7" s="861"/>
      <c r="BG7" s="861"/>
      <c r="BH7" s="874"/>
      <c r="BI7" s="859"/>
      <c r="BJ7" s="860"/>
      <c r="BK7" s="861"/>
      <c r="BL7" s="861"/>
      <c r="BM7" s="861"/>
      <c r="BN7" s="861"/>
      <c r="BO7" s="874"/>
      <c r="BP7" s="859"/>
      <c r="BQ7" s="881">
        <f t="shared" si="0"/>
        <v>0</v>
      </c>
      <c r="BR7" s="882">
        <f t="shared" si="0"/>
        <v>0</v>
      </c>
      <c r="BS7" s="882">
        <f t="shared" si="0"/>
        <v>0</v>
      </c>
      <c r="BT7" s="882">
        <f t="shared" si="0"/>
        <v>0</v>
      </c>
      <c r="BU7" s="882">
        <f t="shared" si="0"/>
        <v>0</v>
      </c>
      <c r="BV7" s="882">
        <f t="shared" si="1"/>
        <v>0</v>
      </c>
      <c r="BW7" s="882">
        <f t="shared" si="2"/>
        <v>0</v>
      </c>
      <c r="BX7" s="656"/>
      <c r="BY7" s="612"/>
      <c r="BZ7" s="612"/>
      <c r="CA7" s="612"/>
      <c r="CB7" s="612"/>
      <c r="CC7" s="820"/>
      <c r="CD7" s="821"/>
      <c r="CE7" s="896">
        <f t="shared" si="3"/>
        <v>0</v>
      </c>
      <c r="CF7" s="897">
        <f t="shared" si="3"/>
        <v>0</v>
      </c>
      <c r="CG7" s="897">
        <f t="shared" si="3"/>
        <v>0</v>
      </c>
      <c r="CH7" s="897">
        <f t="shared" si="3"/>
        <v>0</v>
      </c>
      <c r="CI7" s="897">
        <f t="shared" si="3"/>
        <v>0</v>
      </c>
      <c r="CJ7" s="897">
        <f t="shared" si="4"/>
        <v>0</v>
      </c>
      <c r="CK7" s="897">
        <f t="shared" si="5"/>
        <v>0</v>
      </c>
      <c r="CL7" s="915" t="str">
        <f t="shared" si="6"/>
        <v>-</v>
      </c>
      <c r="CM7" s="916" t="str">
        <f t="shared" si="6"/>
        <v>-</v>
      </c>
      <c r="CN7" s="916" t="str">
        <f t="shared" si="6"/>
        <v>-</v>
      </c>
      <c r="CO7" s="916" t="str">
        <f t="shared" si="6"/>
        <v>-</v>
      </c>
      <c r="CP7" s="916" t="str">
        <f t="shared" si="6"/>
        <v>-</v>
      </c>
      <c r="CQ7" s="917" t="str">
        <f t="shared" si="7"/>
        <v>-</v>
      </c>
      <c r="CR7" s="918" t="str">
        <f t="shared" si="8"/>
        <v>-</v>
      </c>
    </row>
    <row r="8" ht="99.95" customHeight="1" spans="2:96">
      <c r="B8" s="575" t="s">
        <v>272</v>
      </c>
      <c r="C8" s="764"/>
      <c r="D8" s="765" t="s">
        <v>273</v>
      </c>
      <c r="E8" s="635" t="s">
        <v>274</v>
      </c>
      <c r="F8" s="766" t="s">
        <v>275</v>
      </c>
      <c r="G8" s="766" t="s">
        <v>276</v>
      </c>
      <c r="H8" s="766" t="s">
        <v>277</v>
      </c>
      <c r="I8" s="766" t="s">
        <v>278</v>
      </c>
      <c r="J8" s="766" t="s">
        <v>279</v>
      </c>
      <c r="K8" s="766"/>
      <c r="L8" s="787"/>
      <c r="M8" s="788"/>
      <c r="N8" s="789"/>
      <c r="O8" s="789"/>
      <c r="P8" s="789"/>
      <c r="Q8" s="789"/>
      <c r="R8" s="807"/>
      <c r="S8" s="808"/>
      <c r="T8" s="659"/>
      <c r="U8" s="809"/>
      <c r="V8" s="809"/>
      <c r="W8" s="809"/>
      <c r="X8" s="809"/>
      <c r="Y8" s="822"/>
      <c r="Z8" s="823"/>
      <c r="AA8" s="659"/>
      <c r="AB8" s="809"/>
      <c r="AC8" s="809"/>
      <c r="AD8" s="809"/>
      <c r="AE8" s="809"/>
      <c r="AF8" s="822"/>
      <c r="AG8" s="823"/>
      <c r="AH8" s="839"/>
      <c r="AI8" s="840"/>
      <c r="AJ8" s="840"/>
      <c r="AK8" s="840"/>
      <c r="AL8" s="840"/>
      <c r="AM8" s="841"/>
      <c r="AN8" s="808"/>
      <c r="AO8" s="839"/>
      <c r="AP8" s="840"/>
      <c r="AQ8" s="840"/>
      <c r="AR8" s="840"/>
      <c r="AS8" s="840"/>
      <c r="AT8" s="841"/>
      <c r="AU8" s="808"/>
      <c r="AV8" s="654"/>
      <c r="AW8" s="862"/>
      <c r="AX8" s="862"/>
      <c r="AY8" s="862"/>
      <c r="AZ8" s="862"/>
      <c r="BA8" s="863"/>
      <c r="BB8" s="864"/>
      <c r="BC8" s="865"/>
      <c r="BD8" s="866"/>
      <c r="BE8" s="866"/>
      <c r="BF8" s="866"/>
      <c r="BG8" s="866"/>
      <c r="BH8" s="875"/>
      <c r="BI8" s="864"/>
      <c r="BJ8" s="865"/>
      <c r="BK8" s="866"/>
      <c r="BL8" s="866"/>
      <c r="BM8" s="866"/>
      <c r="BN8" s="866"/>
      <c r="BO8" s="875"/>
      <c r="BP8" s="864"/>
      <c r="BQ8" s="883">
        <f t="shared" si="0"/>
        <v>0</v>
      </c>
      <c r="BR8" s="884">
        <f t="shared" si="0"/>
        <v>0</v>
      </c>
      <c r="BS8" s="884">
        <f t="shared" si="0"/>
        <v>0</v>
      </c>
      <c r="BT8" s="884">
        <f t="shared" si="0"/>
        <v>0</v>
      </c>
      <c r="BU8" s="884">
        <f t="shared" si="0"/>
        <v>0</v>
      </c>
      <c r="BV8" s="884">
        <f t="shared" si="1"/>
        <v>0</v>
      </c>
      <c r="BW8" s="884">
        <f t="shared" si="2"/>
        <v>0</v>
      </c>
      <c r="BX8" s="887"/>
      <c r="BY8" s="888"/>
      <c r="BZ8" s="888"/>
      <c r="CA8" s="888"/>
      <c r="CB8" s="888"/>
      <c r="CC8" s="898"/>
      <c r="CD8" s="899"/>
      <c r="CE8" s="883">
        <f t="shared" si="3"/>
        <v>0</v>
      </c>
      <c r="CF8" s="900">
        <f t="shared" si="3"/>
        <v>0</v>
      </c>
      <c r="CG8" s="900">
        <f t="shared" si="3"/>
        <v>0</v>
      </c>
      <c r="CH8" s="900">
        <f t="shared" si="3"/>
        <v>0</v>
      </c>
      <c r="CI8" s="900">
        <f t="shared" si="3"/>
        <v>0</v>
      </c>
      <c r="CJ8" s="900">
        <f t="shared" si="4"/>
        <v>0</v>
      </c>
      <c r="CK8" s="900">
        <f t="shared" si="5"/>
        <v>0</v>
      </c>
      <c r="CL8" s="919" t="str">
        <f t="shared" si="6"/>
        <v>-</v>
      </c>
      <c r="CM8" s="920" t="str">
        <f t="shared" si="6"/>
        <v>-</v>
      </c>
      <c r="CN8" s="920" t="str">
        <f t="shared" si="6"/>
        <v>-</v>
      </c>
      <c r="CO8" s="920" t="str">
        <f t="shared" si="6"/>
        <v>-</v>
      </c>
      <c r="CP8" s="920" t="str">
        <f t="shared" si="6"/>
        <v>-</v>
      </c>
      <c r="CQ8" s="921" t="str">
        <f t="shared" si="7"/>
        <v>-</v>
      </c>
      <c r="CR8" s="922" t="str">
        <f t="shared" si="8"/>
        <v>-</v>
      </c>
    </row>
    <row r="9" ht="99.95" customHeight="1" spans="2:96">
      <c r="B9" s="707"/>
      <c r="C9" s="694"/>
      <c r="D9" s="767" t="s">
        <v>280</v>
      </c>
      <c r="E9" s="634" t="s">
        <v>281</v>
      </c>
      <c r="F9" s="759" t="s">
        <v>282</v>
      </c>
      <c r="G9" s="759" t="s">
        <v>283</v>
      </c>
      <c r="H9" s="759" t="s">
        <v>284</v>
      </c>
      <c r="I9" s="759" t="s">
        <v>285</v>
      </c>
      <c r="J9" s="759" t="s">
        <v>286</v>
      </c>
      <c r="K9" s="759"/>
      <c r="L9" s="781"/>
      <c r="M9" s="782"/>
      <c r="N9" s="783"/>
      <c r="O9" s="783"/>
      <c r="P9" s="783"/>
      <c r="Q9" s="783"/>
      <c r="R9" s="803"/>
      <c r="S9" s="804"/>
      <c r="T9" s="645"/>
      <c r="U9" s="603"/>
      <c r="V9" s="603"/>
      <c r="W9" s="603"/>
      <c r="X9" s="603"/>
      <c r="Y9" s="818"/>
      <c r="Z9" s="819"/>
      <c r="AA9" s="645"/>
      <c r="AB9" s="603"/>
      <c r="AC9" s="603"/>
      <c r="AD9" s="603"/>
      <c r="AE9" s="603"/>
      <c r="AF9" s="818"/>
      <c r="AG9" s="819"/>
      <c r="AH9" s="833"/>
      <c r="AI9" s="834"/>
      <c r="AJ9" s="834"/>
      <c r="AK9" s="834"/>
      <c r="AL9" s="834"/>
      <c r="AM9" s="835"/>
      <c r="AN9" s="804"/>
      <c r="AO9" s="833"/>
      <c r="AP9" s="834"/>
      <c r="AQ9" s="834"/>
      <c r="AR9" s="834"/>
      <c r="AS9" s="834"/>
      <c r="AT9" s="835"/>
      <c r="AU9" s="804"/>
      <c r="AV9" s="646"/>
      <c r="AW9" s="852"/>
      <c r="AX9" s="852"/>
      <c r="AY9" s="852"/>
      <c r="AZ9" s="852"/>
      <c r="BA9" s="853"/>
      <c r="BB9" s="854"/>
      <c r="BC9" s="855"/>
      <c r="BD9" s="856"/>
      <c r="BE9" s="856"/>
      <c r="BF9" s="856"/>
      <c r="BG9" s="856"/>
      <c r="BH9" s="873"/>
      <c r="BI9" s="854"/>
      <c r="BJ9" s="855"/>
      <c r="BK9" s="856"/>
      <c r="BL9" s="856"/>
      <c r="BM9" s="856"/>
      <c r="BN9" s="856"/>
      <c r="BO9" s="873"/>
      <c r="BP9" s="854"/>
      <c r="BQ9" s="879">
        <f t="shared" si="0"/>
        <v>0</v>
      </c>
      <c r="BR9" s="880">
        <f t="shared" si="0"/>
        <v>0</v>
      </c>
      <c r="BS9" s="880">
        <f t="shared" si="0"/>
        <v>0</v>
      </c>
      <c r="BT9" s="880">
        <f t="shared" si="0"/>
        <v>0</v>
      </c>
      <c r="BU9" s="880">
        <f t="shared" si="0"/>
        <v>0</v>
      </c>
      <c r="BV9" s="880">
        <f t="shared" si="1"/>
        <v>0</v>
      </c>
      <c r="BW9" s="880">
        <f t="shared" si="2"/>
        <v>0</v>
      </c>
      <c r="BX9" s="645"/>
      <c r="BY9" s="603"/>
      <c r="BZ9" s="603"/>
      <c r="CA9" s="603"/>
      <c r="CB9" s="603"/>
      <c r="CC9" s="818"/>
      <c r="CD9" s="819"/>
      <c r="CE9" s="894">
        <f t="shared" si="3"/>
        <v>0</v>
      </c>
      <c r="CF9" s="895">
        <f t="shared" si="3"/>
        <v>0</v>
      </c>
      <c r="CG9" s="895">
        <f t="shared" si="3"/>
        <v>0</v>
      </c>
      <c r="CH9" s="895">
        <f t="shared" si="3"/>
        <v>0</v>
      </c>
      <c r="CI9" s="895">
        <f t="shared" si="3"/>
        <v>0</v>
      </c>
      <c r="CJ9" s="895">
        <f t="shared" si="4"/>
        <v>0</v>
      </c>
      <c r="CK9" s="895">
        <f t="shared" si="5"/>
        <v>0</v>
      </c>
      <c r="CL9" s="911" t="str">
        <f t="shared" si="6"/>
        <v>-</v>
      </c>
      <c r="CM9" s="912" t="str">
        <f t="shared" si="6"/>
        <v>-</v>
      </c>
      <c r="CN9" s="912" t="str">
        <f t="shared" si="6"/>
        <v>-</v>
      </c>
      <c r="CO9" s="912" t="str">
        <f t="shared" si="6"/>
        <v>-</v>
      </c>
      <c r="CP9" s="912" t="str">
        <f t="shared" si="6"/>
        <v>-</v>
      </c>
      <c r="CQ9" s="913" t="str">
        <f t="shared" si="7"/>
        <v>-</v>
      </c>
      <c r="CR9" s="914" t="str">
        <f t="shared" si="8"/>
        <v>-</v>
      </c>
    </row>
    <row r="10" ht="99.95" customHeight="1" spans="2:96">
      <c r="B10" s="707"/>
      <c r="C10" s="694"/>
      <c r="D10" s="767" t="s">
        <v>287</v>
      </c>
      <c r="E10" s="634" t="s">
        <v>288</v>
      </c>
      <c r="F10" s="759" t="s">
        <v>289</v>
      </c>
      <c r="G10" s="759" t="s">
        <v>290</v>
      </c>
      <c r="H10" s="759" t="s">
        <v>291</v>
      </c>
      <c r="I10" s="759" t="s">
        <v>292</v>
      </c>
      <c r="J10" s="759" t="s">
        <v>293</v>
      </c>
      <c r="K10" s="759"/>
      <c r="L10" s="781"/>
      <c r="M10" s="782"/>
      <c r="N10" s="783"/>
      <c r="O10" s="783"/>
      <c r="P10" s="783"/>
      <c r="Q10" s="783"/>
      <c r="R10" s="803"/>
      <c r="S10" s="804"/>
      <c r="T10" s="645"/>
      <c r="U10" s="603"/>
      <c r="V10" s="603"/>
      <c r="W10" s="603"/>
      <c r="X10" s="603"/>
      <c r="Y10" s="818"/>
      <c r="Z10" s="819"/>
      <c r="AA10" s="645"/>
      <c r="AB10" s="603"/>
      <c r="AC10" s="603"/>
      <c r="AD10" s="603"/>
      <c r="AE10" s="603"/>
      <c r="AF10" s="818"/>
      <c r="AG10" s="819"/>
      <c r="AH10" s="833"/>
      <c r="AI10" s="834"/>
      <c r="AJ10" s="834"/>
      <c r="AK10" s="834"/>
      <c r="AL10" s="834"/>
      <c r="AM10" s="835"/>
      <c r="AN10" s="804"/>
      <c r="AO10" s="833"/>
      <c r="AP10" s="834"/>
      <c r="AQ10" s="834"/>
      <c r="AR10" s="834"/>
      <c r="AS10" s="834"/>
      <c r="AT10" s="835"/>
      <c r="AU10" s="804"/>
      <c r="AV10" s="646"/>
      <c r="AW10" s="852"/>
      <c r="AX10" s="852"/>
      <c r="AY10" s="852"/>
      <c r="AZ10" s="852"/>
      <c r="BA10" s="853"/>
      <c r="BB10" s="854"/>
      <c r="BC10" s="855"/>
      <c r="BD10" s="856"/>
      <c r="BE10" s="856"/>
      <c r="BF10" s="856"/>
      <c r="BG10" s="856"/>
      <c r="BH10" s="873"/>
      <c r="BI10" s="854"/>
      <c r="BJ10" s="855"/>
      <c r="BK10" s="856"/>
      <c r="BL10" s="856"/>
      <c r="BM10" s="856"/>
      <c r="BN10" s="856"/>
      <c r="BO10" s="873"/>
      <c r="BP10" s="854"/>
      <c r="BQ10" s="879">
        <f t="shared" si="0"/>
        <v>0</v>
      </c>
      <c r="BR10" s="880">
        <f t="shared" si="0"/>
        <v>0</v>
      </c>
      <c r="BS10" s="880">
        <f t="shared" si="0"/>
        <v>0</v>
      </c>
      <c r="BT10" s="880">
        <f t="shared" si="0"/>
        <v>0</v>
      </c>
      <c r="BU10" s="880">
        <f t="shared" si="0"/>
        <v>0</v>
      </c>
      <c r="BV10" s="880">
        <f t="shared" si="1"/>
        <v>0</v>
      </c>
      <c r="BW10" s="880">
        <f t="shared" si="2"/>
        <v>0</v>
      </c>
      <c r="BX10" s="645"/>
      <c r="BY10" s="603"/>
      <c r="BZ10" s="603"/>
      <c r="CA10" s="603"/>
      <c r="CB10" s="603"/>
      <c r="CC10" s="818"/>
      <c r="CD10" s="819"/>
      <c r="CE10" s="894">
        <f t="shared" si="3"/>
        <v>0</v>
      </c>
      <c r="CF10" s="895">
        <f t="shared" si="3"/>
        <v>0</v>
      </c>
      <c r="CG10" s="895">
        <f t="shared" si="3"/>
        <v>0</v>
      </c>
      <c r="CH10" s="895">
        <f t="shared" si="3"/>
        <v>0</v>
      </c>
      <c r="CI10" s="895">
        <f t="shared" si="3"/>
        <v>0</v>
      </c>
      <c r="CJ10" s="895">
        <f t="shared" si="4"/>
        <v>0</v>
      </c>
      <c r="CK10" s="895">
        <f t="shared" si="5"/>
        <v>0</v>
      </c>
      <c r="CL10" s="911" t="str">
        <f t="shared" si="6"/>
        <v>-</v>
      </c>
      <c r="CM10" s="912" t="str">
        <f t="shared" si="6"/>
        <v>-</v>
      </c>
      <c r="CN10" s="912" t="str">
        <f t="shared" si="6"/>
        <v>-</v>
      </c>
      <c r="CO10" s="912" t="str">
        <f t="shared" si="6"/>
        <v>-</v>
      </c>
      <c r="CP10" s="912" t="str">
        <f t="shared" si="6"/>
        <v>-</v>
      </c>
      <c r="CQ10" s="913" t="str">
        <f t="shared" si="7"/>
        <v>-</v>
      </c>
      <c r="CR10" s="914" t="str">
        <f t="shared" si="8"/>
        <v>-</v>
      </c>
    </row>
    <row r="11" ht="99.95" customHeight="1" spans="2:96">
      <c r="B11" s="707"/>
      <c r="C11" s="694"/>
      <c r="D11" s="767" t="s">
        <v>294</v>
      </c>
      <c r="E11" s="768" t="s">
        <v>295</v>
      </c>
      <c r="F11" s="769" t="s">
        <v>296</v>
      </c>
      <c r="G11" s="769" t="s">
        <v>297</v>
      </c>
      <c r="H11" s="769" t="s">
        <v>298</v>
      </c>
      <c r="I11" s="769" t="s">
        <v>299</v>
      </c>
      <c r="J11" s="769" t="s">
        <v>300</v>
      </c>
      <c r="K11" s="769"/>
      <c r="L11" s="790"/>
      <c r="M11" s="791"/>
      <c r="N11" s="792"/>
      <c r="O11" s="792"/>
      <c r="P11" s="792"/>
      <c r="Q11" s="792"/>
      <c r="R11" s="810"/>
      <c r="S11" s="811"/>
      <c r="T11" s="648"/>
      <c r="U11" s="606"/>
      <c r="V11" s="606"/>
      <c r="W11" s="606"/>
      <c r="X11" s="606"/>
      <c r="Y11" s="824"/>
      <c r="Z11" s="825"/>
      <c r="AA11" s="648"/>
      <c r="AB11" s="606"/>
      <c r="AC11" s="606"/>
      <c r="AD11" s="606"/>
      <c r="AE11" s="606"/>
      <c r="AF11" s="824"/>
      <c r="AG11" s="825"/>
      <c r="AH11" s="842"/>
      <c r="AI11" s="843"/>
      <c r="AJ11" s="843"/>
      <c r="AK11" s="843"/>
      <c r="AL11" s="843"/>
      <c r="AM11" s="844"/>
      <c r="AN11" s="811"/>
      <c r="AO11" s="842"/>
      <c r="AP11" s="843"/>
      <c r="AQ11" s="843"/>
      <c r="AR11" s="843"/>
      <c r="AS11" s="843"/>
      <c r="AT11" s="844"/>
      <c r="AU11" s="811"/>
      <c r="AV11" s="649"/>
      <c r="AW11" s="867"/>
      <c r="AX11" s="867"/>
      <c r="AY11" s="867"/>
      <c r="AZ11" s="867"/>
      <c r="BA11" s="868"/>
      <c r="BB11" s="869"/>
      <c r="BC11" s="870"/>
      <c r="BD11" s="871"/>
      <c r="BE11" s="871"/>
      <c r="BF11" s="871"/>
      <c r="BG11" s="871"/>
      <c r="BH11" s="876"/>
      <c r="BI11" s="869"/>
      <c r="BJ11" s="870"/>
      <c r="BK11" s="871"/>
      <c r="BL11" s="871"/>
      <c r="BM11" s="871"/>
      <c r="BN11" s="871"/>
      <c r="BO11" s="876"/>
      <c r="BP11" s="869"/>
      <c r="BQ11" s="885">
        <f t="shared" si="0"/>
        <v>0</v>
      </c>
      <c r="BR11" s="886">
        <f t="shared" si="0"/>
        <v>0</v>
      </c>
      <c r="BS11" s="886">
        <f t="shared" si="0"/>
        <v>0</v>
      </c>
      <c r="BT11" s="886">
        <f t="shared" si="0"/>
        <v>0</v>
      </c>
      <c r="BU11" s="886">
        <f t="shared" si="0"/>
        <v>0</v>
      </c>
      <c r="BV11" s="886">
        <f t="shared" si="1"/>
        <v>0</v>
      </c>
      <c r="BW11" s="886">
        <f t="shared" si="2"/>
        <v>0</v>
      </c>
      <c r="BX11" s="889"/>
      <c r="BY11" s="890"/>
      <c r="BZ11" s="890"/>
      <c r="CA11" s="890"/>
      <c r="CB11" s="890"/>
      <c r="CC11" s="901"/>
      <c r="CD11" s="902"/>
      <c r="CE11" s="903">
        <f t="shared" si="3"/>
        <v>0</v>
      </c>
      <c r="CF11" s="904">
        <f t="shared" si="3"/>
        <v>0</v>
      </c>
      <c r="CG11" s="904">
        <f t="shared" si="3"/>
        <v>0</v>
      </c>
      <c r="CH11" s="904">
        <f t="shared" si="3"/>
        <v>0</v>
      </c>
      <c r="CI11" s="904">
        <f t="shared" si="3"/>
        <v>0</v>
      </c>
      <c r="CJ11" s="904">
        <f t="shared" si="4"/>
        <v>0</v>
      </c>
      <c r="CK11" s="904">
        <f t="shared" si="5"/>
        <v>0</v>
      </c>
      <c r="CL11" s="923" t="str">
        <f t="shared" si="6"/>
        <v>-</v>
      </c>
      <c r="CM11" s="924" t="str">
        <f t="shared" si="6"/>
        <v>-</v>
      </c>
      <c r="CN11" s="924" t="str">
        <f t="shared" si="6"/>
        <v>-</v>
      </c>
      <c r="CO11" s="924" t="str">
        <f t="shared" si="6"/>
        <v>-</v>
      </c>
      <c r="CP11" s="924" t="str">
        <f t="shared" si="6"/>
        <v>-</v>
      </c>
      <c r="CQ11" s="925" t="str">
        <f t="shared" si="7"/>
        <v>-</v>
      </c>
      <c r="CR11" s="926" t="str">
        <f t="shared" si="8"/>
        <v>-</v>
      </c>
    </row>
    <row r="12" ht="99.95" customHeight="1" spans="2:96">
      <c r="B12" s="707"/>
      <c r="C12" s="694"/>
      <c r="D12" s="757" t="s">
        <v>301</v>
      </c>
      <c r="E12" s="770" t="s">
        <v>302</v>
      </c>
      <c r="F12" s="771"/>
      <c r="G12" s="771" t="s">
        <v>303</v>
      </c>
      <c r="H12" s="771" t="s">
        <v>304</v>
      </c>
      <c r="I12" s="771" t="s">
        <v>305</v>
      </c>
      <c r="J12" s="771" t="s">
        <v>306</v>
      </c>
      <c r="K12" s="771" t="s">
        <v>307</v>
      </c>
      <c r="L12" s="793" t="s">
        <v>308</v>
      </c>
      <c r="M12" s="782"/>
      <c r="N12" s="783"/>
      <c r="O12" s="783"/>
      <c r="P12" s="783"/>
      <c r="Q12" s="783"/>
      <c r="R12" s="803"/>
      <c r="S12" s="804"/>
      <c r="T12" s="645"/>
      <c r="U12" s="603"/>
      <c r="V12" s="603"/>
      <c r="W12" s="603"/>
      <c r="X12" s="603"/>
      <c r="Y12" s="818"/>
      <c r="Z12" s="819"/>
      <c r="AA12" s="645"/>
      <c r="AB12" s="603"/>
      <c r="AC12" s="603"/>
      <c r="AD12" s="603"/>
      <c r="AE12" s="603"/>
      <c r="AF12" s="818"/>
      <c r="AG12" s="819"/>
      <c r="AH12" s="833"/>
      <c r="AI12" s="834"/>
      <c r="AJ12" s="834"/>
      <c r="AK12" s="834"/>
      <c r="AL12" s="834"/>
      <c r="AM12" s="835"/>
      <c r="AN12" s="804"/>
      <c r="AO12" s="833"/>
      <c r="AP12" s="834"/>
      <c r="AQ12" s="834"/>
      <c r="AR12" s="834"/>
      <c r="AS12" s="834"/>
      <c r="AT12" s="835"/>
      <c r="AU12" s="804"/>
      <c r="AV12" s="646"/>
      <c r="AW12" s="852"/>
      <c r="AX12" s="852"/>
      <c r="AY12" s="852"/>
      <c r="AZ12" s="852"/>
      <c r="BA12" s="853"/>
      <c r="BB12" s="854"/>
      <c r="BC12" s="855"/>
      <c r="BD12" s="856"/>
      <c r="BE12" s="856"/>
      <c r="BF12" s="856"/>
      <c r="BG12" s="856"/>
      <c r="BH12" s="873"/>
      <c r="BI12" s="854"/>
      <c r="BJ12" s="855"/>
      <c r="BK12" s="856"/>
      <c r="BL12" s="856"/>
      <c r="BM12" s="856"/>
      <c r="BN12" s="856"/>
      <c r="BO12" s="873"/>
      <c r="BP12" s="854"/>
      <c r="BQ12" s="879">
        <f t="shared" ref="BQ12:BU18" si="9">IF($A$1="补货",M12+T12+AA12,M12)</f>
        <v>0</v>
      </c>
      <c r="BR12" s="880">
        <f t="shared" si="9"/>
        <v>0</v>
      </c>
      <c r="BS12" s="880">
        <f t="shared" si="9"/>
        <v>0</v>
      </c>
      <c r="BT12" s="880">
        <f t="shared" si="9"/>
        <v>0</v>
      </c>
      <c r="BU12" s="880">
        <f t="shared" si="9"/>
        <v>0</v>
      </c>
      <c r="BV12" s="880">
        <f t="shared" si="1"/>
        <v>0</v>
      </c>
      <c r="BW12" s="880">
        <f t="shared" si="2"/>
        <v>0</v>
      </c>
      <c r="BX12" s="645"/>
      <c r="BY12" s="603"/>
      <c r="BZ12" s="603"/>
      <c r="CA12" s="603"/>
      <c r="CB12" s="603"/>
      <c r="CC12" s="818"/>
      <c r="CD12" s="819"/>
      <c r="CE12" s="894">
        <f t="shared" ref="CE12:CE18" si="10">BQ12+BX12</f>
        <v>0</v>
      </c>
      <c r="CF12" s="895">
        <f t="shared" ref="CF12:CF18" si="11">BR12+BY12</f>
        <v>0</v>
      </c>
      <c r="CG12" s="895">
        <f t="shared" ref="CG12:CG18" si="12">BS12+BZ12</f>
        <v>0</v>
      </c>
      <c r="CH12" s="895">
        <f t="shared" ref="CH12:CH18" si="13">BT12+CA12</f>
        <v>0</v>
      </c>
      <c r="CI12" s="895">
        <f t="shared" ref="CI12:CI18" si="14">BU12+CB12</f>
        <v>0</v>
      </c>
      <c r="CJ12" s="895">
        <f t="shared" si="4"/>
        <v>0</v>
      </c>
      <c r="CK12" s="895">
        <f t="shared" si="5"/>
        <v>0</v>
      </c>
      <c r="CL12" s="911" t="str">
        <f t="shared" ref="CL12:CL18" si="15">IF(BJ12&lt;&gt;0,CE12/BJ12*7,"-")</f>
        <v>-</v>
      </c>
      <c r="CM12" s="912" t="str">
        <f t="shared" ref="CM12:CM18" si="16">IF(BK12&lt;&gt;0,CF12/BK12*7,"-")</f>
        <v>-</v>
      </c>
      <c r="CN12" s="912" t="str">
        <f t="shared" ref="CN12:CN18" si="17">IF(BL12&lt;&gt;0,CG12/BL12*7,"-")</f>
        <v>-</v>
      </c>
      <c r="CO12" s="912" t="str">
        <f t="shared" ref="CO12:CO18" si="18">IF(BM12&lt;&gt;0,CH12/BM12*7,"-")</f>
        <v>-</v>
      </c>
      <c r="CP12" s="912" t="str">
        <f t="shared" ref="CP12:CP18" si="19">IF(BN12&lt;&gt;0,CI12/BN12*7,"-")</f>
        <v>-</v>
      </c>
      <c r="CQ12" s="913" t="str">
        <f t="shared" si="7"/>
        <v>-</v>
      </c>
      <c r="CR12" s="914" t="str">
        <f t="shared" ref="CR12:CR18" si="20">IF(BP12&lt;&gt;0,CK12/BP12*7,"-")</f>
        <v>-</v>
      </c>
    </row>
    <row r="13" ht="99.95" customHeight="1" spans="2:96">
      <c r="B13" s="707"/>
      <c r="C13" s="694"/>
      <c r="D13" s="757" t="s">
        <v>309</v>
      </c>
      <c r="E13" s="770" t="s">
        <v>310</v>
      </c>
      <c r="F13" s="771"/>
      <c r="G13" s="771" t="s">
        <v>311</v>
      </c>
      <c r="H13" s="771" t="s">
        <v>312</v>
      </c>
      <c r="I13" s="771" t="s">
        <v>313</v>
      </c>
      <c r="J13" s="771" t="s">
        <v>314</v>
      </c>
      <c r="K13" s="771" t="s">
        <v>315</v>
      </c>
      <c r="L13" s="793" t="s">
        <v>316</v>
      </c>
      <c r="M13" s="782"/>
      <c r="N13" s="783"/>
      <c r="O13" s="783"/>
      <c r="P13" s="783"/>
      <c r="Q13" s="783"/>
      <c r="R13" s="803"/>
      <c r="S13" s="804"/>
      <c r="T13" s="645"/>
      <c r="U13" s="603"/>
      <c r="V13" s="603"/>
      <c r="W13" s="603"/>
      <c r="X13" s="603"/>
      <c r="Y13" s="818"/>
      <c r="Z13" s="819"/>
      <c r="AA13" s="645"/>
      <c r="AB13" s="603"/>
      <c r="AC13" s="603"/>
      <c r="AD13" s="603"/>
      <c r="AE13" s="603"/>
      <c r="AF13" s="818"/>
      <c r="AG13" s="819"/>
      <c r="AH13" s="833"/>
      <c r="AI13" s="834"/>
      <c r="AJ13" s="834"/>
      <c r="AK13" s="834"/>
      <c r="AL13" s="834"/>
      <c r="AM13" s="835"/>
      <c r="AN13" s="804"/>
      <c r="AO13" s="833"/>
      <c r="AP13" s="834"/>
      <c r="AQ13" s="834"/>
      <c r="AR13" s="834"/>
      <c r="AS13" s="834"/>
      <c r="AT13" s="835"/>
      <c r="AU13" s="804"/>
      <c r="AV13" s="646"/>
      <c r="AW13" s="852"/>
      <c r="AX13" s="852"/>
      <c r="AY13" s="852"/>
      <c r="AZ13" s="852"/>
      <c r="BA13" s="853"/>
      <c r="BB13" s="854"/>
      <c r="BC13" s="855"/>
      <c r="BD13" s="856"/>
      <c r="BE13" s="856"/>
      <c r="BF13" s="856"/>
      <c r="BG13" s="856"/>
      <c r="BH13" s="873"/>
      <c r="BI13" s="854"/>
      <c r="BJ13" s="855"/>
      <c r="BK13" s="856"/>
      <c r="BL13" s="856"/>
      <c r="BM13" s="856"/>
      <c r="BN13" s="856"/>
      <c r="BO13" s="873"/>
      <c r="BP13" s="854"/>
      <c r="BQ13" s="879">
        <f t="shared" si="9"/>
        <v>0</v>
      </c>
      <c r="BR13" s="880">
        <f t="shared" si="9"/>
        <v>0</v>
      </c>
      <c r="BS13" s="880">
        <f t="shared" si="9"/>
        <v>0</v>
      </c>
      <c r="BT13" s="880">
        <f t="shared" si="9"/>
        <v>0</v>
      </c>
      <c r="BU13" s="880">
        <f t="shared" si="9"/>
        <v>0</v>
      </c>
      <c r="BV13" s="880">
        <f t="shared" si="1"/>
        <v>0</v>
      </c>
      <c r="BW13" s="880">
        <f t="shared" si="2"/>
        <v>0</v>
      </c>
      <c r="BX13" s="645"/>
      <c r="BY13" s="603"/>
      <c r="BZ13" s="603"/>
      <c r="CA13" s="603"/>
      <c r="CB13" s="603"/>
      <c r="CC13" s="818"/>
      <c r="CD13" s="819"/>
      <c r="CE13" s="894">
        <f t="shared" si="10"/>
        <v>0</v>
      </c>
      <c r="CF13" s="895">
        <f t="shared" si="11"/>
        <v>0</v>
      </c>
      <c r="CG13" s="895">
        <f t="shared" si="12"/>
        <v>0</v>
      </c>
      <c r="CH13" s="895">
        <f t="shared" si="13"/>
        <v>0</v>
      </c>
      <c r="CI13" s="895">
        <f t="shared" si="14"/>
        <v>0</v>
      </c>
      <c r="CJ13" s="895">
        <f t="shared" si="4"/>
        <v>0</v>
      </c>
      <c r="CK13" s="895">
        <f t="shared" si="5"/>
        <v>0</v>
      </c>
      <c r="CL13" s="911" t="str">
        <f t="shared" si="15"/>
        <v>-</v>
      </c>
      <c r="CM13" s="912" t="str">
        <f t="shared" si="16"/>
        <v>-</v>
      </c>
      <c r="CN13" s="912" t="str">
        <f t="shared" si="17"/>
        <v>-</v>
      </c>
      <c r="CO13" s="912" t="str">
        <f t="shared" si="18"/>
        <v>-</v>
      </c>
      <c r="CP13" s="912" t="str">
        <f t="shared" si="19"/>
        <v>-</v>
      </c>
      <c r="CQ13" s="913" t="str">
        <f t="shared" si="7"/>
        <v>-</v>
      </c>
      <c r="CR13" s="914" t="str">
        <f t="shared" si="20"/>
        <v>-</v>
      </c>
    </row>
    <row r="14" ht="99.95" customHeight="1" spans="2:96">
      <c r="B14" s="707"/>
      <c r="C14" s="694"/>
      <c r="D14" s="757" t="s">
        <v>317</v>
      </c>
      <c r="E14" s="770" t="s">
        <v>318</v>
      </c>
      <c r="F14" s="771"/>
      <c r="G14" s="771" t="s">
        <v>319</v>
      </c>
      <c r="H14" s="771" t="s">
        <v>320</v>
      </c>
      <c r="I14" s="771" t="s">
        <v>321</v>
      </c>
      <c r="J14" s="771" t="s">
        <v>322</v>
      </c>
      <c r="K14" s="771" t="s">
        <v>323</v>
      </c>
      <c r="L14" s="793" t="s">
        <v>324</v>
      </c>
      <c r="M14" s="782"/>
      <c r="N14" s="783"/>
      <c r="O14" s="783"/>
      <c r="P14" s="783"/>
      <c r="Q14" s="783"/>
      <c r="R14" s="803"/>
      <c r="S14" s="804"/>
      <c r="T14" s="645"/>
      <c r="U14" s="603"/>
      <c r="V14" s="603"/>
      <c r="W14" s="603"/>
      <c r="X14" s="603"/>
      <c r="Y14" s="818"/>
      <c r="Z14" s="819"/>
      <c r="AA14" s="645"/>
      <c r="AB14" s="603"/>
      <c r="AC14" s="603"/>
      <c r="AD14" s="603"/>
      <c r="AE14" s="603"/>
      <c r="AF14" s="818"/>
      <c r="AG14" s="819"/>
      <c r="AH14" s="833"/>
      <c r="AI14" s="834"/>
      <c r="AJ14" s="834"/>
      <c r="AK14" s="834"/>
      <c r="AL14" s="834"/>
      <c r="AM14" s="835"/>
      <c r="AN14" s="804"/>
      <c r="AO14" s="833"/>
      <c r="AP14" s="834"/>
      <c r="AQ14" s="834"/>
      <c r="AR14" s="834"/>
      <c r="AS14" s="834"/>
      <c r="AT14" s="835"/>
      <c r="AU14" s="804"/>
      <c r="AV14" s="646"/>
      <c r="AW14" s="852"/>
      <c r="AX14" s="852"/>
      <c r="AY14" s="852"/>
      <c r="AZ14" s="852"/>
      <c r="BA14" s="853"/>
      <c r="BB14" s="854"/>
      <c r="BC14" s="855"/>
      <c r="BD14" s="856"/>
      <c r="BE14" s="856"/>
      <c r="BF14" s="856"/>
      <c r="BG14" s="856"/>
      <c r="BH14" s="873"/>
      <c r="BI14" s="854"/>
      <c r="BJ14" s="855"/>
      <c r="BK14" s="856"/>
      <c r="BL14" s="856"/>
      <c r="BM14" s="856"/>
      <c r="BN14" s="856"/>
      <c r="BO14" s="873"/>
      <c r="BP14" s="854"/>
      <c r="BQ14" s="879">
        <f t="shared" si="9"/>
        <v>0</v>
      </c>
      <c r="BR14" s="880">
        <f t="shared" si="9"/>
        <v>0</v>
      </c>
      <c r="BS14" s="880">
        <f t="shared" si="9"/>
        <v>0</v>
      </c>
      <c r="BT14" s="880">
        <f t="shared" si="9"/>
        <v>0</v>
      </c>
      <c r="BU14" s="880">
        <f t="shared" si="9"/>
        <v>0</v>
      </c>
      <c r="BV14" s="880">
        <f t="shared" si="1"/>
        <v>0</v>
      </c>
      <c r="BW14" s="880">
        <f t="shared" si="2"/>
        <v>0</v>
      </c>
      <c r="BX14" s="645"/>
      <c r="BY14" s="603"/>
      <c r="BZ14" s="603"/>
      <c r="CA14" s="603"/>
      <c r="CB14" s="603"/>
      <c r="CC14" s="818"/>
      <c r="CD14" s="819"/>
      <c r="CE14" s="894">
        <f t="shared" si="10"/>
        <v>0</v>
      </c>
      <c r="CF14" s="895">
        <f t="shared" si="11"/>
        <v>0</v>
      </c>
      <c r="CG14" s="895">
        <f t="shared" si="12"/>
        <v>0</v>
      </c>
      <c r="CH14" s="895">
        <f t="shared" si="13"/>
        <v>0</v>
      </c>
      <c r="CI14" s="895">
        <f t="shared" si="14"/>
        <v>0</v>
      </c>
      <c r="CJ14" s="895">
        <f t="shared" si="4"/>
        <v>0</v>
      </c>
      <c r="CK14" s="895">
        <f t="shared" si="5"/>
        <v>0</v>
      </c>
      <c r="CL14" s="911" t="str">
        <f t="shared" si="15"/>
        <v>-</v>
      </c>
      <c r="CM14" s="912" t="str">
        <f t="shared" si="16"/>
        <v>-</v>
      </c>
      <c r="CN14" s="912" t="str">
        <f t="shared" si="17"/>
        <v>-</v>
      </c>
      <c r="CO14" s="912" t="str">
        <f t="shared" si="18"/>
        <v>-</v>
      </c>
      <c r="CP14" s="912" t="str">
        <f t="shared" si="19"/>
        <v>-</v>
      </c>
      <c r="CQ14" s="913" t="str">
        <f t="shared" si="7"/>
        <v>-</v>
      </c>
      <c r="CR14" s="914" t="str">
        <f t="shared" si="20"/>
        <v>-</v>
      </c>
    </row>
    <row r="15" ht="99.95" customHeight="1" spans="2:96">
      <c r="B15" s="707"/>
      <c r="C15" s="694"/>
      <c r="D15" s="757" t="s">
        <v>325</v>
      </c>
      <c r="E15" s="770" t="s">
        <v>326</v>
      </c>
      <c r="F15" s="771"/>
      <c r="G15" s="771" t="s">
        <v>327</v>
      </c>
      <c r="H15" s="771" t="s">
        <v>328</v>
      </c>
      <c r="I15" s="771" t="s">
        <v>329</v>
      </c>
      <c r="J15" s="771" t="s">
        <v>330</v>
      </c>
      <c r="K15" s="771" t="s">
        <v>331</v>
      </c>
      <c r="L15" s="793" t="s">
        <v>332</v>
      </c>
      <c r="M15" s="782"/>
      <c r="N15" s="783"/>
      <c r="O15" s="783"/>
      <c r="P15" s="783"/>
      <c r="Q15" s="783"/>
      <c r="R15" s="803"/>
      <c r="S15" s="804"/>
      <c r="T15" s="645"/>
      <c r="U15" s="603"/>
      <c r="V15" s="603"/>
      <c r="W15" s="603"/>
      <c r="X15" s="603"/>
      <c r="Y15" s="818"/>
      <c r="Z15" s="819"/>
      <c r="AA15" s="645"/>
      <c r="AB15" s="603"/>
      <c r="AC15" s="603"/>
      <c r="AD15" s="603"/>
      <c r="AE15" s="603"/>
      <c r="AF15" s="818"/>
      <c r="AG15" s="819"/>
      <c r="AH15" s="833"/>
      <c r="AI15" s="834"/>
      <c r="AJ15" s="834"/>
      <c r="AK15" s="834"/>
      <c r="AL15" s="834"/>
      <c r="AM15" s="835"/>
      <c r="AN15" s="804"/>
      <c r="AO15" s="833"/>
      <c r="AP15" s="834"/>
      <c r="AQ15" s="834"/>
      <c r="AR15" s="834"/>
      <c r="AS15" s="834"/>
      <c r="AT15" s="835"/>
      <c r="AU15" s="804"/>
      <c r="AV15" s="646"/>
      <c r="AW15" s="852"/>
      <c r="AX15" s="852"/>
      <c r="AY15" s="852"/>
      <c r="AZ15" s="852"/>
      <c r="BA15" s="853"/>
      <c r="BB15" s="854"/>
      <c r="BC15" s="855"/>
      <c r="BD15" s="856"/>
      <c r="BE15" s="856"/>
      <c r="BF15" s="856"/>
      <c r="BG15" s="856"/>
      <c r="BH15" s="873"/>
      <c r="BI15" s="854"/>
      <c r="BJ15" s="855"/>
      <c r="BK15" s="856"/>
      <c r="BL15" s="856"/>
      <c r="BM15" s="856"/>
      <c r="BN15" s="856"/>
      <c r="BO15" s="873"/>
      <c r="BP15" s="854"/>
      <c r="BQ15" s="879">
        <f t="shared" si="9"/>
        <v>0</v>
      </c>
      <c r="BR15" s="880">
        <f t="shared" si="9"/>
        <v>0</v>
      </c>
      <c r="BS15" s="880">
        <f t="shared" si="9"/>
        <v>0</v>
      </c>
      <c r="BT15" s="880">
        <f t="shared" si="9"/>
        <v>0</v>
      </c>
      <c r="BU15" s="880">
        <f t="shared" si="9"/>
        <v>0</v>
      </c>
      <c r="BV15" s="880">
        <f t="shared" si="1"/>
        <v>0</v>
      </c>
      <c r="BW15" s="880">
        <f t="shared" si="2"/>
        <v>0</v>
      </c>
      <c r="BX15" s="645"/>
      <c r="BY15" s="603"/>
      <c r="BZ15" s="603"/>
      <c r="CA15" s="603"/>
      <c r="CB15" s="603"/>
      <c r="CC15" s="818"/>
      <c r="CD15" s="819"/>
      <c r="CE15" s="894">
        <f t="shared" si="10"/>
        <v>0</v>
      </c>
      <c r="CF15" s="895">
        <f t="shared" si="11"/>
        <v>0</v>
      </c>
      <c r="CG15" s="895">
        <f t="shared" si="12"/>
        <v>0</v>
      </c>
      <c r="CH15" s="895">
        <f t="shared" si="13"/>
        <v>0</v>
      </c>
      <c r="CI15" s="895">
        <f t="shared" si="14"/>
        <v>0</v>
      </c>
      <c r="CJ15" s="895">
        <f t="shared" si="4"/>
        <v>0</v>
      </c>
      <c r="CK15" s="895">
        <f t="shared" si="5"/>
        <v>0</v>
      </c>
      <c r="CL15" s="911" t="str">
        <f t="shared" si="15"/>
        <v>-</v>
      </c>
      <c r="CM15" s="912" t="str">
        <f t="shared" si="16"/>
        <v>-</v>
      </c>
      <c r="CN15" s="912" t="str">
        <f t="shared" si="17"/>
        <v>-</v>
      </c>
      <c r="CO15" s="912" t="str">
        <f t="shared" si="18"/>
        <v>-</v>
      </c>
      <c r="CP15" s="912" t="str">
        <f t="shared" si="19"/>
        <v>-</v>
      </c>
      <c r="CQ15" s="913" t="str">
        <f t="shared" si="7"/>
        <v>-</v>
      </c>
      <c r="CR15" s="914" t="str">
        <f t="shared" si="20"/>
        <v>-</v>
      </c>
    </row>
    <row r="16" ht="99.95" customHeight="1" spans="2:96">
      <c r="B16" s="707"/>
      <c r="C16" s="694"/>
      <c r="D16" s="757" t="s">
        <v>333</v>
      </c>
      <c r="E16" s="770" t="s">
        <v>334</v>
      </c>
      <c r="F16" s="771"/>
      <c r="G16" s="771" t="s">
        <v>335</v>
      </c>
      <c r="H16" s="771" t="s">
        <v>336</v>
      </c>
      <c r="I16" s="771" t="s">
        <v>337</v>
      </c>
      <c r="J16" s="771" t="s">
        <v>338</v>
      </c>
      <c r="K16" s="771" t="s">
        <v>339</v>
      </c>
      <c r="L16" s="793" t="s">
        <v>340</v>
      </c>
      <c r="M16" s="782"/>
      <c r="N16" s="783"/>
      <c r="O16" s="783"/>
      <c r="P16" s="783"/>
      <c r="Q16" s="783"/>
      <c r="R16" s="803"/>
      <c r="S16" s="804"/>
      <c r="T16" s="645"/>
      <c r="U16" s="603"/>
      <c r="V16" s="603"/>
      <c r="W16" s="603"/>
      <c r="X16" s="603"/>
      <c r="Y16" s="818"/>
      <c r="Z16" s="819"/>
      <c r="AA16" s="645"/>
      <c r="AB16" s="603"/>
      <c r="AC16" s="603"/>
      <c r="AD16" s="603"/>
      <c r="AE16" s="603"/>
      <c r="AF16" s="818"/>
      <c r="AG16" s="819"/>
      <c r="AH16" s="833"/>
      <c r="AI16" s="834"/>
      <c r="AJ16" s="834"/>
      <c r="AK16" s="834"/>
      <c r="AL16" s="834"/>
      <c r="AM16" s="835"/>
      <c r="AN16" s="804"/>
      <c r="AO16" s="833"/>
      <c r="AP16" s="834"/>
      <c r="AQ16" s="834"/>
      <c r="AR16" s="834"/>
      <c r="AS16" s="834"/>
      <c r="AT16" s="835"/>
      <c r="AU16" s="804"/>
      <c r="AV16" s="646"/>
      <c r="AW16" s="852"/>
      <c r="AX16" s="852"/>
      <c r="AY16" s="852"/>
      <c r="AZ16" s="852"/>
      <c r="BA16" s="853"/>
      <c r="BB16" s="854"/>
      <c r="BC16" s="855"/>
      <c r="BD16" s="856"/>
      <c r="BE16" s="856"/>
      <c r="BF16" s="856"/>
      <c r="BG16" s="856"/>
      <c r="BH16" s="873"/>
      <c r="BI16" s="854"/>
      <c r="BJ16" s="855"/>
      <c r="BK16" s="856"/>
      <c r="BL16" s="856"/>
      <c r="BM16" s="856"/>
      <c r="BN16" s="856"/>
      <c r="BO16" s="873"/>
      <c r="BP16" s="854"/>
      <c r="BQ16" s="879">
        <f t="shared" si="9"/>
        <v>0</v>
      </c>
      <c r="BR16" s="880">
        <f t="shared" si="9"/>
        <v>0</v>
      </c>
      <c r="BS16" s="880">
        <f t="shared" si="9"/>
        <v>0</v>
      </c>
      <c r="BT16" s="880">
        <f t="shared" si="9"/>
        <v>0</v>
      </c>
      <c r="BU16" s="880">
        <f t="shared" si="9"/>
        <v>0</v>
      </c>
      <c r="BV16" s="880">
        <f t="shared" si="1"/>
        <v>0</v>
      </c>
      <c r="BW16" s="880">
        <f t="shared" si="2"/>
        <v>0</v>
      </c>
      <c r="BX16" s="645"/>
      <c r="BY16" s="603"/>
      <c r="BZ16" s="603"/>
      <c r="CA16" s="603"/>
      <c r="CB16" s="603"/>
      <c r="CC16" s="818"/>
      <c r="CD16" s="819"/>
      <c r="CE16" s="894">
        <f t="shared" si="10"/>
        <v>0</v>
      </c>
      <c r="CF16" s="895">
        <f t="shared" si="11"/>
        <v>0</v>
      </c>
      <c r="CG16" s="895">
        <f t="shared" si="12"/>
        <v>0</v>
      </c>
      <c r="CH16" s="895">
        <f t="shared" si="13"/>
        <v>0</v>
      </c>
      <c r="CI16" s="895">
        <f t="shared" si="14"/>
        <v>0</v>
      </c>
      <c r="CJ16" s="895">
        <f t="shared" si="4"/>
        <v>0</v>
      </c>
      <c r="CK16" s="895">
        <f t="shared" si="5"/>
        <v>0</v>
      </c>
      <c r="CL16" s="911" t="str">
        <f t="shared" si="15"/>
        <v>-</v>
      </c>
      <c r="CM16" s="912" t="str">
        <f t="shared" si="16"/>
        <v>-</v>
      </c>
      <c r="CN16" s="912" t="str">
        <f t="shared" si="17"/>
        <v>-</v>
      </c>
      <c r="CO16" s="912" t="str">
        <f t="shared" si="18"/>
        <v>-</v>
      </c>
      <c r="CP16" s="912" t="str">
        <f t="shared" si="19"/>
        <v>-</v>
      </c>
      <c r="CQ16" s="913" t="str">
        <f t="shared" si="7"/>
        <v>-</v>
      </c>
      <c r="CR16" s="914" t="str">
        <f t="shared" si="20"/>
        <v>-</v>
      </c>
    </row>
    <row r="17" ht="99.95" customHeight="1" spans="2:96">
      <c r="B17" s="707"/>
      <c r="C17" s="694"/>
      <c r="D17" s="757" t="s">
        <v>210</v>
      </c>
      <c r="E17" s="770" t="s">
        <v>341</v>
      </c>
      <c r="F17" s="772"/>
      <c r="G17" s="772" t="s">
        <v>342</v>
      </c>
      <c r="H17" s="772" t="s">
        <v>343</v>
      </c>
      <c r="I17" s="772" t="s">
        <v>344</v>
      </c>
      <c r="J17" s="772" t="s">
        <v>345</v>
      </c>
      <c r="K17" s="772" t="s">
        <v>346</v>
      </c>
      <c r="L17" s="794" t="s">
        <v>347</v>
      </c>
      <c r="M17" s="791"/>
      <c r="N17" s="792"/>
      <c r="O17" s="792"/>
      <c r="P17" s="792"/>
      <c r="Q17" s="792"/>
      <c r="R17" s="810"/>
      <c r="S17" s="811"/>
      <c r="T17" s="648"/>
      <c r="U17" s="606"/>
      <c r="V17" s="606"/>
      <c r="W17" s="606"/>
      <c r="X17" s="606"/>
      <c r="Y17" s="824"/>
      <c r="Z17" s="825"/>
      <c r="AA17" s="648"/>
      <c r="AB17" s="606"/>
      <c r="AC17" s="606"/>
      <c r="AD17" s="606"/>
      <c r="AE17" s="606"/>
      <c r="AF17" s="824"/>
      <c r="AG17" s="825"/>
      <c r="AH17" s="842"/>
      <c r="AI17" s="843"/>
      <c r="AJ17" s="843"/>
      <c r="AK17" s="843"/>
      <c r="AL17" s="843"/>
      <c r="AM17" s="844"/>
      <c r="AN17" s="811"/>
      <c r="AO17" s="842"/>
      <c r="AP17" s="843"/>
      <c r="AQ17" s="843"/>
      <c r="AR17" s="843"/>
      <c r="AS17" s="843"/>
      <c r="AT17" s="844"/>
      <c r="AU17" s="811"/>
      <c r="AV17" s="649"/>
      <c r="AW17" s="867"/>
      <c r="AX17" s="867"/>
      <c r="AY17" s="867"/>
      <c r="AZ17" s="867"/>
      <c r="BA17" s="868"/>
      <c r="BB17" s="869"/>
      <c r="BC17" s="870"/>
      <c r="BD17" s="871"/>
      <c r="BE17" s="871"/>
      <c r="BF17" s="871"/>
      <c r="BG17" s="871"/>
      <c r="BH17" s="876"/>
      <c r="BI17" s="869"/>
      <c r="BJ17" s="870"/>
      <c r="BK17" s="871"/>
      <c r="BL17" s="871"/>
      <c r="BM17" s="871"/>
      <c r="BN17" s="871"/>
      <c r="BO17" s="876"/>
      <c r="BP17" s="869"/>
      <c r="BQ17" s="885">
        <f t="shared" si="9"/>
        <v>0</v>
      </c>
      <c r="BR17" s="886">
        <f t="shared" si="9"/>
        <v>0</v>
      </c>
      <c r="BS17" s="886">
        <f t="shared" si="9"/>
        <v>0</v>
      </c>
      <c r="BT17" s="886">
        <f t="shared" si="9"/>
        <v>0</v>
      </c>
      <c r="BU17" s="886">
        <f t="shared" si="9"/>
        <v>0</v>
      </c>
      <c r="BV17" s="886">
        <f t="shared" si="1"/>
        <v>0</v>
      </c>
      <c r="BW17" s="886">
        <f t="shared" si="2"/>
        <v>0</v>
      </c>
      <c r="BX17" s="889"/>
      <c r="BY17" s="890"/>
      <c r="BZ17" s="890"/>
      <c r="CA17" s="890"/>
      <c r="CB17" s="890"/>
      <c r="CC17" s="901"/>
      <c r="CD17" s="902"/>
      <c r="CE17" s="903">
        <f t="shared" si="10"/>
        <v>0</v>
      </c>
      <c r="CF17" s="904">
        <f t="shared" si="11"/>
        <v>0</v>
      </c>
      <c r="CG17" s="904">
        <f t="shared" si="12"/>
        <v>0</v>
      </c>
      <c r="CH17" s="904">
        <f t="shared" si="13"/>
        <v>0</v>
      </c>
      <c r="CI17" s="904">
        <f t="shared" si="14"/>
        <v>0</v>
      </c>
      <c r="CJ17" s="904">
        <f t="shared" si="4"/>
        <v>0</v>
      </c>
      <c r="CK17" s="904">
        <f t="shared" si="5"/>
        <v>0</v>
      </c>
      <c r="CL17" s="923" t="str">
        <f t="shared" si="15"/>
        <v>-</v>
      </c>
      <c r="CM17" s="924" t="str">
        <f t="shared" si="16"/>
        <v>-</v>
      </c>
      <c r="CN17" s="924" t="str">
        <f t="shared" si="17"/>
        <v>-</v>
      </c>
      <c r="CO17" s="924" t="str">
        <f t="shared" si="18"/>
        <v>-</v>
      </c>
      <c r="CP17" s="924" t="str">
        <f t="shared" si="19"/>
        <v>-</v>
      </c>
      <c r="CQ17" s="925" t="str">
        <f t="shared" si="7"/>
        <v>-</v>
      </c>
      <c r="CR17" s="926" t="str">
        <f t="shared" si="20"/>
        <v>-</v>
      </c>
    </row>
    <row r="18" ht="99.95" customHeight="1" spans="2:96">
      <c r="B18" s="709"/>
      <c r="C18" s="701" t="str">
        <f>_xlfn.DISPIMG("ID_8DA45DC3BF104901888296B694349F03",1)</f>
        <v>=DISPIMG("ID_8DA45DC3BF104901888296B694349F03",1)</v>
      </c>
      <c r="D18" s="773" t="s">
        <v>348</v>
      </c>
      <c r="E18" s="774" t="s">
        <v>349</v>
      </c>
      <c r="F18" s="772"/>
      <c r="G18" s="772" t="s">
        <v>350</v>
      </c>
      <c r="H18" s="772" t="s">
        <v>351</v>
      </c>
      <c r="I18" s="772" t="s">
        <v>352</v>
      </c>
      <c r="J18" s="772" t="s">
        <v>353</v>
      </c>
      <c r="K18" s="772" t="s">
        <v>354</v>
      </c>
      <c r="L18" s="794" t="s">
        <v>355</v>
      </c>
      <c r="M18" s="785"/>
      <c r="N18" s="786"/>
      <c r="O18" s="786"/>
      <c r="P18" s="786"/>
      <c r="Q18" s="786"/>
      <c r="R18" s="805"/>
      <c r="S18" s="806"/>
      <c r="T18" s="656"/>
      <c r="U18" s="612"/>
      <c r="V18" s="612"/>
      <c r="W18" s="612"/>
      <c r="X18" s="612"/>
      <c r="Y18" s="820"/>
      <c r="Z18" s="821"/>
      <c r="AA18" s="656"/>
      <c r="AB18" s="612"/>
      <c r="AC18" s="612"/>
      <c r="AD18" s="612"/>
      <c r="AE18" s="612"/>
      <c r="AF18" s="820"/>
      <c r="AG18" s="821"/>
      <c r="AH18" s="836"/>
      <c r="AI18" s="837"/>
      <c r="AJ18" s="837"/>
      <c r="AK18" s="837"/>
      <c r="AL18" s="837"/>
      <c r="AM18" s="838"/>
      <c r="AN18" s="806"/>
      <c r="AO18" s="836"/>
      <c r="AP18" s="837"/>
      <c r="AQ18" s="837"/>
      <c r="AR18" s="837"/>
      <c r="AS18" s="837"/>
      <c r="AT18" s="838"/>
      <c r="AU18" s="806"/>
      <c r="AV18" s="657"/>
      <c r="AW18" s="857"/>
      <c r="AX18" s="857"/>
      <c r="AY18" s="857"/>
      <c r="AZ18" s="857"/>
      <c r="BA18" s="858"/>
      <c r="BB18" s="859"/>
      <c r="BC18" s="860"/>
      <c r="BD18" s="861"/>
      <c r="BE18" s="861"/>
      <c r="BF18" s="861"/>
      <c r="BG18" s="861"/>
      <c r="BH18" s="874"/>
      <c r="BI18" s="859"/>
      <c r="BJ18" s="860"/>
      <c r="BK18" s="861"/>
      <c r="BL18" s="861"/>
      <c r="BM18" s="861"/>
      <c r="BN18" s="861"/>
      <c r="BO18" s="874"/>
      <c r="BP18" s="859"/>
      <c r="BQ18" s="881">
        <f t="shared" si="9"/>
        <v>0</v>
      </c>
      <c r="BR18" s="882">
        <f t="shared" si="9"/>
        <v>0</v>
      </c>
      <c r="BS18" s="882">
        <f t="shared" si="9"/>
        <v>0</v>
      </c>
      <c r="BT18" s="882">
        <f t="shared" si="9"/>
        <v>0</v>
      </c>
      <c r="BU18" s="882">
        <f t="shared" si="9"/>
        <v>0</v>
      </c>
      <c r="BV18" s="882">
        <f t="shared" si="1"/>
        <v>0</v>
      </c>
      <c r="BW18" s="882">
        <f t="shared" si="2"/>
        <v>0</v>
      </c>
      <c r="BX18" s="891"/>
      <c r="BY18" s="892"/>
      <c r="BZ18" s="892"/>
      <c r="CA18" s="892"/>
      <c r="CB18" s="892"/>
      <c r="CC18" s="905"/>
      <c r="CD18" s="906"/>
      <c r="CE18" s="896">
        <f t="shared" si="10"/>
        <v>0</v>
      </c>
      <c r="CF18" s="897">
        <f t="shared" si="11"/>
        <v>0</v>
      </c>
      <c r="CG18" s="897">
        <f t="shared" si="12"/>
        <v>0</v>
      </c>
      <c r="CH18" s="897">
        <f t="shared" si="13"/>
        <v>0</v>
      </c>
      <c r="CI18" s="897">
        <f t="shared" si="14"/>
        <v>0</v>
      </c>
      <c r="CJ18" s="897">
        <f t="shared" si="4"/>
        <v>0</v>
      </c>
      <c r="CK18" s="897">
        <f t="shared" si="5"/>
        <v>0</v>
      </c>
      <c r="CL18" s="915" t="str">
        <f t="shared" si="15"/>
        <v>-</v>
      </c>
      <c r="CM18" s="916" t="str">
        <f t="shared" si="16"/>
        <v>-</v>
      </c>
      <c r="CN18" s="916" t="str">
        <f t="shared" si="17"/>
        <v>-</v>
      </c>
      <c r="CO18" s="916" t="str">
        <f t="shared" si="18"/>
        <v>-</v>
      </c>
      <c r="CP18" s="916" t="str">
        <f t="shared" si="19"/>
        <v>-</v>
      </c>
      <c r="CQ18" s="917" t="str">
        <f t="shared" si="7"/>
        <v>-</v>
      </c>
      <c r="CR18" s="918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7" customWidth="1"/>
    <col min="5" max="5" width="17.5" style="567" customWidth="1"/>
    <col min="6" max="12" width="10.625" customWidth="1"/>
    <col min="13" max="19" width="6.625" style="567" customWidth="1"/>
    <col min="20" max="20" width="25.625" customWidth="1"/>
    <col min="21" max="21" width="23.375" style="567" customWidth="1"/>
    <col min="22" max="22" width="24" style="567" customWidth="1"/>
    <col min="23" max="23" width="23.375" style="567" customWidth="1"/>
    <col min="24" max="24" width="24" style="567" customWidth="1"/>
    <col min="25" max="25" width="23" style="567" customWidth="1"/>
    <col min="26" max="27" width="21.375" style="567" customWidth="1"/>
  </cols>
  <sheetData>
    <row r="2" ht="26.25" spans="6:27">
      <c r="F2" s="683" t="s">
        <v>239</v>
      </c>
      <c r="G2" s="684"/>
      <c r="H2" s="684"/>
      <c r="I2" s="684"/>
      <c r="J2" s="684"/>
      <c r="K2" s="712"/>
      <c r="L2" s="712"/>
      <c r="M2" s="683" t="s">
        <v>240</v>
      </c>
      <c r="N2" s="684"/>
      <c r="O2" s="684"/>
      <c r="P2" s="684"/>
      <c r="Q2" s="684"/>
      <c r="R2" s="684"/>
      <c r="S2" s="712"/>
      <c r="T2" s="714" t="s">
        <v>241</v>
      </c>
      <c r="U2" s="683" t="s">
        <v>242</v>
      </c>
      <c r="V2" s="684"/>
      <c r="W2" s="684"/>
      <c r="X2" s="684"/>
      <c r="Y2" s="684"/>
      <c r="Z2" s="684"/>
      <c r="AA2" s="735"/>
    </row>
    <row r="3" s="567" customFormat="1" ht="26.25" spans="2:27">
      <c r="B3" s="685" t="s">
        <v>12</v>
      </c>
      <c r="C3" s="685" t="s">
        <v>13</v>
      </c>
      <c r="D3" s="685" t="s">
        <v>14</v>
      </c>
      <c r="E3" s="686" t="s">
        <v>15</v>
      </c>
      <c r="F3" s="687">
        <v>90</v>
      </c>
      <c r="G3" s="685">
        <v>100</v>
      </c>
      <c r="H3" s="685">
        <v>110</v>
      </c>
      <c r="I3" s="685">
        <v>120</v>
      </c>
      <c r="J3" s="685">
        <v>130</v>
      </c>
      <c r="K3" s="685">
        <v>140</v>
      </c>
      <c r="L3" s="713">
        <v>150</v>
      </c>
      <c r="M3" s="687">
        <v>90</v>
      </c>
      <c r="N3" s="685">
        <v>100</v>
      </c>
      <c r="O3" s="685">
        <v>110</v>
      </c>
      <c r="P3" s="685">
        <v>120</v>
      </c>
      <c r="Q3" s="685">
        <v>130</v>
      </c>
      <c r="R3" s="685">
        <v>140</v>
      </c>
      <c r="S3" s="715">
        <v>150</v>
      </c>
      <c r="T3" s="716"/>
      <c r="U3" s="687">
        <v>90</v>
      </c>
      <c r="V3" s="685">
        <v>100</v>
      </c>
      <c r="W3" s="685">
        <v>110</v>
      </c>
      <c r="X3" s="685">
        <v>120</v>
      </c>
      <c r="Y3" s="685">
        <v>130</v>
      </c>
      <c r="Z3" s="685">
        <v>140</v>
      </c>
      <c r="AA3" s="736">
        <v>150</v>
      </c>
    </row>
    <row r="4" s="567" customFormat="1" ht="99.95" customHeight="1" spans="2:27">
      <c r="B4" s="570" t="s">
        <v>244</v>
      </c>
      <c r="C4" s="688"/>
      <c r="D4" s="689" t="s">
        <v>245</v>
      </c>
      <c r="E4" s="690" t="s">
        <v>246</v>
      </c>
      <c r="F4" s="691">
        <f>'在庫（居家服）'!BX4</f>
        <v>0</v>
      </c>
      <c r="G4" s="692">
        <f>'在庫（居家服）'!BY4</f>
        <v>0</v>
      </c>
      <c r="H4" s="692">
        <f>'在庫（居家服）'!BZ4</f>
        <v>0</v>
      </c>
      <c r="I4" s="692">
        <f>'在庫（居家服）'!CA4</f>
        <v>0</v>
      </c>
      <c r="J4" s="692">
        <f>'在庫（居家服）'!CB4</f>
        <v>0</v>
      </c>
      <c r="K4" s="692">
        <f>'在庫（居家服）'!CC4</f>
        <v>0</v>
      </c>
      <c r="L4" s="692">
        <f>'在庫（居家服）'!CD4</f>
        <v>0</v>
      </c>
      <c r="M4" s="691">
        <v>36</v>
      </c>
      <c r="N4" s="692">
        <v>36</v>
      </c>
      <c r="O4" s="692">
        <v>36</v>
      </c>
      <c r="P4" s="692">
        <v>36</v>
      </c>
      <c r="Q4" s="692">
        <v>36</v>
      </c>
      <c r="R4" s="692">
        <v>36</v>
      </c>
      <c r="S4" s="717">
        <v>36</v>
      </c>
      <c r="T4" s="718">
        <f t="shared" ref="T4:T18" si="0">M4*F4+N4*G4+O4*H4+P4*I4+Q4*J4+K4*R4+L4*S4</f>
        <v>0</v>
      </c>
      <c r="U4" s="719" t="s">
        <v>247</v>
      </c>
      <c r="V4" s="720" t="s">
        <v>248</v>
      </c>
      <c r="W4" s="720" t="s">
        <v>249</v>
      </c>
      <c r="X4" s="720" t="s">
        <v>250</v>
      </c>
      <c r="Y4" s="720" t="s">
        <v>251</v>
      </c>
      <c r="Z4" s="737"/>
      <c r="AA4" s="738"/>
    </row>
    <row r="5" s="567" customFormat="1" ht="99.95" customHeight="1" spans="2:27">
      <c r="B5" s="693"/>
      <c r="C5" s="694"/>
      <c r="D5" s="695" t="s">
        <v>252</v>
      </c>
      <c r="E5" s="696" t="s">
        <v>253</v>
      </c>
      <c r="F5" s="697">
        <f>'在庫（居家服）'!BX5</f>
        <v>0</v>
      </c>
      <c r="G5" s="698">
        <f>'在庫（居家服）'!BY5</f>
        <v>0</v>
      </c>
      <c r="H5" s="698">
        <f>'在庫（居家服）'!BZ5</f>
        <v>0</v>
      </c>
      <c r="I5" s="698">
        <f>'在庫（居家服）'!CA5</f>
        <v>0</v>
      </c>
      <c r="J5" s="698">
        <f>'在庫（居家服）'!CB5</f>
        <v>0</v>
      </c>
      <c r="K5" s="698">
        <f>'在庫（居家服）'!CC5</f>
        <v>0</v>
      </c>
      <c r="L5" s="698">
        <f>'在庫（居家服）'!CD5</f>
        <v>0</v>
      </c>
      <c r="M5" s="697">
        <v>36</v>
      </c>
      <c r="N5" s="698">
        <v>36</v>
      </c>
      <c r="O5" s="698">
        <v>36</v>
      </c>
      <c r="P5" s="698">
        <v>36</v>
      </c>
      <c r="Q5" s="698">
        <v>36</v>
      </c>
      <c r="R5" s="698">
        <v>36</v>
      </c>
      <c r="S5" s="721">
        <v>36</v>
      </c>
      <c r="T5" s="722">
        <f t="shared" si="0"/>
        <v>0</v>
      </c>
      <c r="U5" s="723" t="s">
        <v>254</v>
      </c>
      <c r="V5" s="724" t="s">
        <v>255</v>
      </c>
      <c r="W5" s="724" t="s">
        <v>256</v>
      </c>
      <c r="X5" s="724" t="s">
        <v>257</v>
      </c>
      <c r="Y5" s="724" t="s">
        <v>258</v>
      </c>
      <c r="Z5" s="739"/>
      <c r="AA5" s="740"/>
    </row>
    <row r="6" s="567" customFormat="1" ht="99.95" customHeight="1" spans="2:27">
      <c r="B6" s="693"/>
      <c r="C6" s="694"/>
      <c r="D6" s="695" t="s">
        <v>259</v>
      </c>
      <c r="E6" s="699" t="s">
        <v>260</v>
      </c>
      <c r="F6" s="697">
        <f>'在庫（居家服）'!BX6</f>
        <v>0</v>
      </c>
      <c r="G6" s="698">
        <f>'在庫（居家服）'!BY6</f>
        <v>0</v>
      </c>
      <c r="H6" s="698">
        <f>'在庫（居家服）'!BZ6</f>
        <v>0</v>
      </c>
      <c r="I6" s="698">
        <f>'在庫（居家服）'!CA6</f>
        <v>0</v>
      </c>
      <c r="J6" s="698">
        <f>'在庫（居家服）'!CB6</f>
        <v>0</v>
      </c>
      <c r="K6" s="698">
        <f>'在庫（居家服）'!CC6</f>
        <v>0</v>
      </c>
      <c r="L6" s="698">
        <f>'在庫（居家服）'!CD6</f>
        <v>0</v>
      </c>
      <c r="M6" s="697">
        <v>36</v>
      </c>
      <c r="N6" s="698">
        <v>36</v>
      </c>
      <c r="O6" s="698">
        <v>36</v>
      </c>
      <c r="P6" s="698">
        <v>36</v>
      </c>
      <c r="Q6" s="698">
        <v>36</v>
      </c>
      <c r="R6" s="698">
        <v>36</v>
      </c>
      <c r="S6" s="721">
        <v>36</v>
      </c>
      <c r="T6" s="722">
        <f t="shared" si="0"/>
        <v>0</v>
      </c>
      <c r="U6" s="723" t="s">
        <v>261</v>
      </c>
      <c r="V6" s="724" t="s">
        <v>262</v>
      </c>
      <c r="W6" s="724" t="s">
        <v>263</v>
      </c>
      <c r="X6" s="724" t="s">
        <v>264</v>
      </c>
      <c r="Y6" s="724" t="s">
        <v>265</v>
      </c>
      <c r="Z6" s="739"/>
      <c r="AA6" s="740"/>
    </row>
    <row r="7" s="567" customFormat="1" ht="99.95" customHeight="1" spans="2:27">
      <c r="B7" s="700"/>
      <c r="C7" s="701"/>
      <c r="D7" s="702" t="s">
        <v>266</v>
      </c>
      <c r="E7" s="703" t="s">
        <v>266</v>
      </c>
      <c r="F7" s="704">
        <f>'在庫（居家服）'!BX7</f>
        <v>0</v>
      </c>
      <c r="G7" s="705">
        <f>'在庫（居家服）'!BY7</f>
        <v>0</v>
      </c>
      <c r="H7" s="705">
        <f>'在庫（居家服）'!BZ7</f>
        <v>0</v>
      </c>
      <c r="I7" s="705">
        <f>'在庫（居家服）'!CA7</f>
        <v>0</v>
      </c>
      <c r="J7" s="705">
        <f>'在庫（居家服）'!CB7</f>
        <v>0</v>
      </c>
      <c r="K7" s="705">
        <f>'在庫（居家服）'!CC7</f>
        <v>0</v>
      </c>
      <c r="L7" s="705">
        <f>'在庫（居家服）'!CD7</f>
        <v>0</v>
      </c>
      <c r="M7" s="704">
        <v>36</v>
      </c>
      <c r="N7" s="705">
        <v>36</v>
      </c>
      <c r="O7" s="705">
        <v>36</v>
      </c>
      <c r="P7" s="705">
        <v>36</v>
      </c>
      <c r="Q7" s="705">
        <v>36</v>
      </c>
      <c r="R7" s="705">
        <v>36</v>
      </c>
      <c r="S7" s="725">
        <v>36</v>
      </c>
      <c r="T7" s="726">
        <f t="shared" si="0"/>
        <v>0</v>
      </c>
      <c r="U7" s="727" t="s">
        <v>267</v>
      </c>
      <c r="V7" s="728" t="s">
        <v>268</v>
      </c>
      <c r="W7" s="728" t="s">
        <v>269</v>
      </c>
      <c r="X7" s="728" t="s">
        <v>270</v>
      </c>
      <c r="Y7" s="728" t="s">
        <v>271</v>
      </c>
      <c r="Z7" s="741"/>
      <c r="AA7" s="742"/>
    </row>
    <row r="8" s="567" customFormat="1" ht="99.95" customHeight="1" spans="2:27">
      <c r="B8" s="570" t="s">
        <v>272</v>
      </c>
      <c r="C8" s="688"/>
      <c r="D8" s="706" t="s">
        <v>273</v>
      </c>
      <c r="E8" s="690" t="s">
        <v>274</v>
      </c>
      <c r="F8" s="691">
        <f>'在庫（居家服）'!BX8</f>
        <v>0</v>
      </c>
      <c r="G8" s="692">
        <f>'在庫（居家服）'!BY8</f>
        <v>0</v>
      </c>
      <c r="H8" s="692">
        <f>'在庫（居家服）'!BZ8</f>
        <v>0</v>
      </c>
      <c r="I8" s="692">
        <f>'在庫（居家服）'!CA8</f>
        <v>0</v>
      </c>
      <c r="J8" s="692">
        <f>'在庫（居家服）'!CB8</f>
        <v>0</v>
      </c>
      <c r="K8" s="692">
        <f>'在庫（居家服）'!CC8</f>
        <v>0</v>
      </c>
      <c r="L8" s="692">
        <f>'在庫（居家服）'!CD8</f>
        <v>0</v>
      </c>
      <c r="M8" s="691">
        <v>48</v>
      </c>
      <c r="N8" s="692">
        <v>48</v>
      </c>
      <c r="O8" s="692">
        <v>48</v>
      </c>
      <c r="P8" s="692">
        <v>48</v>
      </c>
      <c r="Q8" s="692">
        <v>48</v>
      </c>
      <c r="R8" s="692">
        <v>48</v>
      </c>
      <c r="S8" s="717">
        <v>48</v>
      </c>
      <c r="T8" s="718">
        <f t="shared" si="0"/>
        <v>0</v>
      </c>
      <c r="U8" s="729" t="s">
        <v>275</v>
      </c>
      <c r="V8" s="720" t="s">
        <v>276</v>
      </c>
      <c r="W8" s="720" t="s">
        <v>277</v>
      </c>
      <c r="X8" s="720" t="s">
        <v>278</v>
      </c>
      <c r="Y8" s="720" t="s">
        <v>279</v>
      </c>
      <c r="Z8" s="743"/>
      <c r="AA8" s="744"/>
    </row>
    <row r="9" s="567" customFormat="1" ht="99.95" customHeight="1" spans="2:27">
      <c r="B9" s="707"/>
      <c r="C9" s="694"/>
      <c r="D9" s="695" t="s">
        <v>280</v>
      </c>
      <c r="E9" s="696" t="s">
        <v>281</v>
      </c>
      <c r="F9" s="697">
        <f>'在庫（居家服）'!BX9</f>
        <v>0</v>
      </c>
      <c r="G9" s="698">
        <f>'在庫（居家服）'!BY9</f>
        <v>0</v>
      </c>
      <c r="H9" s="698">
        <f>'在庫（居家服）'!BZ9</f>
        <v>0</v>
      </c>
      <c r="I9" s="698">
        <f>'在庫（居家服）'!CA9</f>
        <v>0</v>
      </c>
      <c r="J9" s="698">
        <f>'在庫（居家服）'!CB9</f>
        <v>0</v>
      </c>
      <c r="K9" s="698">
        <f>'在庫（居家服）'!CC9</f>
        <v>0</v>
      </c>
      <c r="L9" s="698">
        <f>'在庫（居家服）'!CD9</f>
        <v>0</v>
      </c>
      <c r="M9" s="697">
        <v>48</v>
      </c>
      <c r="N9" s="698">
        <v>48</v>
      </c>
      <c r="O9" s="698">
        <v>48</v>
      </c>
      <c r="P9" s="698">
        <v>48</v>
      </c>
      <c r="Q9" s="698">
        <v>48</v>
      </c>
      <c r="R9" s="698">
        <v>48</v>
      </c>
      <c r="S9" s="721">
        <v>48</v>
      </c>
      <c r="T9" s="722">
        <f t="shared" si="0"/>
        <v>0</v>
      </c>
      <c r="U9" s="723" t="s">
        <v>282</v>
      </c>
      <c r="V9" s="724" t="s">
        <v>283</v>
      </c>
      <c r="W9" s="724" t="s">
        <v>284</v>
      </c>
      <c r="X9" s="724" t="s">
        <v>285</v>
      </c>
      <c r="Y9" s="724" t="s">
        <v>286</v>
      </c>
      <c r="Z9" s="739"/>
      <c r="AA9" s="740"/>
    </row>
    <row r="10" s="567" customFormat="1" ht="99.95" customHeight="1" spans="2:27">
      <c r="B10" s="707"/>
      <c r="C10" s="694"/>
      <c r="D10" s="695" t="s">
        <v>287</v>
      </c>
      <c r="E10" s="696" t="s">
        <v>288</v>
      </c>
      <c r="F10" s="697">
        <f>'在庫（居家服）'!BX10</f>
        <v>0</v>
      </c>
      <c r="G10" s="698">
        <f>'在庫（居家服）'!BY10</f>
        <v>0</v>
      </c>
      <c r="H10" s="698">
        <f>'在庫（居家服）'!BZ10</f>
        <v>0</v>
      </c>
      <c r="I10" s="698">
        <f>'在庫（居家服）'!CA10</f>
        <v>0</v>
      </c>
      <c r="J10" s="698">
        <f>'在庫（居家服）'!CB10</f>
        <v>0</v>
      </c>
      <c r="K10" s="698">
        <f>'在庫（居家服）'!CC10</f>
        <v>0</v>
      </c>
      <c r="L10" s="698">
        <f>'在庫（居家服）'!CD10</f>
        <v>0</v>
      </c>
      <c r="M10" s="697">
        <v>48</v>
      </c>
      <c r="N10" s="698">
        <v>48</v>
      </c>
      <c r="O10" s="698">
        <v>48</v>
      </c>
      <c r="P10" s="698">
        <v>48</v>
      </c>
      <c r="Q10" s="698">
        <v>48</v>
      </c>
      <c r="R10" s="698">
        <v>48</v>
      </c>
      <c r="S10" s="721">
        <v>48</v>
      </c>
      <c r="T10" s="722">
        <f t="shared" si="0"/>
        <v>0</v>
      </c>
      <c r="U10" s="723" t="s">
        <v>289</v>
      </c>
      <c r="V10" s="724" t="s">
        <v>290</v>
      </c>
      <c r="W10" s="724" t="s">
        <v>291</v>
      </c>
      <c r="X10" s="724" t="s">
        <v>292</v>
      </c>
      <c r="Y10" s="724" t="s">
        <v>293</v>
      </c>
      <c r="Z10" s="739"/>
      <c r="AA10" s="740"/>
    </row>
    <row r="11" s="567" customFormat="1" ht="99.95" customHeight="1" spans="2:27">
      <c r="B11" s="707"/>
      <c r="C11" s="694"/>
      <c r="D11" s="695" t="s">
        <v>294</v>
      </c>
      <c r="E11" s="708" t="s">
        <v>295</v>
      </c>
      <c r="F11" s="697">
        <f>'在庫（居家服）'!BX11</f>
        <v>0</v>
      </c>
      <c r="G11" s="698">
        <f>'在庫（居家服）'!BY11</f>
        <v>0</v>
      </c>
      <c r="H11" s="698">
        <f>'在庫（居家服）'!BZ11</f>
        <v>0</v>
      </c>
      <c r="I11" s="698">
        <f>'在庫（居家服）'!CA11</f>
        <v>0</v>
      </c>
      <c r="J11" s="698">
        <f>'在庫（居家服）'!CB11</f>
        <v>0</v>
      </c>
      <c r="K11" s="698">
        <f>'在庫（居家服）'!CC11</f>
        <v>0</v>
      </c>
      <c r="L11" s="698">
        <f>'在庫（居家服）'!CD11</f>
        <v>0</v>
      </c>
      <c r="M11" s="697">
        <v>48</v>
      </c>
      <c r="N11" s="698">
        <v>48</v>
      </c>
      <c r="O11" s="698">
        <v>48</v>
      </c>
      <c r="P11" s="698">
        <v>48</v>
      </c>
      <c r="Q11" s="698">
        <v>48</v>
      </c>
      <c r="R11" s="698">
        <v>48</v>
      </c>
      <c r="S11" s="721">
        <v>48</v>
      </c>
      <c r="T11" s="722">
        <f t="shared" si="0"/>
        <v>0</v>
      </c>
      <c r="U11" s="723" t="s">
        <v>296</v>
      </c>
      <c r="V11" s="724" t="s">
        <v>297</v>
      </c>
      <c r="W11" s="724" t="s">
        <v>298</v>
      </c>
      <c r="X11" s="724" t="s">
        <v>299</v>
      </c>
      <c r="Y11" s="724" t="s">
        <v>300</v>
      </c>
      <c r="Z11" s="745"/>
      <c r="AA11" s="746"/>
    </row>
    <row r="12" s="567" customFormat="1" ht="99.95" customHeight="1" spans="2:27">
      <c r="B12" s="707"/>
      <c r="C12" s="694"/>
      <c r="D12" s="695" t="s">
        <v>301</v>
      </c>
      <c r="E12" s="708" t="s">
        <v>302</v>
      </c>
      <c r="F12" s="697">
        <f>'在庫（居家服）'!BX12</f>
        <v>0</v>
      </c>
      <c r="G12" s="698">
        <f>'在庫（居家服）'!BY12</f>
        <v>0</v>
      </c>
      <c r="H12" s="698">
        <f>'在庫（居家服）'!BZ12</f>
        <v>0</v>
      </c>
      <c r="I12" s="698">
        <f>'在庫（居家服）'!CA12</f>
        <v>0</v>
      </c>
      <c r="J12" s="698">
        <f>'在庫（居家服）'!CB12</f>
        <v>0</v>
      </c>
      <c r="K12" s="698">
        <f>'在庫（居家服）'!CC12</f>
        <v>0</v>
      </c>
      <c r="L12" s="698">
        <f>'在庫（居家服）'!CD12</f>
        <v>0</v>
      </c>
      <c r="M12" s="697">
        <v>48</v>
      </c>
      <c r="N12" s="698">
        <v>48</v>
      </c>
      <c r="O12" s="698">
        <v>48</v>
      </c>
      <c r="P12" s="698">
        <v>48</v>
      </c>
      <c r="Q12" s="698">
        <v>48</v>
      </c>
      <c r="R12" s="698">
        <v>48</v>
      </c>
      <c r="S12" s="721">
        <v>48</v>
      </c>
      <c r="T12" s="722">
        <f t="shared" si="0"/>
        <v>0</v>
      </c>
      <c r="U12" s="730"/>
      <c r="V12" s="731" t="s">
        <v>303</v>
      </c>
      <c r="W12" s="731" t="s">
        <v>304</v>
      </c>
      <c r="X12" s="731" t="s">
        <v>305</v>
      </c>
      <c r="Y12" s="731" t="s">
        <v>306</v>
      </c>
      <c r="Z12" s="747" t="s">
        <v>307</v>
      </c>
      <c r="AA12" s="748" t="s">
        <v>308</v>
      </c>
    </row>
    <row r="13" s="567" customFormat="1" ht="99.95" customHeight="1" spans="2:27">
      <c r="B13" s="707"/>
      <c r="C13" s="694"/>
      <c r="D13" s="695" t="s">
        <v>309</v>
      </c>
      <c r="E13" s="708" t="s">
        <v>310</v>
      </c>
      <c r="F13" s="697">
        <f>'在庫（居家服）'!BX13</f>
        <v>0</v>
      </c>
      <c r="G13" s="698">
        <f>'在庫（居家服）'!BY13</f>
        <v>0</v>
      </c>
      <c r="H13" s="698">
        <f>'在庫（居家服）'!BZ13</f>
        <v>0</v>
      </c>
      <c r="I13" s="698">
        <f>'在庫（居家服）'!CA13</f>
        <v>0</v>
      </c>
      <c r="J13" s="698">
        <f>'在庫（居家服）'!CB13</f>
        <v>0</v>
      </c>
      <c r="K13" s="698">
        <f>'在庫（居家服）'!CC13</f>
        <v>0</v>
      </c>
      <c r="L13" s="698">
        <f>'在庫（居家服）'!CD13</f>
        <v>0</v>
      </c>
      <c r="M13" s="697">
        <v>48</v>
      </c>
      <c r="N13" s="698">
        <v>48</v>
      </c>
      <c r="O13" s="698">
        <v>48</v>
      </c>
      <c r="P13" s="698">
        <v>48</v>
      </c>
      <c r="Q13" s="698">
        <v>48</v>
      </c>
      <c r="R13" s="698">
        <v>48</v>
      </c>
      <c r="S13" s="721">
        <v>48</v>
      </c>
      <c r="T13" s="722">
        <f t="shared" si="0"/>
        <v>0</v>
      </c>
      <c r="U13" s="730"/>
      <c r="V13" s="731" t="s">
        <v>311</v>
      </c>
      <c r="W13" s="731" t="s">
        <v>312</v>
      </c>
      <c r="X13" s="731" t="s">
        <v>313</v>
      </c>
      <c r="Y13" s="731" t="s">
        <v>314</v>
      </c>
      <c r="Z13" s="747" t="s">
        <v>315</v>
      </c>
      <c r="AA13" s="748" t="s">
        <v>316</v>
      </c>
    </row>
    <row r="14" s="567" customFormat="1" ht="99.95" customHeight="1" spans="2:27">
      <c r="B14" s="707"/>
      <c r="C14" s="694"/>
      <c r="D14" s="695" t="s">
        <v>317</v>
      </c>
      <c r="E14" s="708" t="s">
        <v>318</v>
      </c>
      <c r="F14" s="697">
        <f>'在庫（居家服）'!BX14</f>
        <v>0</v>
      </c>
      <c r="G14" s="698">
        <f>'在庫（居家服）'!BY14</f>
        <v>0</v>
      </c>
      <c r="H14" s="698">
        <f>'在庫（居家服）'!BZ14</f>
        <v>0</v>
      </c>
      <c r="I14" s="698">
        <f>'在庫（居家服）'!CA14</f>
        <v>0</v>
      </c>
      <c r="J14" s="698">
        <f>'在庫（居家服）'!CB14</f>
        <v>0</v>
      </c>
      <c r="K14" s="698">
        <f>'在庫（居家服）'!CC14</f>
        <v>0</v>
      </c>
      <c r="L14" s="698">
        <f>'在庫（居家服）'!CD14</f>
        <v>0</v>
      </c>
      <c r="M14" s="697">
        <v>48</v>
      </c>
      <c r="N14" s="698">
        <v>48</v>
      </c>
      <c r="O14" s="698">
        <v>48</v>
      </c>
      <c r="P14" s="698">
        <v>48</v>
      </c>
      <c r="Q14" s="698">
        <v>48</v>
      </c>
      <c r="R14" s="698">
        <v>48</v>
      </c>
      <c r="S14" s="721">
        <v>48</v>
      </c>
      <c r="T14" s="722">
        <f t="shared" si="0"/>
        <v>0</v>
      </c>
      <c r="U14" s="730"/>
      <c r="V14" s="731" t="s">
        <v>319</v>
      </c>
      <c r="W14" s="731" t="s">
        <v>320</v>
      </c>
      <c r="X14" s="731" t="s">
        <v>321</v>
      </c>
      <c r="Y14" s="731" t="s">
        <v>322</v>
      </c>
      <c r="Z14" s="747" t="s">
        <v>323</v>
      </c>
      <c r="AA14" s="748" t="s">
        <v>324</v>
      </c>
    </row>
    <row r="15" s="567" customFormat="1" ht="99.95" customHeight="1" spans="2:27">
      <c r="B15" s="707"/>
      <c r="C15" s="694"/>
      <c r="D15" s="695" t="s">
        <v>325</v>
      </c>
      <c r="E15" s="708" t="s">
        <v>326</v>
      </c>
      <c r="F15" s="697">
        <f>'在庫（居家服）'!BX15</f>
        <v>0</v>
      </c>
      <c r="G15" s="698">
        <f>'在庫（居家服）'!BY15</f>
        <v>0</v>
      </c>
      <c r="H15" s="698">
        <f>'在庫（居家服）'!BZ15</f>
        <v>0</v>
      </c>
      <c r="I15" s="698">
        <f>'在庫（居家服）'!CA15</f>
        <v>0</v>
      </c>
      <c r="J15" s="698">
        <f>'在庫（居家服）'!CB15</f>
        <v>0</v>
      </c>
      <c r="K15" s="698">
        <f>'在庫（居家服）'!CC15</f>
        <v>0</v>
      </c>
      <c r="L15" s="698">
        <f>'在庫（居家服）'!CD15</f>
        <v>0</v>
      </c>
      <c r="M15" s="697">
        <v>48</v>
      </c>
      <c r="N15" s="698">
        <v>48</v>
      </c>
      <c r="O15" s="698">
        <v>48</v>
      </c>
      <c r="P15" s="698">
        <v>48</v>
      </c>
      <c r="Q15" s="698">
        <v>48</v>
      </c>
      <c r="R15" s="698">
        <v>48</v>
      </c>
      <c r="S15" s="721">
        <v>48</v>
      </c>
      <c r="T15" s="722">
        <f t="shared" si="0"/>
        <v>0</v>
      </c>
      <c r="U15" s="730"/>
      <c r="V15" s="731" t="s">
        <v>327</v>
      </c>
      <c r="W15" s="731" t="s">
        <v>328</v>
      </c>
      <c r="X15" s="731" t="s">
        <v>329</v>
      </c>
      <c r="Y15" s="731" t="s">
        <v>330</v>
      </c>
      <c r="Z15" s="747" t="s">
        <v>331</v>
      </c>
      <c r="AA15" s="748" t="s">
        <v>332</v>
      </c>
    </row>
    <row r="16" s="567" customFormat="1" ht="99.95" customHeight="1" spans="2:27">
      <c r="B16" s="707"/>
      <c r="C16" s="694"/>
      <c r="D16" s="695" t="s">
        <v>333</v>
      </c>
      <c r="E16" s="708" t="s">
        <v>334</v>
      </c>
      <c r="F16" s="697">
        <f>'在庫（居家服）'!BX16</f>
        <v>0</v>
      </c>
      <c r="G16" s="698">
        <f>'在庫（居家服）'!BY16</f>
        <v>0</v>
      </c>
      <c r="H16" s="698">
        <f>'在庫（居家服）'!BZ16</f>
        <v>0</v>
      </c>
      <c r="I16" s="698">
        <f>'在庫（居家服）'!CA16</f>
        <v>0</v>
      </c>
      <c r="J16" s="698">
        <f>'在庫（居家服）'!CB16</f>
        <v>0</v>
      </c>
      <c r="K16" s="698">
        <f>'在庫（居家服）'!CC16</f>
        <v>0</v>
      </c>
      <c r="L16" s="698">
        <f>'在庫（居家服）'!CD16</f>
        <v>0</v>
      </c>
      <c r="M16" s="697">
        <v>48</v>
      </c>
      <c r="N16" s="698">
        <v>48</v>
      </c>
      <c r="O16" s="698">
        <v>48</v>
      </c>
      <c r="P16" s="698">
        <v>48</v>
      </c>
      <c r="Q16" s="698">
        <v>48</v>
      </c>
      <c r="R16" s="698">
        <v>48</v>
      </c>
      <c r="S16" s="721">
        <v>48</v>
      </c>
      <c r="T16" s="722">
        <f t="shared" si="0"/>
        <v>0</v>
      </c>
      <c r="U16" s="730"/>
      <c r="V16" s="731" t="s">
        <v>335</v>
      </c>
      <c r="W16" s="731" t="s">
        <v>336</v>
      </c>
      <c r="X16" s="731" t="s">
        <v>337</v>
      </c>
      <c r="Y16" s="731" t="s">
        <v>338</v>
      </c>
      <c r="Z16" s="747" t="s">
        <v>339</v>
      </c>
      <c r="AA16" s="748" t="s">
        <v>340</v>
      </c>
    </row>
    <row r="17" s="567" customFormat="1" ht="99.95" customHeight="1" spans="2:27">
      <c r="B17" s="707"/>
      <c r="C17" s="694"/>
      <c r="D17" s="695" t="s">
        <v>210</v>
      </c>
      <c r="E17" s="708" t="s">
        <v>341</v>
      </c>
      <c r="F17" s="697">
        <f>'在庫（居家服）'!BX17</f>
        <v>0</v>
      </c>
      <c r="G17" s="698">
        <f>'在庫（居家服）'!BY17</f>
        <v>0</v>
      </c>
      <c r="H17" s="698">
        <f>'在庫（居家服）'!BZ17</f>
        <v>0</v>
      </c>
      <c r="I17" s="698">
        <f>'在庫（居家服）'!CA17</f>
        <v>0</v>
      </c>
      <c r="J17" s="698">
        <f>'在庫（居家服）'!CB17</f>
        <v>0</v>
      </c>
      <c r="K17" s="698">
        <f>'在庫（居家服）'!CC17</f>
        <v>0</v>
      </c>
      <c r="L17" s="698">
        <f>'在庫（居家服）'!CD17</f>
        <v>0</v>
      </c>
      <c r="M17" s="697">
        <v>48</v>
      </c>
      <c r="N17" s="698">
        <v>48</v>
      </c>
      <c r="O17" s="698">
        <v>48</v>
      </c>
      <c r="P17" s="698">
        <v>48</v>
      </c>
      <c r="Q17" s="698">
        <v>48</v>
      </c>
      <c r="R17" s="698">
        <v>48</v>
      </c>
      <c r="S17" s="721">
        <v>48</v>
      </c>
      <c r="T17" s="722">
        <f t="shared" si="0"/>
        <v>0</v>
      </c>
      <c r="U17" s="730"/>
      <c r="V17" s="731" t="s">
        <v>342</v>
      </c>
      <c r="W17" s="731" t="s">
        <v>343</v>
      </c>
      <c r="X17" s="731" t="s">
        <v>344</v>
      </c>
      <c r="Y17" s="731" t="s">
        <v>345</v>
      </c>
      <c r="Z17" s="747" t="s">
        <v>346</v>
      </c>
      <c r="AA17" s="748" t="s">
        <v>347</v>
      </c>
    </row>
    <row r="18" s="567" customFormat="1" ht="99.95" customHeight="1" spans="2:27">
      <c r="B18" s="709"/>
      <c r="C18" s="701"/>
      <c r="D18" s="710" t="s">
        <v>348</v>
      </c>
      <c r="E18" s="711" t="s">
        <v>349</v>
      </c>
      <c r="F18" s="704">
        <f>'在庫（居家服）'!BX18</f>
        <v>0</v>
      </c>
      <c r="G18" s="705">
        <f>'在庫（居家服）'!BY18</f>
        <v>0</v>
      </c>
      <c r="H18" s="705">
        <f>'在庫（居家服）'!BZ18</f>
        <v>0</v>
      </c>
      <c r="I18" s="705">
        <f>'在庫（居家服）'!CA18</f>
        <v>0</v>
      </c>
      <c r="J18" s="705">
        <f>'在庫（居家服）'!CB18</f>
        <v>0</v>
      </c>
      <c r="K18" s="705">
        <f>'在庫（居家服）'!CC18</f>
        <v>0</v>
      </c>
      <c r="L18" s="705">
        <f>'在庫（居家服）'!CD18</f>
        <v>0</v>
      </c>
      <c r="M18" s="704">
        <v>48</v>
      </c>
      <c r="N18" s="705">
        <v>48</v>
      </c>
      <c r="O18" s="705">
        <v>48</v>
      </c>
      <c r="P18" s="705">
        <v>48</v>
      </c>
      <c r="Q18" s="705">
        <v>48</v>
      </c>
      <c r="R18" s="705">
        <v>48</v>
      </c>
      <c r="S18" s="725">
        <v>48</v>
      </c>
      <c r="T18" s="726">
        <f t="shared" si="0"/>
        <v>0</v>
      </c>
      <c r="U18" s="732"/>
      <c r="V18" s="733" t="s">
        <v>350</v>
      </c>
      <c r="W18" s="733" t="s">
        <v>351</v>
      </c>
      <c r="X18" s="733" t="s">
        <v>352</v>
      </c>
      <c r="Y18" s="733" t="s">
        <v>353</v>
      </c>
      <c r="Z18" s="749" t="s">
        <v>354</v>
      </c>
      <c r="AA18" s="750" t="s">
        <v>355</v>
      </c>
    </row>
    <row r="19" s="567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4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7" customWidth="1"/>
    <col min="6" max="6" width="15.625" style="567" customWidth="1"/>
    <col min="7" max="7" width="20.625" style="567" customWidth="1"/>
    <col min="8" max="8" width="22.875" style="567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60"/>
    </row>
    <row r="2" s="617" customFormat="1" ht="60" customHeight="1" spans="3:20">
      <c r="C2" s="618" t="s">
        <v>13</v>
      </c>
      <c r="D2" s="618" t="s">
        <v>356</v>
      </c>
      <c r="E2" s="618" t="s">
        <v>356</v>
      </c>
      <c r="F2" s="618" t="s">
        <v>357</v>
      </c>
      <c r="G2" s="618" t="s">
        <v>358</v>
      </c>
      <c r="H2" s="618" t="s">
        <v>242</v>
      </c>
      <c r="I2" s="618" t="s">
        <v>1</v>
      </c>
      <c r="J2" s="638" t="s">
        <v>2</v>
      </c>
      <c r="K2" s="639" t="s">
        <v>3</v>
      </c>
      <c r="L2" s="640" t="s">
        <v>4</v>
      </c>
      <c r="M2" s="640" t="s">
        <v>5</v>
      </c>
      <c r="N2" s="640" t="s">
        <v>6</v>
      </c>
      <c r="O2" s="640" t="s">
        <v>7</v>
      </c>
      <c r="P2" s="640" t="s">
        <v>8</v>
      </c>
      <c r="Q2" s="618" t="s">
        <v>9</v>
      </c>
      <c r="R2" s="618" t="s">
        <v>0</v>
      </c>
      <c r="S2" s="618" t="s">
        <v>10</v>
      </c>
      <c r="T2" s="661" t="s">
        <v>11</v>
      </c>
    </row>
    <row r="3" ht="80.1" customHeight="1" spans="2:20">
      <c r="B3" s="570" t="s">
        <v>359</v>
      </c>
      <c r="C3" s="571"/>
      <c r="D3" s="619" t="s">
        <v>360</v>
      </c>
      <c r="E3" s="619" t="s">
        <v>361</v>
      </c>
      <c r="F3" s="620" t="s">
        <v>179</v>
      </c>
      <c r="G3" s="621" t="s">
        <v>179</v>
      </c>
      <c r="H3" s="574" t="s">
        <v>362</v>
      </c>
      <c r="I3" s="641"/>
      <c r="J3" s="642"/>
      <c r="K3" s="642"/>
      <c r="L3" s="641"/>
      <c r="M3" s="641"/>
      <c r="N3" s="643"/>
      <c r="O3" s="643"/>
      <c r="P3" s="643"/>
      <c r="Q3" s="662">
        <f t="shared" ref="Q3:Q34" si="0">IF($A$1="补货",I3+J3+K3,I3)</f>
        <v>0</v>
      </c>
      <c r="R3" s="642"/>
      <c r="S3" s="662">
        <f>Q3+R3</f>
        <v>0</v>
      </c>
      <c r="T3" s="663" t="str">
        <f>IF(P3&lt;&gt;0,S3/P3*7,"-")</f>
        <v>-</v>
      </c>
    </row>
    <row r="4" ht="80.1" customHeight="1" spans="2:20">
      <c r="B4" s="575"/>
      <c r="C4" s="576"/>
      <c r="D4" s="622" t="s">
        <v>363</v>
      </c>
      <c r="E4" s="622" t="s">
        <v>364</v>
      </c>
      <c r="F4" s="623" t="s">
        <v>179</v>
      </c>
      <c r="G4" s="624" t="s">
        <v>179</v>
      </c>
      <c r="H4" s="579" t="s">
        <v>365</v>
      </c>
      <c r="I4" s="644"/>
      <c r="J4" s="645"/>
      <c r="K4" s="645"/>
      <c r="L4" s="644"/>
      <c r="M4" s="644"/>
      <c r="N4" s="646"/>
      <c r="O4" s="646"/>
      <c r="P4" s="646"/>
      <c r="Q4" s="664">
        <f t="shared" si="0"/>
        <v>0</v>
      </c>
      <c r="R4" s="645"/>
      <c r="S4" s="665">
        <f>Q4+R4</f>
        <v>0</v>
      </c>
      <c r="T4" s="666" t="str">
        <f>IF(P4&lt;&gt;0,S4/P4*7,"-")</f>
        <v>-</v>
      </c>
    </row>
    <row r="5" spans="2:20">
      <c r="B5" s="570" t="s">
        <v>366</v>
      </c>
      <c r="C5" s="571"/>
      <c r="D5" s="625" t="s">
        <v>367</v>
      </c>
      <c r="E5" s="625" t="s">
        <v>24</v>
      </c>
      <c r="F5" s="621">
        <v>23</v>
      </c>
      <c r="G5" s="621" t="s">
        <v>368</v>
      </c>
      <c r="H5" s="581" t="s">
        <v>369</v>
      </c>
      <c r="I5" s="641"/>
      <c r="J5" s="642"/>
      <c r="K5" s="642"/>
      <c r="L5" s="641"/>
      <c r="M5" s="641"/>
      <c r="N5" s="643"/>
      <c r="O5" s="643"/>
      <c r="P5" s="643"/>
      <c r="Q5" s="662">
        <f t="shared" si="0"/>
        <v>0</v>
      </c>
      <c r="R5" s="642"/>
      <c r="S5" s="662">
        <f t="shared" ref="S5:S43" si="1">Q5+R5</f>
        <v>0</v>
      </c>
      <c r="T5" s="663" t="str">
        <f t="shared" ref="T5:T43" si="2">IF(P5&lt;&gt;0,S5/P5*7,"-")</f>
        <v>-</v>
      </c>
    </row>
    <row r="6" spans="2:20">
      <c r="B6" s="575"/>
      <c r="C6" s="576"/>
      <c r="D6" s="626"/>
      <c r="E6" s="626"/>
      <c r="F6" s="624">
        <v>24</v>
      </c>
      <c r="G6" s="624" t="s">
        <v>370</v>
      </c>
      <c r="H6" s="583" t="s">
        <v>371</v>
      </c>
      <c r="I6" s="644"/>
      <c r="J6" s="645"/>
      <c r="K6" s="645"/>
      <c r="L6" s="644"/>
      <c r="M6" s="644"/>
      <c r="N6" s="646"/>
      <c r="O6" s="646"/>
      <c r="P6" s="646"/>
      <c r="Q6" s="664">
        <f t="shared" si="0"/>
        <v>0</v>
      </c>
      <c r="R6" s="645"/>
      <c r="S6" s="665">
        <f t="shared" si="1"/>
        <v>0</v>
      </c>
      <c r="T6" s="666" t="str">
        <f t="shared" si="2"/>
        <v>-</v>
      </c>
    </row>
    <row r="7" spans="2:20">
      <c r="B7" s="575"/>
      <c r="C7" s="576"/>
      <c r="D7" s="626"/>
      <c r="E7" s="626"/>
      <c r="F7" s="624">
        <v>26</v>
      </c>
      <c r="G7" s="624" t="s">
        <v>372</v>
      </c>
      <c r="H7" s="583" t="s">
        <v>373</v>
      </c>
      <c r="I7" s="644"/>
      <c r="J7" s="645"/>
      <c r="K7" s="645"/>
      <c r="L7" s="644"/>
      <c r="M7" s="644"/>
      <c r="N7" s="646"/>
      <c r="O7" s="646"/>
      <c r="P7" s="646"/>
      <c r="Q7" s="664">
        <f t="shared" si="0"/>
        <v>0</v>
      </c>
      <c r="R7" s="645"/>
      <c r="S7" s="665">
        <f t="shared" si="1"/>
        <v>0</v>
      </c>
      <c r="T7" s="666" t="str">
        <f t="shared" si="2"/>
        <v>-</v>
      </c>
    </row>
    <row r="8" spans="2:20">
      <c r="B8" s="575"/>
      <c r="C8" s="576"/>
      <c r="D8" s="626"/>
      <c r="E8" s="626"/>
      <c r="F8" s="624">
        <v>28</v>
      </c>
      <c r="G8" s="624" t="s">
        <v>374</v>
      </c>
      <c r="H8" s="583" t="s">
        <v>375</v>
      </c>
      <c r="I8" s="644"/>
      <c r="J8" s="645"/>
      <c r="K8" s="645"/>
      <c r="L8" s="644"/>
      <c r="M8" s="644"/>
      <c r="N8" s="646"/>
      <c r="O8" s="646"/>
      <c r="P8" s="646"/>
      <c r="Q8" s="664">
        <f t="shared" si="0"/>
        <v>0</v>
      </c>
      <c r="R8" s="645"/>
      <c r="S8" s="665">
        <f t="shared" si="1"/>
        <v>0</v>
      </c>
      <c r="T8" s="666" t="str">
        <f t="shared" si="2"/>
        <v>-</v>
      </c>
    </row>
    <row r="9" spans="2:20">
      <c r="B9" s="575"/>
      <c r="C9" s="576"/>
      <c r="D9" s="626"/>
      <c r="E9" s="626"/>
      <c r="F9" s="624">
        <v>29</v>
      </c>
      <c r="G9" s="624" t="s">
        <v>376</v>
      </c>
      <c r="H9" s="583" t="s">
        <v>377</v>
      </c>
      <c r="I9" s="644"/>
      <c r="J9" s="645"/>
      <c r="K9" s="645"/>
      <c r="L9" s="644"/>
      <c r="M9" s="644"/>
      <c r="N9" s="646"/>
      <c r="O9" s="646"/>
      <c r="P9" s="646"/>
      <c r="Q9" s="664">
        <f t="shared" si="0"/>
        <v>0</v>
      </c>
      <c r="R9" s="645"/>
      <c r="S9" s="665">
        <f t="shared" si="1"/>
        <v>0</v>
      </c>
      <c r="T9" s="666" t="str">
        <f t="shared" si="2"/>
        <v>-</v>
      </c>
    </row>
    <row r="10" spans="2:20">
      <c r="B10" s="575"/>
      <c r="C10" s="576"/>
      <c r="D10" s="626"/>
      <c r="E10" s="626"/>
      <c r="F10" s="624">
        <v>31</v>
      </c>
      <c r="G10" s="624" t="s">
        <v>378</v>
      </c>
      <c r="H10" s="583" t="s">
        <v>379</v>
      </c>
      <c r="I10" s="644"/>
      <c r="J10" s="645"/>
      <c r="K10" s="645"/>
      <c r="L10" s="644"/>
      <c r="M10" s="644"/>
      <c r="N10" s="646"/>
      <c r="O10" s="646"/>
      <c r="P10" s="646"/>
      <c r="Q10" s="664">
        <f t="shared" si="0"/>
        <v>0</v>
      </c>
      <c r="R10" s="645"/>
      <c r="S10" s="665">
        <f t="shared" si="1"/>
        <v>0</v>
      </c>
      <c r="T10" s="666" t="str">
        <f t="shared" si="2"/>
        <v>-</v>
      </c>
    </row>
    <row r="11" spans="2:20">
      <c r="B11" s="575"/>
      <c r="C11" s="576"/>
      <c r="D11" s="626"/>
      <c r="E11" s="626"/>
      <c r="F11" s="627">
        <v>32</v>
      </c>
      <c r="G11" s="627" t="s">
        <v>380</v>
      </c>
      <c r="H11" s="587" t="s">
        <v>381</v>
      </c>
      <c r="I11" s="647"/>
      <c r="J11" s="648"/>
      <c r="K11" s="648"/>
      <c r="L11" s="647"/>
      <c r="M11" s="647"/>
      <c r="N11" s="649"/>
      <c r="O11" s="649"/>
      <c r="P11" s="649"/>
      <c r="Q11" s="667">
        <f t="shared" si="0"/>
        <v>0</v>
      </c>
      <c r="R11" s="648"/>
      <c r="S11" s="668">
        <f t="shared" si="1"/>
        <v>0</v>
      </c>
      <c r="T11" s="669" t="str">
        <f t="shared" si="2"/>
        <v>-</v>
      </c>
    </row>
    <row r="12" spans="2:20">
      <c r="B12" s="575"/>
      <c r="C12" s="576"/>
      <c r="D12" s="626"/>
      <c r="E12" s="626"/>
      <c r="F12" s="627">
        <v>34</v>
      </c>
      <c r="G12" s="627" t="s">
        <v>382</v>
      </c>
      <c r="H12" s="587" t="s">
        <v>383</v>
      </c>
      <c r="I12" s="647"/>
      <c r="J12" s="648"/>
      <c r="K12" s="648"/>
      <c r="L12" s="647"/>
      <c r="M12" s="647"/>
      <c r="N12" s="649"/>
      <c r="O12" s="649"/>
      <c r="P12" s="650"/>
      <c r="Q12" s="670">
        <f t="shared" si="0"/>
        <v>0</v>
      </c>
      <c r="R12" s="671"/>
      <c r="S12" s="672">
        <f t="shared" si="1"/>
        <v>0</v>
      </c>
      <c r="T12" s="673" t="str">
        <f t="shared" si="2"/>
        <v>-</v>
      </c>
    </row>
    <row r="13" spans="2:20">
      <c r="B13" s="575"/>
      <c r="C13" s="588"/>
      <c r="D13" s="628" t="s">
        <v>384</v>
      </c>
      <c r="E13" s="628" t="s">
        <v>31</v>
      </c>
      <c r="F13" s="629">
        <v>23</v>
      </c>
      <c r="G13" s="629" t="s">
        <v>368</v>
      </c>
      <c r="H13" s="591" t="s">
        <v>385</v>
      </c>
      <c r="I13" s="651"/>
      <c r="J13" s="652"/>
      <c r="K13" s="652"/>
      <c r="L13" s="651"/>
      <c r="M13" s="651"/>
      <c r="N13" s="653"/>
      <c r="O13" s="653"/>
      <c r="P13" s="654"/>
      <c r="Q13" s="674">
        <f t="shared" si="0"/>
        <v>0</v>
      </c>
      <c r="R13" s="659"/>
      <c r="S13" s="674">
        <f t="shared" si="1"/>
        <v>0</v>
      </c>
      <c r="T13" s="675" t="str">
        <f t="shared" si="2"/>
        <v>-</v>
      </c>
    </row>
    <row r="14" spans="2:20">
      <c r="B14" s="575"/>
      <c r="C14" s="576"/>
      <c r="D14" s="626"/>
      <c r="E14" s="626"/>
      <c r="F14" s="624">
        <v>24</v>
      </c>
      <c r="G14" s="624" t="s">
        <v>370</v>
      </c>
      <c r="H14" s="583" t="s">
        <v>386</v>
      </c>
      <c r="I14" s="644"/>
      <c r="J14" s="645"/>
      <c r="K14" s="645"/>
      <c r="L14" s="644"/>
      <c r="M14" s="644"/>
      <c r="N14" s="646"/>
      <c r="O14" s="646"/>
      <c r="P14" s="646"/>
      <c r="Q14" s="664">
        <f t="shared" si="0"/>
        <v>0</v>
      </c>
      <c r="R14" s="645"/>
      <c r="S14" s="665">
        <f t="shared" si="1"/>
        <v>0</v>
      </c>
      <c r="T14" s="666" t="str">
        <f t="shared" si="2"/>
        <v>-</v>
      </c>
    </row>
    <row r="15" spans="2:20">
      <c r="B15" s="575"/>
      <c r="C15" s="576"/>
      <c r="D15" s="626"/>
      <c r="E15" s="626"/>
      <c r="F15" s="624">
        <v>26</v>
      </c>
      <c r="G15" s="624" t="s">
        <v>372</v>
      </c>
      <c r="H15" s="583" t="s">
        <v>387</v>
      </c>
      <c r="I15" s="644"/>
      <c r="J15" s="645"/>
      <c r="K15" s="645"/>
      <c r="L15" s="644"/>
      <c r="M15" s="644"/>
      <c r="N15" s="646"/>
      <c r="O15" s="646"/>
      <c r="P15" s="646"/>
      <c r="Q15" s="664">
        <f t="shared" si="0"/>
        <v>0</v>
      </c>
      <c r="R15" s="645"/>
      <c r="S15" s="665">
        <f t="shared" si="1"/>
        <v>0</v>
      </c>
      <c r="T15" s="666" t="str">
        <f t="shared" si="2"/>
        <v>-</v>
      </c>
    </row>
    <row r="16" spans="2:20">
      <c r="B16" s="575"/>
      <c r="C16" s="576"/>
      <c r="D16" s="626"/>
      <c r="E16" s="626"/>
      <c r="F16" s="624">
        <v>28</v>
      </c>
      <c r="G16" s="624" t="s">
        <v>374</v>
      </c>
      <c r="H16" s="583" t="s">
        <v>388</v>
      </c>
      <c r="I16" s="644"/>
      <c r="J16" s="645"/>
      <c r="K16" s="645"/>
      <c r="L16" s="644"/>
      <c r="M16" s="644"/>
      <c r="N16" s="646"/>
      <c r="O16" s="646"/>
      <c r="P16" s="646"/>
      <c r="Q16" s="664">
        <f t="shared" si="0"/>
        <v>0</v>
      </c>
      <c r="R16" s="645"/>
      <c r="S16" s="665">
        <f t="shared" si="1"/>
        <v>0</v>
      </c>
      <c r="T16" s="666" t="str">
        <f t="shared" si="2"/>
        <v>-</v>
      </c>
    </row>
    <row r="17" spans="2:20">
      <c r="B17" s="575"/>
      <c r="C17" s="576"/>
      <c r="D17" s="626"/>
      <c r="E17" s="626"/>
      <c r="F17" s="624">
        <v>29</v>
      </c>
      <c r="G17" s="624" t="s">
        <v>376</v>
      </c>
      <c r="H17" s="583" t="s">
        <v>389</v>
      </c>
      <c r="I17" s="644"/>
      <c r="J17" s="645"/>
      <c r="K17" s="645"/>
      <c r="L17" s="644"/>
      <c r="M17" s="644"/>
      <c r="N17" s="646"/>
      <c r="O17" s="646"/>
      <c r="P17" s="646"/>
      <c r="Q17" s="664">
        <f t="shared" si="0"/>
        <v>0</v>
      </c>
      <c r="R17" s="645"/>
      <c r="S17" s="665">
        <f t="shared" si="1"/>
        <v>0</v>
      </c>
      <c r="T17" s="666" t="str">
        <f t="shared" si="2"/>
        <v>-</v>
      </c>
    </row>
    <row r="18" spans="2:20">
      <c r="B18" s="575"/>
      <c r="C18" s="576"/>
      <c r="D18" s="626"/>
      <c r="E18" s="626"/>
      <c r="F18" s="624">
        <v>31</v>
      </c>
      <c r="G18" s="624" t="s">
        <v>378</v>
      </c>
      <c r="H18" s="583" t="s">
        <v>390</v>
      </c>
      <c r="I18" s="644"/>
      <c r="J18" s="645"/>
      <c r="K18" s="645"/>
      <c r="L18" s="644"/>
      <c r="M18" s="644"/>
      <c r="N18" s="646"/>
      <c r="O18" s="646"/>
      <c r="P18" s="646"/>
      <c r="Q18" s="664">
        <f t="shared" si="0"/>
        <v>0</v>
      </c>
      <c r="R18" s="645"/>
      <c r="S18" s="665">
        <f t="shared" si="1"/>
        <v>0</v>
      </c>
      <c r="T18" s="666" t="str">
        <f t="shared" si="2"/>
        <v>-</v>
      </c>
    </row>
    <row r="19" spans="2:20">
      <c r="B19" s="575"/>
      <c r="C19" s="576"/>
      <c r="D19" s="626"/>
      <c r="E19" s="626"/>
      <c r="F19" s="627">
        <v>32</v>
      </c>
      <c r="G19" s="627" t="s">
        <v>380</v>
      </c>
      <c r="H19" s="587" t="s">
        <v>391</v>
      </c>
      <c r="I19" s="647"/>
      <c r="J19" s="648"/>
      <c r="K19" s="648"/>
      <c r="L19" s="647"/>
      <c r="M19" s="647"/>
      <c r="N19" s="649"/>
      <c r="O19" s="649"/>
      <c r="P19" s="649"/>
      <c r="Q19" s="667">
        <f t="shared" si="0"/>
        <v>0</v>
      </c>
      <c r="R19" s="648"/>
      <c r="S19" s="668">
        <f t="shared" si="1"/>
        <v>0</v>
      </c>
      <c r="T19" s="669" t="str">
        <f t="shared" si="2"/>
        <v>-</v>
      </c>
    </row>
    <row r="20" ht="26.25" spans="2:20">
      <c r="B20" s="592"/>
      <c r="C20" s="593"/>
      <c r="D20" s="630"/>
      <c r="E20" s="630"/>
      <c r="F20" s="631">
        <v>34</v>
      </c>
      <c r="G20" s="631" t="s">
        <v>382</v>
      </c>
      <c r="H20" s="596" t="s">
        <v>392</v>
      </c>
      <c r="I20" s="655"/>
      <c r="J20" s="656"/>
      <c r="K20" s="656"/>
      <c r="L20" s="655"/>
      <c r="M20" s="655"/>
      <c r="N20" s="657"/>
      <c r="O20" s="657"/>
      <c r="P20" s="657"/>
      <c r="Q20" s="676">
        <f t="shared" si="0"/>
        <v>0</v>
      </c>
      <c r="R20" s="656"/>
      <c r="S20" s="677">
        <f t="shared" si="1"/>
        <v>0</v>
      </c>
      <c r="T20" s="678" t="str">
        <f t="shared" si="2"/>
        <v>-</v>
      </c>
    </row>
    <row r="21" spans="2:20">
      <c r="B21" s="575" t="s">
        <v>393</v>
      </c>
      <c r="C21" s="576"/>
      <c r="D21" s="626" t="s">
        <v>394</v>
      </c>
      <c r="E21" s="626" t="s">
        <v>31</v>
      </c>
      <c r="F21" s="632">
        <v>23</v>
      </c>
      <c r="G21" s="632" t="s">
        <v>368</v>
      </c>
      <c r="H21" s="633" t="s">
        <v>395</v>
      </c>
      <c r="I21" s="658"/>
      <c r="J21" s="659"/>
      <c r="K21" s="659"/>
      <c r="L21" s="658"/>
      <c r="M21" s="658"/>
      <c r="N21" s="654"/>
      <c r="O21" s="654"/>
      <c r="P21" s="654"/>
      <c r="Q21" s="674">
        <f t="shared" si="0"/>
        <v>0</v>
      </c>
      <c r="R21" s="659"/>
      <c r="S21" s="674">
        <f t="shared" si="1"/>
        <v>0</v>
      </c>
      <c r="T21" s="675" t="str">
        <f t="shared" si="2"/>
        <v>-</v>
      </c>
    </row>
    <row r="22" spans="2:20">
      <c r="B22" s="575"/>
      <c r="C22" s="576"/>
      <c r="D22" s="626"/>
      <c r="E22" s="626"/>
      <c r="F22" s="624">
        <v>24</v>
      </c>
      <c r="G22" s="624" t="s">
        <v>370</v>
      </c>
      <c r="H22" s="583" t="s">
        <v>396</v>
      </c>
      <c r="I22" s="644"/>
      <c r="J22" s="645"/>
      <c r="K22" s="645"/>
      <c r="L22" s="644"/>
      <c r="M22" s="644"/>
      <c r="N22" s="646"/>
      <c r="O22" s="646"/>
      <c r="P22" s="646"/>
      <c r="Q22" s="664">
        <f t="shared" si="0"/>
        <v>0</v>
      </c>
      <c r="R22" s="645"/>
      <c r="S22" s="665">
        <f t="shared" si="1"/>
        <v>0</v>
      </c>
      <c r="T22" s="666" t="str">
        <f t="shared" si="2"/>
        <v>-</v>
      </c>
    </row>
    <row r="23" spans="2:20">
      <c r="B23" s="575"/>
      <c r="C23" s="576"/>
      <c r="D23" s="626"/>
      <c r="E23" s="626"/>
      <c r="F23" s="624">
        <v>26</v>
      </c>
      <c r="G23" s="624" t="s">
        <v>372</v>
      </c>
      <c r="H23" s="583" t="s">
        <v>397</v>
      </c>
      <c r="I23" s="644"/>
      <c r="J23" s="645"/>
      <c r="K23" s="645"/>
      <c r="L23" s="644"/>
      <c r="M23" s="644"/>
      <c r="N23" s="646"/>
      <c r="O23" s="646"/>
      <c r="P23" s="646"/>
      <c r="Q23" s="664">
        <f t="shared" si="0"/>
        <v>0</v>
      </c>
      <c r="R23" s="645"/>
      <c r="S23" s="665">
        <f t="shared" si="1"/>
        <v>0</v>
      </c>
      <c r="T23" s="666" t="str">
        <f t="shared" si="2"/>
        <v>-</v>
      </c>
    </row>
    <row r="24" spans="2:20">
      <c r="B24" s="575"/>
      <c r="C24" s="576"/>
      <c r="D24" s="626"/>
      <c r="E24" s="626"/>
      <c r="F24" s="624">
        <v>28</v>
      </c>
      <c r="G24" s="624" t="s">
        <v>374</v>
      </c>
      <c r="H24" s="583" t="s">
        <v>398</v>
      </c>
      <c r="I24" s="644"/>
      <c r="J24" s="645"/>
      <c r="K24" s="645"/>
      <c r="L24" s="644"/>
      <c r="M24" s="644"/>
      <c r="N24" s="646"/>
      <c r="O24" s="646"/>
      <c r="P24" s="646"/>
      <c r="Q24" s="664">
        <f t="shared" si="0"/>
        <v>0</v>
      </c>
      <c r="R24" s="645"/>
      <c r="S24" s="665">
        <f t="shared" si="1"/>
        <v>0</v>
      </c>
      <c r="T24" s="666" t="str">
        <f t="shared" si="2"/>
        <v>-</v>
      </c>
    </row>
    <row r="25" spans="2:20">
      <c r="B25" s="575"/>
      <c r="C25" s="576"/>
      <c r="D25" s="626"/>
      <c r="E25" s="626"/>
      <c r="F25" s="624">
        <v>29</v>
      </c>
      <c r="G25" s="624" t="s">
        <v>376</v>
      </c>
      <c r="H25" s="583" t="s">
        <v>399</v>
      </c>
      <c r="I25" s="644"/>
      <c r="J25" s="645"/>
      <c r="K25" s="645"/>
      <c r="L25" s="644"/>
      <c r="M25" s="644"/>
      <c r="N25" s="646"/>
      <c r="O25" s="646"/>
      <c r="P25" s="646"/>
      <c r="Q25" s="664">
        <f t="shared" si="0"/>
        <v>0</v>
      </c>
      <c r="R25" s="645"/>
      <c r="S25" s="665">
        <f t="shared" si="1"/>
        <v>0</v>
      </c>
      <c r="T25" s="666" t="str">
        <f t="shared" si="2"/>
        <v>-</v>
      </c>
    </row>
    <row r="26" spans="2:20">
      <c r="B26" s="575"/>
      <c r="C26" s="576"/>
      <c r="D26" s="626"/>
      <c r="E26" s="626"/>
      <c r="F26" s="624">
        <v>31</v>
      </c>
      <c r="G26" s="624" t="s">
        <v>378</v>
      </c>
      <c r="H26" s="583" t="s">
        <v>400</v>
      </c>
      <c r="I26" s="644"/>
      <c r="J26" s="645"/>
      <c r="K26" s="645"/>
      <c r="L26" s="644"/>
      <c r="M26" s="644"/>
      <c r="N26" s="646"/>
      <c r="O26" s="646"/>
      <c r="P26" s="646"/>
      <c r="Q26" s="664">
        <f t="shared" si="0"/>
        <v>0</v>
      </c>
      <c r="R26" s="645"/>
      <c r="S26" s="665">
        <f t="shared" si="1"/>
        <v>0</v>
      </c>
      <c r="T26" s="666" t="str">
        <f t="shared" si="2"/>
        <v>-</v>
      </c>
    </row>
    <row r="27" spans="2:20">
      <c r="B27" s="575"/>
      <c r="C27" s="576"/>
      <c r="D27" s="626"/>
      <c r="E27" s="626"/>
      <c r="F27" s="627">
        <v>32</v>
      </c>
      <c r="G27" s="627" t="s">
        <v>380</v>
      </c>
      <c r="H27" s="587" t="s">
        <v>401</v>
      </c>
      <c r="I27" s="647"/>
      <c r="J27" s="648"/>
      <c r="K27" s="648"/>
      <c r="L27" s="647"/>
      <c r="M27" s="647"/>
      <c r="N27" s="649"/>
      <c r="O27" s="649"/>
      <c r="P27" s="649"/>
      <c r="Q27" s="667">
        <f t="shared" si="0"/>
        <v>0</v>
      </c>
      <c r="R27" s="648"/>
      <c r="S27" s="668">
        <f t="shared" si="1"/>
        <v>0</v>
      </c>
      <c r="T27" s="669" t="str">
        <f t="shared" si="2"/>
        <v>-</v>
      </c>
    </row>
    <row r="28" spans="2:20">
      <c r="B28" s="575"/>
      <c r="C28" s="588"/>
      <c r="D28" s="634" t="s">
        <v>402</v>
      </c>
      <c r="E28" s="634" t="s">
        <v>403</v>
      </c>
      <c r="F28" s="629">
        <v>23</v>
      </c>
      <c r="G28" s="629" t="s">
        <v>368</v>
      </c>
      <c r="H28" s="591" t="s">
        <v>404</v>
      </c>
      <c r="I28" s="651"/>
      <c r="J28" s="652"/>
      <c r="K28" s="652"/>
      <c r="L28" s="651"/>
      <c r="M28" s="651"/>
      <c r="N28" s="653"/>
      <c r="O28" s="653"/>
      <c r="P28" s="653"/>
      <c r="Q28" s="679">
        <f t="shared" si="0"/>
        <v>0</v>
      </c>
      <c r="R28" s="652"/>
      <c r="S28" s="680">
        <f t="shared" si="1"/>
        <v>0</v>
      </c>
      <c r="T28" s="681" t="str">
        <f t="shared" si="2"/>
        <v>-</v>
      </c>
    </row>
    <row r="29" spans="2:20">
      <c r="B29" s="575"/>
      <c r="C29" s="576"/>
      <c r="D29" s="635"/>
      <c r="E29" s="635"/>
      <c r="F29" s="624">
        <v>24</v>
      </c>
      <c r="G29" s="624" t="s">
        <v>370</v>
      </c>
      <c r="H29" s="583" t="s">
        <v>405</v>
      </c>
      <c r="I29" s="644"/>
      <c r="J29" s="645"/>
      <c r="K29" s="645"/>
      <c r="L29" s="644"/>
      <c r="M29" s="644"/>
      <c r="N29" s="646"/>
      <c r="O29" s="646"/>
      <c r="P29" s="646"/>
      <c r="Q29" s="664">
        <f t="shared" si="0"/>
        <v>0</v>
      </c>
      <c r="R29" s="645"/>
      <c r="S29" s="665">
        <f t="shared" si="1"/>
        <v>0</v>
      </c>
      <c r="T29" s="666" t="str">
        <f t="shared" si="2"/>
        <v>-</v>
      </c>
    </row>
    <row r="30" spans="2:20">
      <c r="B30" s="575"/>
      <c r="C30" s="576"/>
      <c r="D30" s="635"/>
      <c r="E30" s="635"/>
      <c r="F30" s="624">
        <v>26</v>
      </c>
      <c r="G30" s="624" t="s">
        <v>372</v>
      </c>
      <c r="H30" s="583" t="s">
        <v>406</v>
      </c>
      <c r="I30" s="644"/>
      <c r="J30" s="645"/>
      <c r="K30" s="645"/>
      <c r="L30" s="644"/>
      <c r="M30" s="644"/>
      <c r="N30" s="646"/>
      <c r="O30" s="646"/>
      <c r="P30" s="646"/>
      <c r="Q30" s="664">
        <f t="shared" si="0"/>
        <v>0</v>
      </c>
      <c r="R30" s="645"/>
      <c r="S30" s="665">
        <f t="shared" si="1"/>
        <v>0</v>
      </c>
      <c r="T30" s="666" t="str">
        <f t="shared" si="2"/>
        <v>-</v>
      </c>
    </row>
    <row r="31" spans="2:20">
      <c r="B31" s="575"/>
      <c r="C31" s="576"/>
      <c r="D31" s="635"/>
      <c r="E31" s="635"/>
      <c r="F31" s="624">
        <v>28</v>
      </c>
      <c r="G31" s="624" t="s">
        <v>374</v>
      </c>
      <c r="H31" s="583" t="s">
        <v>407</v>
      </c>
      <c r="I31" s="644"/>
      <c r="J31" s="645"/>
      <c r="K31" s="645"/>
      <c r="L31" s="644"/>
      <c r="M31" s="644"/>
      <c r="N31" s="646"/>
      <c r="O31" s="646"/>
      <c r="P31" s="646"/>
      <c r="Q31" s="664">
        <f t="shared" si="0"/>
        <v>0</v>
      </c>
      <c r="R31" s="645"/>
      <c r="S31" s="665">
        <f t="shared" si="1"/>
        <v>0</v>
      </c>
      <c r="T31" s="666" t="str">
        <f t="shared" si="2"/>
        <v>-</v>
      </c>
    </row>
    <row r="32" spans="2:20">
      <c r="B32" s="575"/>
      <c r="C32" s="576"/>
      <c r="D32" s="635"/>
      <c r="E32" s="635"/>
      <c r="F32" s="624">
        <v>29</v>
      </c>
      <c r="G32" s="624" t="s">
        <v>376</v>
      </c>
      <c r="H32" s="583" t="s">
        <v>408</v>
      </c>
      <c r="I32" s="644"/>
      <c r="J32" s="645"/>
      <c r="K32" s="645"/>
      <c r="L32" s="644"/>
      <c r="M32" s="644"/>
      <c r="N32" s="646"/>
      <c r="O32" s="646"/>
      <c r="P32" s="646"/>
      <c r="Q32" s="664">
        <f t="shared" si="0"/>
        <v>0</v>
      </c>
      <c r="R32" s="645"/>
      <c r="S32" s="665">
        <f t="shared" si="1"/>
        <v>0</v>
      </c>
      <c r="T32" s="666" t="str">
        <f t="shared" si="2"/>
        <v>-</v>
      </c>
    </row>
    <row r="33" spans="2:20">
      <c r="B33" s="575"/>
      <c r="C33" s="576"/>
      <c r="D33" s="635"/>
      <c r="E33" s="635"/>
      <c r="F33" s="624">
        <v>31</v>
      </c>
      <c r="G33" s="624" t="s">
        <v>378</v>
      </c>
      <c r="H33" s="583" t="s">
        <v>409</v>
      </c>
      <c r="I33" s="644"/>
      <c r="J33" s="645"/>
      <c r="K33" s="645"/>
      <c r="L33" s="644"/>
      <c r="M33" s="644"/>
      <c r="N33" s="646"/>
      <c r="O33" s="646"/>
      <c r="P33" s="646"/>
      <c r="Q33" s="664">
        <f t="shared" si="0"/>
        <v>0</v>
      </c>
      <c r="R33" s="645"/>
      <c r="S33" s="665">
        <f t="shared" si="1"/>
        <v>0</v>
      </c>
      <c r="T33" s="666" t="str">
        <f t="shared" si="2"/>
        <v>-</v>
      </c>
    </row>
    <row r="34" spans="2:20">
      <c r="B34" s="575"/>
      <c r="C34" s="576"/>
      <c r="D34" s="635"/>
      <c r="E34" s="635"/>
      <c r="F34" s="627">
        <v>32</v>
      </c>
      <c r="G34" s="627" t="s">
        <v>380</v>
      </c>
      <c r="H34" s="587" t="s">
        <v>410</v>
      </c>
      <c r="I34" s="647"/>
      <c r="J34" s="648"/>
      <c r="K34" s="648"/>
      <c r="L34" s="647"/>
      <c r="M34" s="647"/>
      <c r="N34" s="649"/>
      <c r="O34" s="649"/>
      <c r="P34" s="650"/>
      <c r="Q34" s="670">
        <f t="shared" si="0"/>
        <v>0</v>
      </c>
      <c r="R34" s="671"/>
      <c r="S34" s="672">
        <f t="shared" si="1"/>
        <v>0</v>
      </c>
      <c r="T34" s="673" t="str">
        <f t="shared" si="2"/>
        <v>-</v>
      </c>
    </row>
    <row r="35" spans="2:20">
      <c r="B35" s="575"/>
      <c r="C35" s="588"/>
      <c r="D35" s="634" t="s">
        <v>411</v>
      </c>
      <c r="E35" s="634" t="s">
        <v>412</v>
      </c>
      <c r="F35" s="629">
        <v>23</v>
      </c>
      <c r="G35" s="629" t="s">
        <v>368</v>
      </c>
      <c r="H35" s="591" t="s">
        <v>413</v>
      </c>
      <c r="I35" s="651"/>
      <c r="J35" s="652"/>
      <c r="K35" s="652"/>
      <c r="L35" s="651"/>
      <c r="M35" s="651"/>
      <c r="N35" s="653"/>
      <c r="O35" s="653"/>
      <c r="P35" s="654"/>
      <c r="Q35" s="674">
        <f t="shared" ref="Q35:Q66" si="3">IF($A$1="补货",I35+J35+K35,I35)</f>
        <v>0</v>
      </c>
      <c r="R35" s="659"/>
      <c r="S35" s="674">
        <f t="shared" si="1"/>
        <v>0</v>
      </c>
      <c r="T35" s="675" t="str">
        <f t="shared" si="2"/>
        <v>-</v>
      </c>
    </row>
    <row r="36" spans="2:20">
      <c r="B36" s="575"/>
      <c r="C36" s="576"/>
      <c r="D36" s="635"/>
      <c r="E36" s="635"/>
      <c r="F36" s="624">
        <v>24</v>
      </c>
      <c r="G36" s="624" t="s">
        <v>370</v>
      </c>
      <c r="H36" s="583" t="s">
        <v>414</v>
      </c>
      <c r="I36" s="644"/>
      <c r="J36" s="645"/>
      <c r="K36" s="645"/>
      <c r="L36" s="644"/>
      <c r="M36" s="644"/>
      <c r="N36" s="646"/>
      <c r="O36" s="646"/>
      <c r="P36" s="646"/>
      <c r="Q36" s="664">
        <f t="shared" si="3"/>
        <v>0</v>
      </c>
      <c r="R36" s="645"/>
      <c r="S36" s="665">
        <f t="shared" si="1"/>
        <v>0</v>
      </c>
      <c r="T36" s="666" t="str">
        <f t="shared" si="2"/>
        <v>-</v>
      </c>
    </row>
    <row r="37" spans="2:20">
      <c r="B37" s="575"/>
      <c r="C37" s="576"/>
      <c r="D37" s="635"/>
      <c r="E37" s="635"/>
      <c r="F37" s="624">
        <v>26</v>
      </c>
      <c r="G37" s="624" t="s">
        <v>372</v>
      </c>
      <c r="H37" s="583" t="s">
        <v>415</v>
      </c>
      <c r="I37" s="644"/>
      <c r="J37" s="645"/>
      <c r="K37" s="645"/>
      <c r="L37" s="644"/>
      <c r="M37" s="644"/>
      <c r="N37" s="646"/>
      <c r="O37" s="646"/>
      <c r="P37" s="646"/>
      <c r="Q37" s="664">
        <f t="shared" si="3"/>
        <v>0</v>
      </c>
      <c r="R37" s="645"/>
      <c r="S37" s="665">
        <f t="shared" si="1"/>
        <v>0</v>
      </c>
      <c r="T37" s="666" t="str">
        <f t="shared" si="2"/>
        <v>-</v>
      </c>
    </row>
    <row r="38" spans="2:20">
      <c r="B38" s="575"/>
      <c r="C38" s="576"/>
      <c r="D38" s="635"/>
      <c r="E38" s="635"/>
      <c r="F38" s="624">
        <v>28</v>
      </c>
      <c r="G38" s="624" t="s">
        <v>374</v>
      </c>
      <c r="H38" s="583" t="s">
        <v>416</v>
      </c>
      <c r="I38" s="644"/>
      <c r="J38" s="645"/>
      <c r="K38" s="645"/>
      <c r="L38" s="644"/>
      <c r="M38" s="644"/>
      <c r="N38" s="646"/>
      <c r="O38" s="646"/>
      <c r="P38" s="646"/>
      <c r="Q38" s="664">
        <f t="shared" si="3"/>
        <v>0</v>
      </c>
      <c r="R38" s="645"/>
      <c r="S38" s="665">
        <f t="shared" si="1"/>
        <v>0</v>
      </c>
      <c r="T38" s="666" t="str">
        <f t="shared" si="2"/>
        <v>-</v>
      </c>
    </row>
    <row r="39" spans="2:20">
      <c r="B39" s="575"/>
      <c r="C39" s="576"/>
      <c r="D39" s="635"/>
      <c r="E39" s="635"/>
      <c r="F39" s="624">
        <v>29</v>
      </c>
      <c r="G39" s="624" t="s">
        <v>376</v>
      </c>
      <c r="H39" s="583" t="s">
        <v>417</v>
      </c>
      <c r="I39" s="644"/>
      <c r="J39" s="645"/>
      <c r="K39" s="645"/>
      <c r="L39" s="644"/>
      <c r="M39" s="644"/>
      <c r="N39" s="646"/>
      <c r="O39" s="646"/>
      <c r="P39" s="646"/>
      <c r="Q39" s="664">
        <f t="shared" si="3"/>
        <v>0</v>
      </c>
      <c r="R39" s="645"/>
      <c r="S39" s="665">
        <f t="shared" si="1"/>
        <v>0</v>
      </c>
      <c r="T39" s="666" t="str">
        <f t="shared" si="2"/>
        <v>-</v>
      </c>
    </row>
    <row r="40" spans="2:20">
      <c r="B40" s="575"/>
      <c r="C40" s="576"/>
      <c r="D40" s="635"/>
      <c r="E40" s="635"/>
      <c r="F40" s="624">
        <v>31</v>
      </c>
      <c r="G40" s="624" t="s">
        <v>378</v>
      </c>
      <c r="H40" s="583" t="s">
        <v>418</v>
      </c>
      <c r="I40" s="644"/>
      <c r="J40" s="645"/>
      <c r="K40" s="645"/>
      <c r="L40" s="644"/>
      <c r="M40" s="644"/>
      <c r="N40" s="646"/>
      <c r="O40" s="646"/>
      <c r="P40" s="646"/>
      <c r="Q40" s="664">
        <f t="shared" si="3"/>
        <v>0</v>
      </c>
      <c r="R40" s="645"/>
      <c r="S40" s="665">
        <f t="shared" si="1"/>
        <v>0</v>
      </c>
      <c r="T40" s="666" t="str">
        <f t="shared" si="2"/>
        <v>-</v>
      </c>
    </row>
    <row r="41" ht="26.25" spans="2:20">
      <c r="B41" s="592"/>
      <c r="C41" s="593"/>
      <c r="D41" s="636"/>
      <c r="E41" s="636"/>
      <c r="F41" s="637">
        <v>32</v>
      </c>
      <c r="G41" s="637" t="s">
        <v>380</v>
      </c>
      <c r="H41" s="596" t="s">
        <v>419</v>
      </c>
      <c r="I41" s="655"/>
      <c r="J41" s="656"/>
      <c r="K41" s="656"/>
      <c r="L41" s="655"/>
      <c r="M41" s="655"/>
      <c r="N41" s="657"/>
      <c r="O41" s="657"/>
      <c r="P41" s="657"/>
      <c r="Q41" s="676">
        <f t="shared" si="3"/>
        <v>0</v>
      </c>
      <c r="R41" s="656"/>
      <c r="S41" s="677">
        <f t="shared" si="1"/>
        <v>0</v>
      </c>
      <c r="T41" s="678" t="str">
        <f t="shared" si="2"/>
        <v>-</v>
      </c>
    </row>
    <row r="42" spans="2:20">
      <c r="B42" s="570" t="s">
        <v>420</v>
      </c>
      <c r="C42" s="571"/>
      <c r="D42" s="625" t="s">
        <v>421</v>
      </c>
      <c r="E42" s="625"/>
      <c r="F42" s="621">
        <v>23</v>
      </c>
      <c r="G42" s="621" t="s">
        <v>368</v>
      </c>
      <c r="H42" s="581" t="s">
        <v>422</v>
      </c>
      <c r="I42" s="641"/>
      <c r="J42" s="642"/>
      <c r="K42" s="642"/>
      <c r="L42" s="641"/>
      <c r="M42" s="641"/>
      <c r="N42" s="643"/>
      <c r="O42" s="643"/>
      <c r="P42" s="643"/>
      <c r="Q42" s="662">
        <f t="shared" si="3"/>
        <v>0</v>
      </c>
      <c r="R42" s="642"/>
      <c r="S42" s="662">
        <f t="shared" si="1"/>
        <v>0</v>
      </c>
      <c r="T42" s="663" t="str">
        <f t="shared" si="2"/>
        <v>-</v>
      </c>
    </row>
    <row r="43" spans="2:20">
      <c r="B43" s="575"/>
      <c r="C43" s="576"/>
      <c r="D43" s="626"/>
      <c r="E43" s="626"/>
      <c r="F43" s="624">
        <v>24</v>
      </c>
      <c r="G43" s="624" t="s">
        <v>370</v>
      </c>
      <c r="H43" s="583" t="s">
        <v>423</v>
      </c>
      <c r="I43" s="644"/>
      <c r="J43" s="645"/>
      <c r="K43" s="645"/>
      <c r="L43" s="644"/>
      <c r="M43" s="644"/>
      <c r="N43" s="646"/>
      <c r="O43" s="646"/>
      <c r="P43" s="646"/>
      <c r="Q43" s="664">
        <f t="shared" si="3"/>
        <v>0</v>
      </c>
      <c r="R43" s="645"/>
      <c r="S43" s="665">
        <f t="shared" si="1"/>
        <v>0</v>
      </c>
      <c r="T43" s="666" t="str">
        <f t="shared" si="2"/>
        <v>-</v>
      </c>
    </row>
    <row r="44" spans="2:20">
      <c r="B44" s="575"/>
      <c r="C44" s="576"/>
      <c r="D44" s="626"/>
      <c r="E44" s="626"/>
      <c r="F44" s="624">
        <v>26</v>
      </c>
      <c r="G44" s="624" t="s">
        <v>372</v>
      </c>
      <c r="H44" s="583" t="s">
        <v>424</v>
      </c>
      <c r="I44" s="644"/>
      <c r="J44" s="645"/>
      <c r="K44" s="645"/>
      <c r="L44" s="644"/>
      <c r="M44" s="644"/>
      <c r="N44" s="646"/>
      <c r="O44" s="646"/>
      <c r="P44" s="646"/>
      <c r="Q44" s="664">
        <f t="shared" si="3"/>
        <v>0</v>
      </c>
      <c r="R44" s="645"/>
      <c r="S44" s="665">
        <f t="shared" ref="S44:S51" si="4">Q44+R44</f>
        <v>0</v>
      </c>
      <c r="T44" s="666" t="str">
        <f t="shared" ref="T44:T51" si="5">IF(P44&lt;&gt;0,S44/P44*7,"-")</f>
        <v>-</v>
      </c>
    </row>
    <row r="45" spans="2:20">
      <c r="B45" s="575"/>
      <c r="C45" s="576"/>
      <c r="D45" s="626"/>
      <c r="E45" s="626"/>
      <c r="F45" s="624">
        <v>28</v>
      </c>
      <c r="G45" s="624" t="s">
        <v>374</v>
      </c>
      <c r="H45" s="583" t="s">
        <v>425</v>
      </c>
      <c r="I45" s="644"/>
      <c r="J45" s="645"/>
      <c r="K45" s="645"/>
      <c r="L45" s="644"/>
      <c r="M45" s="644"/>
      <c r="N45" s="646"/>
      <c r="O45" s="646"/>
      <c r="P45" s="646"/>
      <c r="Q45" s="664">
        <f t="shared" si="3"/>
        <v>0</v>
      </c>
      <c r="R45" s="645"/>
      <c r="S45" s="665">
        <f t="shared" si="4"/>
        <v>0</v>
      </c>
      <c r="T45" s="666" t="str">
        <f t="shared" si="5"/>
        <v>-</v>
      </c>
    </row>
    <row r="46" spans="2:20">
      <c r="B46" s="575"/>
      <c r="C46" s="576"/>
      <c r="D46" s="626"/>
      <c r="E46" s="626"/>
      <c r="F46" s="624">
        <v>29</v>
      </c>
      <c r="G46" s="624" t="s">
        <v>376</v>
      </c>
      <c r="H46" s="583" t="s">
        <v>426</v>
      </c>
      <c r="I46" s="644"/>
      <c r="J46" s="645"/>
      <c r="K46" s="645"/>
      <c r="L46" s="644"/>
      <c r="M46" s="644"/>
      <c r="N46" s="646"/>
      <c r="O46" s="646"/>
      <c r="P46" s="646"/>
      <c r="Q46" s="664">
        <f t="shared" si="3"/>
        <v>0</v>
      </c>
      <c r="R46" s="645"/>
      <c r="S46" s="665">
        <f t="shared" si="4"/>
        <v>0</v>
      </c>
      <c r="T46" s="666" t="str">
        <f t="shared" si="5"/>
        <v>-</v>
      </c>
    </row>
    <row r="47" spans="2:20">
      <c r="B47" s="575"/>
      <c r="C47" s="576"/>
      <c r="D47" s="626"/>
      <c r="E47" s="626"/>
      <c r="F47" s="624">
        <v>31</v>
      </c>
      <c r="G47" s="624" t="s">
        <v>378</v>
      </c>
      <c r="H47" s="583" t="s">
        <v>427</v>
      </c>
      <c r="I47" s="644"/>
      <c r="J47" s="645"/>
      <c r="K47" s="645"/>
      <c r="L47" s="644"/>
      <c r="M47" s="644"/>
      <c r="N47" s="646"/>
      <c r="O47" s="646"/>
      <c r="P47" s="646"/>
      <c r="Q47" s="664">
        <f t="shared" si="3"/>
        <v>0</v>
      </c>
      <c r="R47" s="645"/>
      <c r="S47" s="665">
        <f t="shared" si="4"/>
        <v>0</v>
      </c>
      <c r="T47" s="666" t="str">
        <f t="shared" si="5"/>
        <v>-</v>
      </c>
    </row>
    <row r="48" spans="2:20">
      <c r="B48" s="575"/>
      <c r="C48" s="576"/>
      <c r="D48" s="626"/>
      <c r="E48" s="626"/>
      <c r="F48" s="627">
        <v>32</v>
      </c>
      <c r="G48" s="627" t="s">
        <v>380</v>
      </c>
      <c r="H48" s="587" t="s">
        <v>428</v>
      </c>
      <c r="I48" s="647"/>
      <c r="J48" s="648"/>
      <c r="K48" s="648"/>
      <c r="L48" s="647"/>
      <c r="M48" s="647"/>
      <c r="N48" s="649"/>
      <c r="O48" s="649"/>
      <c r="P48" s="649"/>
      <c r="Q48" s="667">
        <f t="shared" si="3"/>
        <v>0</v>
      </c>
      <c r="R48" s="648"/>
      <c r="S48" s="668">
        <f t="shared" si="4"/>
        <v>0</v>
      </c>
      <c r="T48" s="669" t="str">
        <f t="shared" si="5"/>
        <v>-</v>
      </c>
    </row>
    <row r="49" spans="2:20">
      <c r="B49" s="575"/>
      <c r="C49" s="576"/>
      <c r="D49" s="626"/>
      <c r="E49" s="626"/>
      <c r="F49" s="627">
        <v>34</v>
      </c>
      <c r="G49" s="627" t="s">
        <v>382</v>
      </c>
      <c r="H49" s="587" t="s">
        <v>429</v>
      </c>
      <c r="I49" s="647"/>
      <c r="J49" s="648"/>
      <c r="K49" s="648"/>
      <c r="L49" s="647"/>
      <c r="M49" s="647"/>
      <c r="N49" s="649"/>
      <c r="O49" s="649"/>
      <c r="P49" s="649"/>
      <c r="Q49" s="667">
        <f t="shared" si="3"/>
        <v>0</v>
      </c>
      <c r="R49" s="648"/>
      <c r="S49" s="668">
        <f t="shared" si="4"/>
        <v>0</v>
      </c>
      <c r="T49" s="669" t="str">
        <f t="shared" si="5"/>
        <v>-</v>
      </c>
    </row>
    <row r="50" spans="2:20">
      <c r="B50" s="575"/>
      <c r="C50" s="588"/>
      <c r="D50" s="628" t="s">
        <v>384</v>
      </c>
      <c r="E50" s="628"/>
      <c r="F50" s="629">
        <v>23</v>
      </c>
      <c r="G50" s="629" t="s">
        <v>368</v>
      </c>
      <c r="H50" s="591" t="s">
        <v>430</v>
      </c>
      <c r="I50" s="651"/>
      <c r="J50" s="652"/>
      <c r="K50" s="652"/>
      <c r="L50" s="651"/>
      <c r="M50" s="651"/>
      <c r="N50" s="653"/>
      <c r="O50" s="653"/>
      <c r="P50" s="653"/>
      <c r="Q50" s="679">
        <f t="shared" si="3"/>
        <v>0</v>
      </c>
      <c r="R50" s="652"/>
      <c r="S50" s="680">
        <f t="shared" si="4"/>
        <v>0</v>
      </c>
      <c r="T50" s="681" t="str">
        <f t="shared" si="5"/>
        <v>-</v>
      </c>
    </row>
    <row r="51" spans="2:20">
      <c r="B51" s="575"/>
      <c r="C51" s="576"/>
      <c r="D51" s="626"/>
      <c r="E51" s="626"/>
      <c r="F51" s="624">
        <v>24</v>
      </c>
      <c r="G51" s="624" t="s">
        <v>370</v>
      </c>
      <c r="H51" s="583" t="s">
        <v>431</v>
      </c>
      <c r="I51" s="644"/>
      <c r="J51" s="645"/>
      <c r="K51" s="645"/>
      <c r="L51" s="644"/>
      <c r="M51" s="644"/>
      <c r="N51" s="646"/>
      <c r="O51" s="646"/>
      <c r="P51" s="646"/>
      <c r="Q51" s="664">
        <f t="shared" si="3"/>
        <v>0</v>
      </c>
      <c r="R51" s="645"/>
      <c r="S51" s="665">
        <f t="shared" si="4"/>
        <v>0</v>
      </c>
      <c r="T51" s="666" t="str">
        <f t="shared" si="5"/>
        <v>-</v>
      </c>
    </row>
    <row r="52" spans="2:20">
      <c r="B52" s="575"/>
      <c r="C52" s="576"/>
      <c r="D52" s="626"/>
      <c r="E52" s="626"/>
      <c r="F52" s="624">
        <v>26</v>
      </c>
      <c r="G52" s="624" t="s">
        <v>372</v>
      </c>
      <c r="H52" s="583" t="s">
        <v>432</v>
      </c>
      <c r="I52" s="644"/>
      <c r="J52" s="645"/>
      <c r="K52" s="645"/>
      <c r="L52" s="644"/>
      <c r="M52" s="644"/>
      <c r="N52" s="646"/>
      <c r="O52" s="646"/>
      <c r="P52" s="646"/>
      <c r="Q52" s="664">
        <f t="shared" si="3"/>
        <v>0</v>
      </c>
      <c r="R52" s="645"/>
      <c r="S52" s="665">
        <f t="shared" ref="S52:S57" si="6">Q52+R52</f>
        <v>0</v>
      </c>
      <c r="T52" s="666" t="str">
        <f t="shared" ref="T52:T57" si="7">IF(P52&lt;&gt;0,S52/P52*7,"-")</f>
        <v>-</v>
      </c>
    </row>
    <row r="53" spans="2:20">
      <c r="B53" s="575"/>
      <c r="C53" s="576"/>
      <c r="D53" s="626"/>
      <c r="E53" s="626"/>
      <c r="F53" s="624">
        <v>28</v>
      </c>
      <c r="G53" s="624" t="s">
        <v>374</v>
      </c>
      <c r="H53" s="583" t="s">
        <v>433</v>
      </c>
      <c r="I53" s="644"/>
      <c r="J53" s="645"/>
      <c r="K53" s="645"/>
      <c r="L53" s="644"/>
      <c r="M53" s="644"/>
      <c r="N53" s="646"/>
      <c r="O53" s="646"/>
      <c r="P53" s="646"/>
      <c r="Q53" s="664">
        <f t="shared" si="3"/>
        <v>0</v>
      </c>
      <c r="R53" s="645"/>
      <c r="S53" s="665">
        <f t="shared" si="6"/>
        <v>0</v>
      </c>
      <c r="T53" s="666" t="str">
        <f t="shared" si="7"/>
        <v>-</v>
      </c>
    </row>
    <row r="54" spans="2:20">
      <c r="B54" s="575"/>
      <c r="C54" s="576"/>
      <c r="D54" s="626"/>
      <c r="E54" s="626"/>
      <c r="F54" s="624">
        <v>29</v>
      </c>
      <c r="G54" s="624" t="s">
        <v>376</v>
      </c>
      <c r="H54" s="583" t="s">
        <v>434</v>
      </c>
      <c r="I54" s="644"/>
      <c r="J54" s="645"/>
      <c r="K54" s="645"/>
      <c r="L54" s="644"/>
      <c r="M54" s="644"/>
      <c r="N54" s="646"/>
      <c r="O54" s="646"/>
      <c r="P54" s="646"/>
      <c r="Q54" s="664">
        <f t="shared" si="3"/>
        <v>0</v>
      </c>
      <c r="R54" s="645"/>
      <c r="S54" s="665">
        <f t="shared" si="6"/>
        <v>0</v>
      </c>
      <c r="T54" s="666" t="str">
        <f t="shared" si="7"/>
        <v>-</v>
      </c>
    </row>
    <row r="55" spans="2:20">
      <c r="B55" s="575"/>
      <c r="C55" s="576"/>
      <c r="D55" s="626"/>
      <c r="E55" s="626"/>
      <c r="F55" s="624">
        <v>31</v>
      </c>
      <c r="G55" s="624" t="s">
        <v>378</v>
      </c>
      <c r="H55" s="583" t="s">
        <v>435</v>
      </c>
      <c r="I55" s="644"/>
      <c r="J55" s="645"/>
      <c r="K55" s="645"/>
      <c r="L55" s="644"/>
      <c r="M55" s="644"/>
      <c r="N55" s="646"/>
      <c r="O55" s="646"/>
      <c r="P55" s="646"/>
      <c r="Q55" s="664">
        <f t="shared" si="3"/>
        <v>0</v>
      </c>
      <c r="R55" s="645"/>
      <c r="S55" s="665">
        <f t="shared" si="6"/>
        <v>0</v>
      </c>
      <c r="T55" s="666" t="str">
        <f t="shared" si="7"/>
        <v>-</v>
      </c>
    </row>
    <row r="56" spans="2:20">
      <c r="B56" s="575"/>
      <c r="C56" s="576"/>
      <c r="D56" s="626"/>
      <c r="E56" s="626"/>
      <c r="F56" s="627">
        <v>32</v>
      </c>
      <c r="G56" s="627" t="s">
        <v>380</v>
      </c>
      <c r="H56" s="587" t="s">
        <v>436</v>
      </c>
      <c r="I56" s="647"/>
      <c r="J56" s="648"/>
      <c r="K56" s="648"/>
      <c r="L56" s="647"/>
      <c r="M56" s="647"/>
      <c r="N56" s="649"/>
      <c r="O56" s="649"/>
      <c r="P56" s="649"/>
      <c r="Q56" s="667">
        <f t="shared" si="3"/>
        <v>0</v>
      </c>
      <c r="R56" s="648"/>
      <c r="S56" s="668">
        <f t="shared" si="6"/>
        <v>0</v>
      </c>
      <c r="T56" s="669" t="str">
        <f t="shared" si="7"/>
        <v>-</v>
      </c>
    </row>
    <row r="57" spans="2:20">
      <c r="B57" s="575"/>
      <c r="C57" s="576"/>
      <c r="D57" s="626"/>
      <c r="E57" s="626"/>
      <c r="F57" s="627">
        <v>34</v>
      </c>
      <c r="G57" s="627" t="s">
        <v>382</v>
      </c>
      <c r="H57" s="587" t="s">
        <v>437</v>
      </c>
      <c r="I57" s="647"/>
      <c r="J57" s="648"/>
      <c r="K57" s="648"/>
      <c r="L57" s="647"/>
      <c r="M57" s="647"/>
      <c r="N57" s="649"/>
      <c r="O57" s="649"/>
      <c r="P57" s="649"/>
      <c r="Q57" s="667">
        <f t="shared" si="3"/>
        <v>0</v>
      </c>
      <c r="R57" s="648"/>
      <c r="S57" s="668">
        <f t="shared" si="6"/>
        <v>0</v>
      </c>
      <c r="T57" s="669" t="str">
        <f t="shared" si="7"/>
        <v>-</v>
      </c>
    </row>
    <row r="58" spans="2:20">
      <c r="B58" s="575"/>
      <c r="C58" s="588"/>
      <c r="D58" s="628" t="s">
        <v>438</v>
      </c>
      <c r="E58" s="628"/>
      <c r="F58" s="629">
        <v>23</v>
      </c>
      <c r="G58" s="629" t="s">
        <v>368</v>
      </c>
      <c r="H58" s="591" t="s">
        <v>439</v>
      </c>
      <c r="I58" s="651"/>
      <c r="J58" s="652"/>
      <c r="K58" s="652"/>
      <c r="L58" s="651"/>
      <c r="M58" s="651"/>
      <c r="N58" s="653"/>
      <c r="O58" s="653"/>
      <c r="P58" s="653"/>
      <c r="Q58" s="679">
        <f t="shared" si="3"/>
        <v>0</v>
      </c>
      <c r="R58" s="652"/>
      <c r="S58" s="680">
        <f t="shared" ref="S58:S67" si="8">Q58+R58</f>
        <v>0</v>
      </c>
      <c r="T58" s="681" t="str">
        <f t="shared" ref="T58:T67" si="9">IF(P58&lt;&gt;0,S58/P58*7,"-")</f>
        <v>-</v>
      </c>
    </row>
    <row r="59" spans="2:20">
      <c r="B59" s="575"/>
      <c r="C59" s="576"/>
      <c r="D59" s="626"/>
      <c r="E59" s="626"/>
      <c r="F59" s="624">
        <v>24</v>
      </c>
      <c r="G59" s="624" t="s">
        <v>370</v>
      </c>
      <c r="H59" s="583" t="s">
        <v>440</v>
      </c>
      <c r="I59" s="644"/>
      <c r="J59" s="645"/>
      <c r="K59" s="645"/>
      <c r="L59" s="644"/>
      <c r="M59" s="644"/>
      <c r="N59" s="646"/>
      <c r="O59" s="646"/>
      <c r="P59" s="646"/>
      <c r="Q59" s="664">
        <f t="shared" si="3"/>
        <v>0</v>
      </c>
      <c r="R59" s="645"/>
      <c r="S59" s="665">
        <f t="shared" si="8"/>
        <v>0</v>
      </c>
      <c r="T59" s="666" t="str">
        <f t="shared" si="9"/>
        <v>-</v>
      </c>
    </row>
    <row r="60" spans="2:20">
      <c r="B60" s="575"/>
      <c r="C60" s="576"/>
      <c r="D60" s="626"/>
      <c r="E60" s="626"/>
      <c r="F60" s="624">
        <v>26</v>
      </c>
      <c r="G60" s="624" t="s">
        <v>372</v>
      </c>
      <c r="H60" s="583" t="s">
        <v>441</v>
      </c>
      <c r="I60" s="644"/>
      <c r="J60" s="645"/>
      <c r="K60" s="645"/>
      <c r="L60" s="644"/>
      <c r="M60" s="644"/>
      <c r="N60" s="646"/>
      <c r="O60" s="646"/>
      <c r="P60" s="646"/>
      <c r="Q60" s="664">
        <f t="shared" si="3"/>
        <v>0</v>
      </c>
      <c r="R60" s="645"/>
      <c r="S60" s="665">
        <f t="shared" si="8"/>
        <v>0</v>
      </c>
      <c r="T60" s="666" t="str">
        <f t="shared" si="9"/>
        <v>-</v>
      </c>
    </row>
    <row r="61" spans="2:20">
      <c r="B61" s="575"/>
      <c r="C61" s="576"/>
      <c r="D61" s="626"/>
      <c r="E61" s="626"/>
      <c r="F61" s="624">
        <v>28</v>
      </c>
      <c r="G61" s="624" t="s">
        <v>374</v>
      </c>
      <c r="H61" s="583" t="s">
        <v>442</v>
      </c>
      <c r="I61" s="644"/>
      <c r="J61" s="645"/>
      <c r="K61" s="645"/>
      <c r="L61" s="644"/>
      <c r="M61" s="644"/>
      <c r="N61" s="646"/>
      <c r="O61" s="646"/>
      <c r="P61" s="646"/>
      <c r="Q61" s="664">
        <f t="shared" si="3"/>
        <v>0</v>
      </c>
      <c r="R61" s="645"/>
      <c r="S61" s="665">
        <f t="shared" si="8"/>
        <v>0</v>
      </c>
      <c r="T61" s="666" t="str">
        <f t="shared" si="9"/>
        <v>-</v>
      </c>
    </row>
    <row r="62" spans="2:20">
      <c r="B62" s="575"/>
      <c r="C62" s="576"/>
      <c r="D62" s="626"/>
      <c r="E62" s="626"/>
      <c r="F62" s="624">
        <v>29</v>
      </c>
      <c r="G62" s="624" t="s">
        <v>376</v>
      </c>
      <c r="H62" s="583" t="s">
        <v>443</v>
      </c>
      <c r="I62" s="644"/>
      <c r="J62" s="645"/>
      <c r="K62" s="645"/>
      <c r="L62" s="644"/>
      <c r="M62" s="644"/>
      <c r="N62" s="646"/>
      <c r="O62" s="646"/>
      <c r="P62" s="646"/>
      <c r="Q62" s="664">
        <f t="shared" si="3"/>
        <v>0</v>
      </c>
      <c r="R62" s="645"/>
      <c r="S62" s="665">
        <f t="shared" si="8"/>
        <v>0</v>
      </c>
      <c r="T62" s="666" t="str">
        <f t="shared" si="9"/>
        <v>-</v>
      </c>
    </row>
    <row r="63" spans="2:20">
      <c r="B63" s="575"/>
      <c r="C63" s="576"/>
      <c r="D63" s="626"/>
      <c r="E63" s="626"/>
      <c r="F63" s="624">
        <v>31</v>
      </c>
      <c r="G63" s="624" t="s">
        <v>378</v>
      </c>
      <c r="H63" s="583" t="s">
        <v>444</v>
      </c>
      <c r="I63" s="644"/>
      <c r="J63" s="645"/>
      <c r="K63" s="645"/>
      <c r="L63" s="644"/>
      <c r="M63" s="644"/>
      <c r="N63" s="646"/>
      <c r="O63" s="646"/>
      <c r="P63" s="646"/>
      <c r="Q63" s="664">
        <f t="shared" si="3"/>
        <v>0</v>
      </c>
      <c r="R63" s="645"/>
      <c r="S63" s="665">
        <f t="shared" si="8"/>
        <v>0</v>
      </c>
      <c r="T63" s="666" t="str">
        <f t="shared" si="9"/>
        <v>-</v>
      </c>
    </row>
    <row r="64" spans="2:20">
      <c r="B64" s="575"/>
      <c r="C64" s="576"/>
      <c r="D64" s="626"/>
      <c r="E64" s="626"/>
      <c r="F64" s="627">
        <v>32</v>
      </c>
      <c r="G64" s="627" t="s">
        <v>380</v>
      </c>
      <c r="H64" s="587" t="s">
        <v>445</v>
      </c>
      <c r="I64" s="647"/>
      <c r="J64" s="648"/>
      <c r="K64" s="648"/>
      <c r="L64" s="647"/>
      <c r="M64" s="647"/>
      <c r="N64" s="649"/>
      <c r="O64" s="649"/>
      <c r="P64" s="649"/>
      <c r="Q64" s="667">
        <f t="shared" si="3"/>
        <v>0</v>
      </c>
      <c r="R64" s="648"/>
      <c r="S64" s="668">
        <f t="shared" si="8"/>
        <v>0</v>
      </c>
      <c r="T64" s="669" t="str">
        <f t="shared" si="9"/>
        <v>-</v>
      </c>
    </row>
    <row r="65" spans="2:20">
      <c r="B65" s="575"/>
      <c r="C65" s="576"/>
      <c r="D65" s="626"/>
      <c r="E65" s="626"/>
      <c r="F65" s="627">
        <v>34</v>
      </c>
      <c r="G65" s="627" t="s">
        <v>382</v>
      </c>
      <c r="H65" s="587" t="s">
        <v>446</v>
      </c>
      <c r="I65" s="647"/>
      <c r="J65" s="648"/>
      <c r="K65" s="648"/>
      <c r="L65" s="647"/>
      <c r="M65" s="647"/>
      <c r="N65" s="649"/>
      <c r="O65" s="649"/>
      <c r="P65" s="649"/>
      <c r="Q65" s="667">
        <f t="shared" si="3"/>
        <v>0</v>
      </c>
      <c r="R65" s="648"/>
      <c r="S65" s="668">
        <f t="shared" si="8"/>
        <v>0</v>
      </c>
      <c r="T65" s="669" t="str">
        <f t="shared" si="9"/>
        <v>-</v>
      </c>
    </row>
    <row r="66" spans="2:20">
      <c r="B66" s="575"/>
      <c r="C66" s="588"/>
      <c r="D66" s="628" t="s">
        <v>447</v>
      </c>
      <c r="E66" s="628"/>
      <c r="F66" s="629">
        <v>23</v>
      </c>
      <c r="G66" s="629" t="s">
        <v>368</v>
      </c>
      <c r="H66" s="591" t="s">
        <v>448</v>
      </c>
      <c r="I66" s="651"/>
      <c r="J66" s="652"/>
      <c r="K66" s="652"/>
      <c r="L66" s="651"/>
      <c r="M66" s="651"/>
      <c r="N66" s="653"/>
      <c r="O66" s="653"/>
      <c r="P66" s="653"/>
      <c r="Q66" s="679">
        <f t="shared" si="3"/>
        <v>0</v>
      </c>
      <c r="R66" s="652"/>
      <c r="S66" s="680">
        <f t="shared" si="8"/>
        <v>0</v>
      </c>
      <c r="T66" s="681" t="str">
        <f t="shared" si="9"/>
        <v>-</v>
      </c>
    </row>
    <row r="67" spans="2:20">
      <c r="B67" s="575"/>
      <c r="C67" s="576"/>
      <c r="D67" s="626"/>
      <c r="E67" s="626"/>
      <c r="F67" s="624">
        <v>24</v>
      </c>
      <c r="G67" s="624" t="s">
        <v>370</v>
      </c>
      <c r="H67" s="583" t="s">
        <v>449</v>
      </c>
      <c r="I67" s="644"/>
      <c r="J67" s="645"/>
      <c r="K67" s="645"/>
      <c r="L67" s="644"/>
      <c r="M67" s="644"/>
      <c r="N67" s="646"/>
      <c r="O67" s="646"/>
      <c r="P67" s="646"/>
      <c r="Q67" s="664">
        <f t="shared" ref="Q67:Q80" si="10">IF($A$1="补货",I67+J67+K67,I67)</f>
        <v>0</v>
      </c>
      <c r="R67" s="645"/>
      <c r="S67" s="665">
        <f t="shared" si="8"/>
        <v>0</v>
      </c>
      <c r="T67" s="666" t="str">
        <f t="shared" si="9"/>
        <v>-</v>
      </c>
    </row>
    <row r="68" spans="2:20">
      <c r="B68" s="575"/>
      <c r="C68" s="576"/>
      <c r="D68" s="626"/>
      <c r="E68" s="626"/>
      <c r="F68" s="624">
        <v>26</v>
      </c>
      <c r="G68" s="624" t="s">
        <v>372</v>
      </c>
      <c r="H68" s="583" t="s">
        <v>450</v>
      </c>
      <c r="I68" s="644"/>
      <c r="J68" s="645"/>
      <c r="K68" s="645"/>
      <c r="L68" s="644"/>
      <c r="M68" s="644"/>
      <c r="N68" s="646"/>
      <c r="O68" s="646"/>
      <c r="P68" s="646"/>
      <c r="Q68" s="664">
        <f t="shared" si="10"/>
        <v>0</v>
      </c>
      <c r="R68" s="645"/>
      <c r="S68" s="665">
        <f t="shared" ref="S68:S80" si="11">Q68+R68</f>
        <v>0</v>
      </c>
      <c r="T68" s="666" t="str">
        <f t="shared" ref="T68:T80" si="12">IF(P68&lt;&gt;0,S68/P68*7,"-")</f>
        <v>-</v>
      </c>
    </row>
    <row r="69" spans="2:20">
      <c r="B69" s="575"/>
      <c r="C69" s="576"/>
      <c r="D69" s="626"/>
      <c r="E69" s="626"/>
      <c r="F69" s="624">
        <v>28</v>
      </c>
      <c r="G69" s="624" t="s">
        <v>374</v>
      </c>
      <c r="H69" s="583" t="s">
        <v>451</v>
      </c>
      <c r="I69" s="644"/>
      <c r="J69" s="645"/>
      <c r="K69" s="645"/>
      <c r="L69" s="644"/>
      <c r="M69" s="644"/>
      <c r="N69" s="646"/>
      <c r="O69" s="646"/>
      <c r="P69" s="646"/>
      <c r="Q69" s="664">
        <f t="shared" si="10"/>
        <v>0</v>
      </c>
      <c r="R69" s="645"/>
      <c r="S69" s="665">
        <f t="shared" si="11"/>
        <v>0</v>
      </c>
      <c r="T69" s="666" t="str">
        <f t="shared" si="12"/>
        <v>-</v>
      </c>
    </row>
    <row r="70" spans="2:20">
      <c r="B70" s="575"/>
      <c r="C70" s="576"/>
      <c r="D70" s="626"/>
      <c r="E70" s="626"/>
      <c r="F70" s="624">
        <v>29</v>
      </c>
      <c r="G70" s="624" t="s">
        <v>376</v>
      </c>
      <c r="H70" s="583" t="s">
        <v>452</v>
      </c>
      <c r="I70" s="644"/>
      <c r="J70" s="645"/>
      <c r="K70" s="645"/>
      <c r="L70" s="644"/>
      <c r="M70" s="644"/>
      <c r="N70" s="646"/>
      <c r="O70" s="646"/>
      <c r="P70" s="646"/>
      <c r="Q70" s="664">
        <f t="shared" si="10"/>
        <v>0</v>
      </c>
      <c r="R70" s="645"/>
      <c r="S70" s="665">
        <f t="shared" si="11"/>
        <v>0</v>
      </c>
      <c r="T70" s="666" t="str">
        <f t="shared" si="12"/>
        <v>-</v>
      </c>
    </row>
    <row r="71" spans="2:20">
      <c r="B71" s="575"/>
      <c r="C71" s="576"/>
      <c r="D71" s="626"/>
      <c r="E71" s="626"/>
      <c r="F71" s="624">
        <v>31</v>
      </c>
      <c r="G71" s="624" t="s">
        <v>378</v>
      </c>
      <c r="H71" s="583" t="s">
        <v>453</v>
      </c>
      <c r="I71" s="644"/>
      <c r="J71" s="645"/>
      <c r="K71" s="645"/>
      <c r="L71" s="644"/>
      <c r="M71" s="644"/>
      <c r="N71" s="646"/>
      <c r="O71" s="646"/>
      <c r="P71" s="646"/>
      <c r="Q71" s="664">
        <f t="shared" si="10"/>
        <v>0</v>
      </c>
      <c r="R71" s="645"/>
      <c r="S71" s="665">
        <f t="shared" si="11"/>
        <v>0</v>
      </c>
      <c r="T71" s="666" t="str">
        <f t="shared" si="12"/>
        <v>-</v>
      </c>
    </row>
    <row r="72" spans="2:20">
      <c r="B72" s="575"/>
      <c r="C72" s="576"/>
      <c r="D72" s="626"/>
      <c r="E72" s="626"/>
      <c r="F72" s="624">
        <v>32</v>
      </c>
      <c r="G72" s="624" t="s">
        <v>380</v>
      </c>
      <c r="H72" s="583" t="s">
        <v>454</v>
      </c>
      <c r="I72" s="644"/>
      <c r="J72" s="645"/>
      <c r="K72" s="645"/>
      <c r="L72" s="644"/>
      <c r="M72" s="644"/>
      <c r="N72" s="646"/>
      <c r="O72" s="646"/>
      <c r="P72" s="646"/>
      <c r="Q72" s="664">
        <f t="shared" si="10"/>
        <v>0</v>
      </c>
      <c r="R72" s="645"/>
      <c r="S72" s="665">
        <f t="shared" si="11"/>
        <v>0</v>
      </c>
      <c r="T72" s="666" t="str">
        <f t="shared" si="12"/>
        <v>-</v>
      </c>
    </row>
    <row r="73" ht="26.25" spans="2:20">
      <c r="B73" s="592"/>
      <c r="C73" s="593"/>
      <c r="D73" s="630"/>
      <c r="E73" s="630"/>
      <c r="F73" s="637">
        <v>34</v>
      </c>
      <c r="G73" s="637" t="s">
        <v>382</v>
      </c>
      <c r="H73" s="596" t="s">
        <v>455</v>
      </c>
      <c r="I73" s="655"/>
      <c r="J73" s="656"/>
      <c r="K73" s="656"/>
      <c r="L73" s="655"/>
      <c r="M73" s="655"/>
      <c r="N73" s="657"/>
      <c r="O73" s="657"/>
      <c r="P73" s="657"/>
      <c r="Q73" s="676">
        <f t="shared" si="10"/>
        <v>0</v>
      </c>
      <c r="R73" s="656"/>
      <c r="S73" s="677">
        <f t="shared" si="11"/>
        <v>0</v>
      </c>
      <c r="T73" s="678" t="str">
        <f t="shared" si="12"/>
        <v>-</v>
      </c>
    </row>
    <row r="74" spans="2:20">
      <c r="B74" s="570" t="s">
        <v>456</v>
      </c>
      <c r="C74" s="571"/>
      <c r="D74" s="625" t="s">
        <v>367</v>
      </c>
      <c r="E74" s="625"/>
      <c r="F74" s="620">
        <v>24</v>
      </c>
      <c r="G74" s="621" t="s">
        <v>457</v>
      </c>
      <c r="H74" s="574" t="s">
        <v>458</v>
      </c>
      <c r="I74" s="641"/>
      <c r="J74" s="642"/>
      <c r="K74" s="642"/>
      <c r="L74" s="641"/>
      <c r="M74" s="641"/>
      <c r="N74" s="643"/>
      <c r="O74" s="643"/>
      <c r="P74" s="643"/>
      <c r="Q74" s="662">
        <f t="shared" si="10"/>
        <v>0</v>
      </c>
      <c r="R74" s="642"/>
      <c r="S74" s="662">
        <f t="shared" si="11"/>
        <v>0</v>
      </c>
      <c r="T74" s="663" t="str">
        <f t="shared" si="12"/>
        <v>-</v>
      </c>
    </row>
    <row r="75" spans="2:20">
      <c r="B75" s="575"/>
      <c r="C75" s="576"/>
      <c r="D75" s="626"/>
      <c r="E75" s="626"/>
      <c r="F75" s="624">
        <v>26</v>
      </c>
      <c r="G75" s="624" t="s">
        <v>372</v>
      </c>
      <c r="H75" s="579" t="s">
        <v>459</v>
      </c>
      <c r="I75" s="644"/>
      <c r="J75" s="645"/>
      <c r="K75" s="645"/>
      <c r="L75" s="644"/>
      <c r="M75" s="644"/>
      <c r="N75" s="646"/>
      <c r="O75" s="646"/>
      <c r="P75" s="646"/>
      <c r="Q75" s="664">
        <f t="shared" si="10"/>
        <v>0</v>
      </c>
      <c r="R75" s="645"/>
      <c r="S75" s="665">
        <f t="shared" si="11"/>
        <v>0</v>
      </c>
      <c r="T75" s="666" t="str">
        <f t="shared" si="12"/>
        <v>-</v>
      </c>
    </row>
    <row r="76" spans="2:20">
      <c r="B76" s="575"/>
      <c r="C76" s="576"/>
      <c r="D76" s="626"/>
      <c r="E76" s="626"/>
      <c r="F76" s="624">
        <v>28</v>
      </c>
      <c r="G76" s="624" t="s">
        <v>460</v>
      </c>
      <c r="H76" s="579" t="s">
        <v>461</v>
      </c>
      <c r="I76" s="644"/>
      <c r="J76" s="645"/>
      <c r="K76" s="645"/>
      <c r="L76" s="644"/>
      <c r="M76" s="644"/>
      <c r="N76" s="646"/>
      <c r="O76" s="646"/>
      <c r="P76" s="646"/>
      <c r="Q76" s="664">
        <f t="shared" si="10"/>
        <v>0</v>
      </c>
      <c r="R76" s="645"/>
      <c r="S76" s="665">
        <f t="shared" si="11"/>
        <v>0</v>
      </c>
      <c r="T76" s="666" t="str">
        <f t="shared" si="12"/>
        <v>-</v>
      </c>
    </row>
    <row r="77" spans="2:20">
      <c r="B77" s="575"/>
      <c r="C77" s="576"/>
      <c r="D77" s="626"/>
      <c r="E77" s="626"/>
      <c r="F77" s="624">
        <v>30</v>
      </c>
      <c r="G77" s="624" t="s">
        <v>462</v>
      </c>
      <c r="H77" s="579" t="s">
        <v>463</v>
      </c>
      <c r="I77" s="644"/>
      <c r="J77" s="645"/>
      <c r="K77" s="645"/>
      <c r="L77" s="644"/>
      <c r="M77" s="644"/>
      <c r="N77" s="646"/>
      <c r="O77" s="646"/>
      <c r="P77" s="646"/>
      <c r="Q77" s="664">
        <f t="shared" si="10"/>
        <v>0</v>
      </c>
      <c r="R77" s="645"/>
      <c r="S77" s="665">
        <f t="shared" si="11"/>
        <v>0</v>
      </c>
      <c r="T77" s="666" t="str">
        <f t="shared" si="12"/>
        <v>-</v>
      </c>
    </row>
    <row r="78" spans="2:20">
      <c r="B78" s="575"/>
      <c r="C78" s="576"/>
      <c r="D78" s="626"/>
      <c r="E78" s="626"/>
      <c r="F78" s="624">
        <v>32</v>
      </c>
      <c r="G78" s="624" t="s">
        <v>380</v>
      </c>
      <c r="H78" s="579" t="s">
        <v>464</v>
      </c>
      <c r="I78" s="644"/>
      <c r="J78" s="645"/>
      <c r="K78" s="645"/>
      <c r="L78" s="644"/>
      <c r="M78" s="644"/>
      <c r="N78" s="646"/>
      <c r="O78" s="646"/>
      <c r="P78" s="646"/>
      <c r="Q78" s="664">
        <f t="shared" si="10"/>
        <v>0</v>
      </c>
      <c r="R78" s="645"/>
      <c r="S78" s="665">
        <f t="shared" si="11"/>
        <v>0</v>
      </c>
      <c r="T78" s="666" t="str">
        <f t="shared" si="12"/>
        <v>-</v>
      </c>
    </row>
    <row r="79" spans="2:20">
      <c r="B79" s="575"/>
      <c r="C79" s="576"/>
      <c r="D79" s="626"/>
      <c r="E79" s="626"/>
      <c r="F79" s="624">
        <v>34</v>
      </c>
      <c r="G79" s="624" t="s">
        <v>382</v>
      </c>
      <c r="H79" s="579" t="s">
        <v>465</v>
      </c>
      <c r="I79" s="644"/>
      <c r="J79" s="645"/>
      <c r="K79" s="645"/>
      <c r="L79" s="644"/>
      <c r="M79" s="644"/>
      <c r="N79" s="646"/>
      <c r="O79" s="646"/>
      <c r="P79" s="646"/>
      <c r="Q79" s="664">
        <f t="shared" si="10"/>
        <v>0</v>
      </c>
      <c r="R79" s="645"/>
      <c r="S79" s="665">
        <f t="shared" si="11"/>
        <v>0</v>
      </c>
      <c r="T79" s="666" t="str">
        <f t="shared" si="12"/>
        <v>-</v>
      </c>
    </row>
    <row r="80" ht="26.25" spans="2:20">
      <c r="B80" s="592"/>
      <c r="C80" s="593"/>
      <c r="D80" s="630"/>
      <c r="E80" s="630"/>
      <c r="F80" s="637">
        <v>36</v>
      </c>
      <c r="G80" s="637" t="s">
        <v>466</v>
      </c>
      <c r="H80" s="615" t="s">
        <v>467</v>
      </c>
      <c r="I80" s="655"/>
      <c r="J80" s="656"/>
      <c r="K80" s="656"/>
      <c r="L80" s="655"/>
      <c r="M80" s="655"/>
      <c r="N80" s="657"/>
      <c r="O80" s="657"/>
      <c r="P80" s="657"/>
      <c r="Q80" s="676">
        <f t="shared" si="10"/>
        <v>0</v>
      </c>
      <c r="R80" s="656"/>
      <c r="S80" s="677">
        <f t="shared" si="11"/>
        <v>0</v>
      </c>
      <c r="T80" s="678" t="str">
        <f t="shared" si="12"/>
        <v>-</v>
      </c>
    </row>
    <row r="83" spans="10:10">
      <c r="J83" s="682"/>
    </row>
    <row r="84" spans="10:10">
      <c r="J84" s="682"/>
    </row>
    <row r="85" spans="10:10">
      <c r="J85" s="682"/>
    </row>
    <row r="86" spans="10:10">
      <c r="J86" s="682"/>
    </row>
    <row r="87" spans="10:10">
      <c r="J87" s="682"/>
    </row>
    <row r="88" spans="10:10">
      <c r="J88" s="682"/>
    </row>
    <row r="89" spans="10:10">
      <c r="J89" s="682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7" customWidth="1"/>
    <col min="5" max="7" width="20.625" style="567" customWidth="1"/>
    <col min="8" max="8" width="22.875" style="567" hidden="1" customWidth="1"/>
    <col min="9" max="10" width="35.25" customWidth="1"/>
    <col min="11" max="11" width="38.375" customWidth="1"/>
  </cols>
  <sheetData>
    <row r="2" ht="60" customHeight="1" spans="3:11">
      <c r="C2" s="568" t="s">
        <v>13</v>
      </c>
      <c r="D2" s="569" t="s">
        <v>356</v>
      </c>
      <c r="E2" s="569" t="s">
        <v>356</v>
      </c>
      <c r="F2" s="569" t="s">
        <v>357</v>
      </c>
      <c r="G2" s="569" t="s">
        <v>358</v>
      </c>
      <c r="H2" s="569" t="s">
        <v>242</v>
      </c>
      <c r="I2" s="569" t="s">
        <v>0</v>
      </c>
      <c r="J2" s="569" t="s">
        <v>240</v>
      </c>
      <c r="K2" s="598" t="s">
        <v>241</v>
      </c>
    </row>
    <row r="3" ht="80.1" customHeight="1" spans="2:11">
      <c r="B3" s="570" t="s">
        <v>359</v>
      </c>
      <c r="C3" s="571"/>
      <c r="D3" s="572" t="s">
        <v>360</v>
      </c>
      <c r="E3" s="572" t="s">
        <v>361</v>
      </c>
      <c r="F3" s="573" t="s">
        <v>179</v>
      </c>
      <c r="G3" s="573" t="s">
        <v>179</v>
      </c>
      <c r="H3" s="574" t="s">
        <v>362</v>
      </c>
      <c r="I3" s="599">
        <f>'在庫（雨靴等）'!R3</f>
        <v>0</v>
      </c>
      <c r="J3" s="600">
        <v>29.5</v>
      </c>
      <c r="K3" s="601">
        <f>I3*J3</f>
        <v>0</v>
      </c>
    </row>
    <row r="4" ht="80.1" customHeight="1" spans="2:11">
      <c r="B4" s="575"/>
      <c r="C4" s="576"/>
      <c r="D4" s="577" t="s">
        <v>363</v>
      </c>
      <c r="E4" s="577" t="s">
        <v>364</v>
      </c>
      <c r="F4" s="578" t="s">
        <v>179</v>
      </c>
      <c r="G4" s="578" t="s">
        <v>179</v>
      </c>
      <c r="H4" s="579" t="s">
        <v>365</v>
      </c>
      <c r="I4" s="602">
        <f>'在庫（雨靴等）'!R4</f>
        <v>0</v>
      </c>
      <c r="J4" s="603">
        <v>29.5</v>
      </c>
      <c r="K4" s="604">
        <f>I4*J4</f>
        <v>0</v>
      </c>
    </row>
    <row r="5" ht="35.25" spans="2:11">
      <c r="B5" s="570" t="s">
        <v>366</v>
      </c>
      <c r="C5" s="571"/>
      <c r="D5" s="580" t="s">
        <v>367</v>
      </c>
      <c r="E5" s="580" t="s">
        <v>24</v>
      </c>
      <c r="F5" s="573">
        <v>23</v>
      </c>
      <c r="G5" s="573" t="s">
        <v>368</v>
      </c>
      <c r="H5" s="581" t="s">
        <v>369</v>
      </c>
      <c r="I5" s="599">
        <f>'在庫（雨靴等）'!R5</f>
        <v>0</v>
      </c>
      <c r="J5" s="600">
        <v>36</v>
      </c>
      <c r="K5" s="601">
        <f t="shared" ref="K5:K11" si="0">I5*J5</f>
        <v>0</v>
      </c>
    </row>
    <row r="6" ht="35.25" spans="2:11">
      <c r="B6" s="575"/>
      <c r="C6" s="576"/>
      <c r="D6" s="582"/>
      <c r="E6" s="582"/>
      <c r="F6" s="578">
        <v>24</v>
      </c>
      <c r="G6" s="578" t="s">
        <v>370</v>
      </c>
      <c r="H6" s="583" t="s">
        <v>371</v>
      </c>
      <c r="I6" s="602">
        <f>'在庫（雨靴等）'!R6</f>
        <v>0</v>
      </c>
      <c r="J6" s="603">
        <v>36</v>
      </c>
      <c r="K6" s="604">
        <f t="shared" si="0"/>
        <v>0</v>
      </c>
    </row>
    <row r="7" ht="35.25" spans="2:11">
      <c r="B7" s="575"/>
      <c r="C7" s="576"/>
      <c r="D7" s="582"/>
      <c r="E7" s="582"/>
      <c r="F7" s="578">
        <v>26</v>
      </c>
      <c r="G7" s="578" t="s">
        <v>372</v>
      </c>
      <c r="H7" s="583" t="s">
        <v>373</v>
      </c>
      <c r="I7" s="602">
        <f>'在庫（雨靴等）'!R7</f>
        <v>0</v>
      </c>
      <c r="J7" s="603">
        <v>36</v>
      </c>
      <c r="K7" s="604">
        <f t="shared" si="0"/>
        <v>0</v>
      </c>
    </row>
    <row r="8" ht="35.25" spans="2:11">
      <c r="B8" s="575"/>
      <c r="C8" s="576"/>
      <c r="D8" s="582"/>
      <c r="E8" s="582"/>
      <c r="F8" s="578">
        <v>28</v>
      </c>
      <c r="G8" s="578" t="s">
        <v>374</v>
      </c>
      <c r="H8" s="583" t="s">
        <v>375</v>
      </c>
      <c r="I8" s="602">
        <f>'在庫（雨靴等）'!R8</f>
        <v>0</v>
      </c>
      <c r="J8" s="603">
        <v>36</v>
      </c>
      <c r="K8" s="604">
        <f t="shared" si="0"/>
        <v>0</v>
      </c>
    </row>
    <row r="9" ht="35.25" spans="2:11">
      <c r="B9" s="575"/>
      <c r="C9" s="576"/>
      <c r="D9" s="582"/>
      <c r="E9" s="582"/>
      <c r="F9" s="578">
        <v>29</v>
      </c>
      <c r="G9" s="578" t="s">
        <v>376</v>
      </c>
      <c r="H9" s="583" t="s">
        <v>377</v>
      </c>
      <c r="I9" s="602">
        <f>'在庫（雨靴等）'!R9</f>
        <v>0</v>
      </c>
      <c r="J9" s="603">
        <v>36</v>
      </c>
      <c r="K9" s="604">
        <f t="shared" si="0"/>
        <v>0</v>
      </c>
    </row>
    <row r="10" ht="35.25" spans="2:11">
      <c r="B10" s="575"/>
      <c r="C10" s="576"/>
      <c r="D10" s="582"/>
      <c r="E10" s="582"/>
      <c r="F10" s="578">
        <v>31</v>
      </c>
      <c r="G10" s="578" t="s">
        <v>378</v>
      </c>
      <c r="H10" s="583" t="s">
        <v>379</v>
      </c>
      <c r="I10" s="602">
        <f>'在庫（雨靴等）'!R10</f>
        <v>0</v>
      </c>
      <c r="J10" s="603">
        <v>36</v>
      </c>
      <c r="K10" s="604">
        <f t="shared" si="0"/>
        <v>0</v>
      </c>
    </row>
    <row r="11" ht="35.25" spans="2:11">
      <c r="B11" s="575"/>
      <c r="C11" s="576"/>
      <c r="D11" s="582"/>
      <c r="E11" s="582"/>
      <c r="F11" s="584">
        <v>32</v>
      </c>
      <c r="G11" s="584" t="s">
        <v>380</v>
      </c>
      <c r="H11" s="585" t="s">
        <v>381</v>
      </c>
      <c r="I11" s="602">
        <f>'在庫（雨靴等）'!R11</f>
        <v>0</v>
      </c>
      <c r="J11" s="603">
        <v>36</v>
      </c>
      <c r="K11" s="604">
        <f t="shared" si="0"/>
        <v>0</v>
      </c>
    </row>
    <row r="12" ht="35.25" spans="2:11">
      <c r="B12" s="575"/>
      <c r="C12" s="576"/>
      <c r="D12" s="582"/>
      <c r="E12" s="582"/>
      <c r="F12" s="586">
        <v>34</v>
      </c>
      <c r="G12" s="586" t="s">
        <v>382</v>
      </c>
      <c r="H12" s="587" t="s">
        <v>383</v>
      </c>
      <c r="I12" s="605">
        <f>'在庫（雨靴等）'!R12</f>
        <v>0</v>
      </c>
      <c r="J12" s="606">
        <v>36</v>
      </c>
      <c r="K12" s="607">
        <f t="shared" ref="K12:K20" si="1">I12*J12</f>
        <v>0</v>
      </c>
    </row>
    <row r="13" ht="35.25" spans="2:11">
      <c r="B13" s="575"/>
      <c r="C13" s="588"/>
      <c r="D13" s="589" t="s">
        <v>384</v>
      </c>
      <c r="E13" s="589" t="s">
        <v>31</v>
      </c>
      <c r="F13" s="590">
        <v>23</v>
      </c>
      <c r="G13" s="590" t="s">
        <v>368</v>
      </c>
      <c r="H13" s="591" t="s">
        <v>385</v>
      </c>
      <c r="I13" s="608">
        <f>'在庫（雨靴等）'!R13</f>
        <v>0</v>
      </c>
      <c r="J13" s="609">
        <v>36</v>
      </c>
      <c r="K13" s="610">
        <f t="shared" si="1"/>
        <v>0</v>
      </c>
    </row>
    <row r="14" ht="35.25" spans="2:11">
      <c r="B14" s="575"/>
      <c r="C14" s="576"/>
      <c r="D14" s="582"/>
      <c r="E14" s="582"/>
      <c r="F14" s="578">
        <v>24</v>
      </c>
      <c r="G14" s="578" t="s">
        <v>370</v>
      </c>
      <c r="H14" s="583" t="s">
        <v>386</v>
      </c>
      <c r="I14" s="602">
        <f>'在庫（雨靴等）'!R14</f>
        <v>0</v>
      </c>
      <c r="J14" s="603">
        <v>36</v>
      </c>
      <c r="K14" s="604">
        <f t="shared" si="1"/>
        <v>0</v>
      </c>
    </row>
    <row r="15" ht="35.25" spans="2:11">
      <c r="B15" s="575"/>
      <c r="C15" s="576"/>
      <c r="D15" s="582"/>
      <c r="E15" s="582"/>
      <c r="F15" s="578">
        <v>26</v>
      </c>
      <c r="G15" s="578" t="s">
        <v>372</v>
      </c>
      <c r="H15" s="583" t="s">
        <v>387</v>
      </c>
      <c r="I15" s="602">
        <f>'在庫（雨靴等）'!R15</f>
        <v>0</v>
      </c>
      <c r="J15" s="603">
        <v>36</v>
      </c>
      <c r="K15" s="604">
        <f t="shared" si="1"/>
        <v>0</v>
      </c>
    </row>
    <row r="16" ht="35.25" spans="2:11">
      <c r="B16" s="575"/>
      <c r="C16" s="576"/>
      <c r="D16" s="582"/>
      <c r="E16" s="582"/>
      <c r="F16" s="578">
        <v>28</v>
      </c>
      <c r="G16" s="578" t="s">
        <v>374</v>
      </c>
      <c r="H16" s="583" t="s">
        <v>388</v>
      </c>
      <c r="I16" s="602">
        <f>'在庫（雨靴等）'!R16</f>
        <v>0</v>
      </c>
      <c r="J16" s="603">
        <v>36</v>
      </c>
      <c r="K16" s="604">
        <f t="shared" si="1"/>
        <v>0</v>
      </c>
    </row>
    <row r="17" ht="35.25" spans="2:11">
      <c r="B17" s="575"/>
      <c r="C17" s="576"/>
      <c r="D17" s="582"/>
      <c r="E17" s="582"/>
      <c r="F17" s="578">
        <v>29</v>
      </c>
      <c r="G17" s="578" t="s">
        <v>376</v>
      </c>
      <c r="H17" s="583" t="s">
        <v>389</v>
      </c>
      <c r="I17" s="602">
        <f>'在庫（雨靴等）'!R17</f>
        <v>0</v>
      </c>
      <c r="J17" s="603">
        <v>36</v>
      </c>
      <c r="K17" s="604">
        <f t="shared" si="1"/>
        <v>0</v>
      </c>
    </row>
    <row r="18" ht="35.25" spans="2:11">
      <c r="B18" s="575"/>
      <c r="C18" s="576"/>
      <c r="D18" s="582"/>
      <c r="E18" s="582"/>
      <c r="F18" s="578">
        <v>31</v>
      </c>
      <c r="G18" s="578" t="s">
        <v>378</v>
      </c>
      <c r="H18" s="583" t="s">
        <v>390</v>
      </c>
      <c r="I18" s="602">
        <f>'在庫（雨靴等）'!R18</f>
        <v>0</v>
      </c>
      <c r="J18" s="603">
        <v>36</v>
      </c>
      <c r="K18" s="604">
        <f t="shared" si="1"/>
        <v>0</v>
      </c>
    </row>
    <row r="19" ht="35.25" spans="2:11">
      <c r="B19" s="575"/>
      <c r="C19" s="576"/>
      <c r="D19" s="582"/>
      <c r="E19" s="582"/>
      <c r="F19" s="584">
        <v>32</v>
      </c>
      <c r="G19" s="584" t="s">
        <v>380</v>
      </c>
      <c r="H19" s="585" t="s">
        <v>391</v>
      </c>
      <c r="I19" s="602">
        <f>'在庫（雨靴等）'!R19</f>
        <v>0</v>
      </c>
      <c r="J19" s="603">
        <v>36</v>
      </c>
      <c r="K19" s="604">
        <f t="shared" si="1"/>
        <v>0</v>
      </c>
    </row>
    <row r="20" ht="36" spans="2:11">
      <c r="B20" s="592"/>
      <c r="C20" s="593"/>
      <c r="D20" s="594"/>
      <c r="E20" s="594"/>
      <c r="F20" s="595">
        <v>34</v>
      </c>
      <c r="G20" s="595" t="s">
        <v>382</v>
      </c>
      <c r="H20" s="596" t="s">
        <v>392</v>
      </c>
      <c r="I20" s="602">
        <f>'在庫（雨靴等）'!R20</f>
        <v>0</v>
      </c>
      <c r="J20" s="603">
        <v>36</v>
      </c>
      <c r="K20" s="604">
        <f t="shared" si="1"/>
        <v>0</v>
      </c>
    </row>
    <row r="21" ht="35.25" spans="2:11">
      <c r="B21" s="575" t="s">
        <v>393</v>
      </c>
      <c r="C21" s="588"/>
      <c r="D21" s="589" t="s">
        <v>394</v>
      </c>
      <c r="E21" s="589" t="s">
        <v>31</v>
      </c>
      <c r="F21" s="590">
        <v>23</v>
      </c>
      <c r="G21" s="590" t="s">
        <v>368</v>
      </c>
      <c r="H21" s="591" t="s">
        <v>395</v>
      </c>
      <c r="I21" s="599">
        <f>'在庫（雨靴等）'!R21</f>
        <v>0</v>
      </c>
      <c r="J21" s="600">
        <v>38</v>
      </c>
      <c r="K21" s="601">
        <f t="shared" ref="K21:K47" si="2">I21*J21</f>
        <v>0</v>
      </c>
    </row>
    <row r="22" ht="35.25" spans="2:11">
      <c r="B22" s="575"/>
      <c r="C22" s="576"/>
      <c r="D22" s="582"/>
      <c r="E22" s="582"/>
      <c r="F22" s="578">
        <v>24</v>
      </c>
      <c r="G22" s="578" t="s">
        <v>370</v>
      </c>
      <c r="H22" s="583" t="s">
        <v>396</v>
      </c>
      <c r="I22" s="602">
        <f>'在庫（雨靴等）'!R22</f>
        <v>0</v>
      </c>
      <c r="J22" s="603">
        <v>38</v>
      </c>
      <c r="K22" s="604">
        <f t="shared" si="2"/>
        <v>0</v>
      </c>
    </row>
    <row r="23" ht="35.25" spans="2:11">
      <c r="B23" s="575"/>
      <c r="C23" s="576"/>
      <c r="D23" s="582"/>
      <c r="E23" s="582"/>
      <c r="F23" s="578">
        <v>26</v>
      </c>
      <c r="G23" s="578" t="s">
        <v>372</v>
      </c>
      <c r="H23" s="583" t="s">
        <v>397</v>
      </c>
      <c r="I23" s="602">
        <f>'在庫（雨靴等）'!R23</f>
        <v>0</v>
      </c>
      <c r="J23" s="603">
        <v>38</v>
      </c>
      <c r="K23" s="604">
        <f t="shared" si="2"/>
        <v>0</v>
      </c>
    </row>
    <row r="24" ht="35.25" spans="2:11">
      <c r="B24" s="575"/>
      <c r="C24" s="576"/>
      <c r="D24" s="582"/>
      <c r="E24" s="582"/>
      <c r="F24" s="578">
        <v>28</v>
      </c>
      <c r="G24" s="578" t="s">
        <v>374</v>
      </c>
      <c r="H24" s="583" t="s">
        <v>398</v>
      </c>
      <c r="I24" s="602">
        <f>'在庫（雨靴等）'!R24</f>
        <v>0</v>
      </c>
      <c r="J24" s="603">
        <v>38</v>
      </c>
      <c r="K24" s="604">
        <f t="shared" si="2"/>
        <v>0</v>
      </c>
    </row>
    <row r="25" ht="35.25" spans="2:11">
      <c r="B25" s="575"/>
      <c r="C25" s="576"/>
      <c r="D25" s="582"/>
      <c r="E25" s="582"/>
      <c r="F25" s="578">
        <v>29</v>
      </c>
      <c r="G25" s="578" t="s">
        <v>376</v>
      </c>
      <c r="H25" s="583" t="s">
        <v>399</v>
      </c>
      <c r="I25" s="602">
        <f>'在庫（雨靴等）'!R25</f>
        <v>0</v>
      </c>
      <c r="J25" s="603">
        <v>38</v>
      </c>
      <c r="K25" s="604">
        <f t="shared" si="2"/>
        <v>0</v>
      </c>
    </row>
    <row r="26" ht="35.25" spans="2:11">
      <c r="B26" s="575"/>
      <c r="C26" s="576"/>
      <c r="D26" s="582"/>
      <c r="E26" s="582"/>
      <c r="F26" s="578">
        <v>31</v>
      </c>
      <c r="G26" s="578" t="s">
        <v>378</v>
      </c>
      <c r="H26" s="583" t="s">
        <v>400</v>
      </c>
      <c r="I26" s="602">
        <f>'在庫（雨靴等）'!R26</f>
        <v>0</v>
      </c>
      <c r="J26" s="603">
        <v>38</v>
      </c>
      <c r="K26" s="604">
        <f t="shared" si="2"/>
        <v>0</v>
      </c>
    </row>
    <row r="27" ht="35.25" spans="2:11">
      <c r="B27" s="575"/>
      <c r="C27" s="576"/>
      <c r="D27" s="582"/>
      <c r="E27" s="582"/>
      <c r="F27" s="586">
        <v>32</v>
      </c>
      <c r="G27" s="586" t="s">
        <v>380</v>
      </c>
      <c r="H27" s="587" t="s">
        <v>401</v>
      </c>
      <c r="I27" s="605">
        <f>'在庫（雨靴等）'!R27</f>
        <v>0</v>
      </c>
      <c r="J27" s="606">
        <v>38</v>
      </c>
      <c r="K27" s="607">
        <f t="shared" si="2"/>
        <v>0</v>
      </c>
    </row>
    <row r="28" ht="35.25" spans="2:11">
      <c r="B28" s="575"/>
      <c r="C28" s="588"/>
      <c r="D28" s="589" t="s">
        <v>402</v>
      </c>
      <c r="E28" s="589" t="s">
        <v>403</v>
      </c>
      <c r="F28" s="590">
        <v>23</v>
      </c>
      <c r="G28" s="590" t="s">
        <v>368</v>
      </c>
      <c r="H28" s="591" t="s">
        <v>395</v>
      </c>
      <c r="I28" s="608">
        <f>'在庫（雨靴等）'!R28</f>
        <v>0</v>
      </c>
      <c r="J28" s="609">
        <v>38</v>
      </c>
      <c r="K28" s="610">
        <f t="shared" si="2"/>
        <v>0</v>
      </c>
    </row>
    <row r="29" ht="35.25" spans="2:11">
      <c r="B29" s="575"/>
      <c r="C29" s="576"/>
      <c r="D29" s="582"/>
      <c r="E29" s="582"/>
      <c r="F29" s="578">
        <v>24</v>
      </c>
      <c r="G29" s="578" t="s">
        <v>370</v>
      </c>
      <c r="H29" s="583" t="s">
        <v>396</v>
      </c>
      <c r="I29" s="602">
        <f>'在庫（雨靴等）'!R29</f>
        <v>0</v>
      </c>
      <c r="J29" s="603">
        <v>38</v>
      </c>
      <c r="K29" s="604">
        <f t="shared" si="2"/>
        <v>0</v>
      </c>
    </row>
    <row r="30" ht="35.25" spans="2:11">
      <c r="B30" s="575"/>
      <c r="C30" s="576"/>
      <c r="D30" s="582"/>
      <c r="E30" s="582"/>
      <c r="F30" s="578">
        <v>26</v>
      </c>
      <c r="G30" s="578" t="s">
        <v>372</v>
      </c>
      <c r="H30" s="583" t="s">
        <v>397</v>
      </c>
      <c r="I30" s="602">
        <f>'在庫（雨靴等）'!R30</f>
        <v>0</v>
      </c>
      <c r="J30" s="603">
        <v>38</v>
      </c>
      <c r="K30" s="604">
        <f t="shared" si="2"/>
        <v>0</v>
      </c>
    </row>
    <row r="31" ht="35.25" spans="2:11">
      <c r="B31" s="575"/>
      <c r="C31" s="576"/>
      <c r="D31" s="582"/>
      <c r="E31" s="582"/>
      <c r="F31" s="578">
        <v>28</v>
      </c>
      <c r="G31" s="578" t="s">
        <v>374</v>
      </c>
      <c r="H31" s="583" t="s">
        <v>398</v>
      </c>
      <c r="I31" s="602">
        <f>'在庫（雨靴等）'!R31</f>
        <v>0</v>
      </c>
      <c r="J31" s="603">
        <v>38</v>
      </c>
      <c r="K31" s="604">
        <f t="shared" si="2"/>
        <v>0</v>
      </c>
    </row>
    <row r="32" ht="35.25" spans="2:11">
      <c r="B32" s="575"/>
      <c r="C32" s="576"/>
      <c r="D32" s="582"/>
      <c r="E32" s="582"/>
      <c r="F32" s="578">
        <v>29</v>
      </c>
      <c r="G32" s="578" t="s">
        <v>376</v>
      </c>
      <c r="H32" s="583" t="s">
        <v>399</v>
      </c>
      <c r="I32" s="602">
        <f>'在庫（雨靴等）'!R32</f>
        <v>0</v>
      </c>
      <c r="J32" s="603">
        <v>38</v>
      </c>
      <c r="K32" s="604">
        <f t="shared" si="2"/>
        <v>0</v>
      </c>
    </row>
    <row r="33" ht="35.25" spans="2:11">
      <c r="B33" s="575"/>
      <c r="C33" s="576"/>
      <c r="D33" s="582"/>
      <c r="E33" s="582"/>
      <c r="F33" s="578">
        <v>31</v>
      </c>
      <c r="G33" s="578" t="s">
        <v>378</v>
      </c>
      <c r="H33" s="583" t="s">
        <v>400</v>
      </c>
      <c r="I33" s="602">
        <f>'在庫（雨靴等）'!R33</f>
        <v>0</v>
      </c>
      <c r="J33" s="603">
        <v>38</v>
      </c>
      <c r="K33" s="604">
        <f t="shared" si="2"/>
        <v>0</v>
      </c>
    </row>
    <row r="34" ht="36" spans="2:11">
      <c r="B34" s="575"/>
      <c r="C34" s="576"/>
      <c r="D34" s="582"/>
      <c r="E34" s="582"/>
      <c r="F34" s="586">
        <v>32</v>
      </c>
      <c r="G34" s="586" t="s">
        <v>380</v>
      </c>
      <c r="H34" s="587" t="s">
        <v>401</v>
      </c>
      <c r="I34" s="605">
        <f>'在庫（雨靴等）'!R34</f>
        <v>0</v>
      </c>
      <c r="J34" s="606">
        <v>38</v>
      </c>
      <c r="K34" s="607">
        <f t="shared" si="2"/>
        <v>0</v>
      </c>
    </row>
    <row r="35" ht="35.25" spans="2:11">
      <c r="B35" s="575"/>
      <c r="C35" s="588"/>
      <c r="D35" s="589" t="s">
        <v>411</v>
      </c>
      <c r="E35" s="589" t="s">
        <v>412</v>
      </c>
      <c r="F35" s="590">
        <v>23</v>
      </c>
      <c r="G35" s="590" t="s">
        <v>368</v>
      </c>
      <c r="H35" s="591" t="s">
        <v>413</v>
      </c>
      <c r="I35" s="599">
        <f>'在庫（雨靴等）'!R35</f>
        <v>0</v>
      </c>
      <c r="J35" s="600">
        <v>36</v>
      </c>
      <c r="K35" s="601">
        <f t="shared" si="2"/>
        <v>0</v>
      </c>
    </row>
    <row r="36" ht="35.25" spans="2:11">
      <c r="B36" s="575"/>
      <c r="C36" s="576"/>
      <c r="D36" s="582"/>
      <c r="E36" s="582"/>
      <c r="F36" s="578">
        <v>24</v>
      </c>
      <c r="G36" s="578" t="s">
        <v>370</v>
      </c>
      <c r="H36" s="583" t="s">
        <v>414</v>
      </c>
      <c r="I36" s="602">
        <f>'在庫（雨靴等）'!R36</f>
        <v>0</v>
      </c>
      <c r="J36" s="603">
        <v>36</v>
      </c>
      <c r="K36" s="604">
        <f t="shared" si="2"/>
        <v>0</v>
      </c>
    </row>
    <row r="37" ht="35.25" spans="2:11">
      <c r="B37" s="575"/>
      <c r="C37" s="576"/>
      <c r="D37" s="582"/>
      <c r="E37" s="582"/>
      <c r="F37" s="578">
        <v>26</v>
      </c>
      <c r="G37" s="578" t="s">
        <v>372</v>
      </c>
      <c r="H37" s="583" t="s">
        <v>415</v>
      </c>
      <c r="I37" s="602">
        <f>'在庫（雨靴等）'!R37</f>
        <v>0</v>
      </c>
      <c r="J37" s="603">
        <v>36</v>
      </c>
      <c r="K37" s="604">
        <f t="shared" si="2"/>
        <v>0</v>
      </c>
    </row>
    <row r="38" ht="35.25" spans="2:11">
      <c r="B38" s="575"/>
      <c r="C38" s="576"/>
      <c r="D38" s="582"/>
      <c r="E38" s="582"/>
      <c r="F38" s="578">
        <v>28</v>
      </c>
      <c r="G38" s="578" t="s">
        <v>374</v>
      </c>
      <c r="H38" s="583" t="s">
        <v>416</v>
      </c>
      <c r="I38" s="602">
        <f>'在庫（雨靴等）'!R38</f>
        <v>0</v>
      </c>
      <c r="J38" s="603">
        <v>36</v>
      </c>
      <c r="K38" s="604">
        <f t="shared" si="2"/>
        <v>0</v>
      </c>
    </row>
    <row r="39" ht="35.25" spans="2:11">
      <c r="B39" s="575"/>
      <c r="C39" s="576"/>
      <c r="D39" s="582"/>
      <c r="E39" s="582"/>
      <c r="F39" s="578">
        <v>29</v>
      </c>
      <c r="G39" s="578" t="s">
        <v>376</v>
      </c>
      <c r="H39" s="583" t="s">
        <v>417</v>
      </c>
      <c r="I39" s="602">
        <f>'在庫（雨靴等）'!R39</f>
        <v>0</v>
      </c>
      <c r="J39" s="603">
        <v>36</v>
      </c>
      <c r="K39" s="604">
        <f t="shared" si="2"/>
        <v>0</v>
      </c>
    </row>
    <row r="40" ht="35.25" spans="2:11">
      <c r="B40" s="575"/>
      <c r="C40" s="576"/>
      <c r="D40" s="582"/>
      <c r="E40" s="582"/>
      <c r="F40" s="578">
        <v>31</v>
      </c>
      <c r="G40" s="578" t="s">
        <v>378</v>
      </c>
      <c r="H40" s="583" t="s">
        <v>418</v>
      </c>
      <c r="I40" s="602">
        <f>'在庫（雨靴等）'!R40</f>
        <v>0</v>
      </c>
      <c r="J40" s="603">
        <v>36</v>
      </c>
      <c r="K40" s="604">
        <f t="shared" si="2"/>
        <v>0</v>
      </c>
    </row>
    <row r="41" ht="36" spans="2:11">
      <c r="B41" s="592"/>
      <c r="C41" s="593"/>
      <c r="D41" s="594"/>
      <c r="E41" s="594"/>
      <c r="F41" s="597">
        <v>32</v>
      </c>
      <c r="G41" s="597" t="s">
        <v>380</v>
      </c>
      <c r="H41" s="596" t="s">
        <v>419</v>
      </c>
      <c r="I41" s="611">
        <f>'在庫（雨靴等）'!R41</f>
        <v>0</v>
      </c>
      <c r="J41" s="612">
        <v>36</v>
      </c>
      <c r="K41" s="613">
        <f t="shared" si="2"/>
        <v>0</v>
      </c>
    </row>
    <row r="42" ht="35.25" spans="2:11">
      <c r="B42" s="570" t="s">
        <v>420</v>
      </c>
      <c r="C42" s="571"/>
      <c r="D42" s="580" t="s">
        <v>421</v>
      </c>
      <c r="E42" s="580"/>
      <c r="F42" s="573">
        <v>23</v>
      </c>
      <c r="G42" s="573" t="s">
        <v>368</v>
      </c>
      <c r="H42" s="581" t="s">
        <v>422</v>
      </c>
      <c r="I42" s="599">
        <f>'在庫（雨靴等）'!R42</f>
        <v>0</v>
      </c>
      <c r="J42" s="600">
        <v>36</v>
      </c>
      <c r="K42" s="601">
        <f t="shared" si="2"/>
        <v>0</v>
      </c>
    </row>
    <row r="43" ht="35.25" spans="2:11">
      <c r="B43" s="575"/>
      <c r="C43" s="576"/>
      <c r="D43" s="582"/>
      <c r="E43" s="582"/>
      <c r="F43" s="578">
        <v>24</v>
      </c>
      <c r="G43" s="578" t="s">
        <v>370</v>
      </c>
      <c r="H43" s="583" t="s">
        <v>423</v>
      </c>
      <c r="I43" s="602">
        <f>'在庫（雨靴等）'!R43</f>
        <v>0</v>
      </c>
      <c r="J43" s="603">
        <v>36</v>
      </c>
      <c r="K43" s="604">
        <f t="shared" si="2"/>
        <v>0</v>
      </c>
    </row>
    <row r="44" ht="35.25" spans="2:11">
      <c r="B44" s="575"/>
      <c r="C44" s="576"/>
      <c r="D44" s="582"/>
      <c r="E44" s="582"/>
      <c r="F44" s="578">
        <v>26</v>
      </c>
      <c r="G44" s="578" t="s">
        <v>372</v>
      </c>
      <c r="H44" s="583" t="s">
        <v>424</v>
      </c>
      <c r="I44" s="602">
        <f>'在庫（雨靴等）'!R44</f>
        <v>0</v>
      </c>
      <c r="J44" s="603">
        <v>36</v>
      </c>
      <c r="K44" s="604">
        <f t="shared" si="2"/>
        <v>0</v>
      </c>
    </row>
    <row r="45" ht="35.25" spans="2:11">
      <c r="B45" s="575"/>
      <c r="C45" s="576"/>
      <c r="D45" s="582"/>
      <c r="E45" s="582"/>
      <c r="F45" s="578">
        <v>28</v>
      </c>
      <c r="G45" s="578" t="s">
        <v>374</v>
      </c>
      <c r="H45" s="583" t="s">
        <v>425</v>
      </c>
      <c r="I45" s="602">
        <f>'在庫（雨靴等）'!R45</f>
        <v>0</v>
      </c>
      <c r="J45" s="603">
        <v>36</v>
      </c>
      <c r="K45" s="604">
        <f t="shared" si="2"/>
        <v>0</v>
      </c>
    </row>
    <row r="46" ht="35.25" spans="2:11">
      <c r="B46" s="575"/>
      <c r="C46" s="576"/>
      <c r="D46" s="582"/>
      <c r="E46" s="582"/>
      <c r="F46" s="578">
        <v>29</v>
      </c>
      <c r="G46" s="578" t="s">
        <v>376</v>
      </c>
      <c r="H46" s="583" t="s">
        <v>426</v>
      </c>
      <c r="I46" s="602">
        <f>'在庫（雨靴等）'!R46</f>
        <v>0</v>
      </c>
      <c r="J46" s="603">
        <v>36</v>
      </c>
      <c r="K46" s="604">
        <f t="shared" si="2"/>
        <v>0</v>
      </c>
    </row>
    <row r="47" ht="35.25" spans="2:11">
      <c r="B47" s="575"/>
      <c r="C47" s="576"/>
      <c r="D47" s="582"/>
      <c r="E47" s="582"/>
      <c r="F47" s="578">
        <v>31</v>
      </c>
      <c r="G47" s="578" t="s">
        <v>378</v>
      </c>
      <c r="H47" s="583" t="s">
        <v>427</v>
      </c>
      <c r="I47" s="602">
        <f>'在庫（雨靴等）'!R47</f>
        <v>0</v>
      </c>
      <c r="J47" s="603">
        <v>36</v>
      </c>
      <c r="K47" s="604">
        <f t="shared" si="2"/>
        <v>0</v>
      </c>
    </row>
    <row r="48" ht="35.25" spans="2:11">
      <c r="B48" s="575"/>
      <c r="C48" s="576"/>
      <c r="D48" s="582"/>
      <c r="E48" s="582"/>
      <c r="F48" s="584">
        <v>32</v>
      </c>
      <c r="G48" s="584" t="s">
        <v>380</v>
      </c>
      <c r="H48" s="585" t="s">
        <v>428</v>
      </c>
      <c r="I48" s="602">
        <f>'在庫（雨靴等）'!R48</f>
        <v>0</v>
      </c>
      <c r="J48" s="603">
        <v>36</v>
      </c>
      <c r="K48" s="604">
        <f t="shared" ref="K48:K80" si="3">I48*J48</f>
        <v>0</v>
      </c>
    </row>
    <row r="49" ht="35.25" spans="2:11">
      <c r="B49" s="575"/>
      <c r="C49" s="576"/>
      <c r="D49" s="582"/>
      <c r="E49" s="582"/>
      <c r="F49" s="586">
        <v>34</v>
      </c>
      <c r="G49" s="586" t="s">
        <v>382</v>
      </c>
      <c r="H49" s="587" t="s">
        <v>429</v>
      </c>
      <c r="I49" s="602">
        <f>'在庫（雨靴等）'!R49</f>
        <v>0</v>
      </c>
      <c r="J49" s="603">
        <v>36</v>
      </c>
      <c r="K49" s="604">
        <f t="shared" si="3"/>
        <v>0</v>
      </c>
    </row>
    <row r="50" ht="35.25" spans="2:11">
      <c r="B50" s="575"/>
      <c r="C50" s="588"/>
      <c r="D50" s="589" t="s">
        <v>384</v>
      </c>
      <c r="E50" s="589"/>
      <c r="F50" s="590">
        <v>23</v>
      </c>
      <c r="G50" s="590" t="s">
        <v>368</v>
      </c>
      <c r="H50" s="591" t="s">
        <v>430</v>
      </c>
      <c r="I50" s="602">
        <f>'在庫（雨靴等）'!R50</f>
        <v>0</v>
      </c>
      <c r="J50" s="603">
        <v>36</v>
      </c>
      <c r="K50" s="604">
        <f t="shared" si="3"/>
        <v>0</v>
      </c>
    </row>
    <row r="51" ht="35.25" spans="2:11">
      <c r="B51" s="575"/>
      <c r="C51" s="576"/>
      <c r="D51" s="582"/>
      <c r="E51" s="582"/>
      <c r="F51" s="578">
        <v>24</v>
      </c>
      <c r="G51" s="578" t="s">
        <v>370</v>
      </c>
      <c r="H51" s="583" t="s">
        <v>431</v>
      </c>
      <c r="I51" s="602">
        <f>'在庫（雨靴等）'!R51</f>
        <v>0</v>
      </c>
      <c r="J51" s="603">
        <v>36</v>
      </c>
      <c r="K51" s="604">
        <f t="shared" si="3"/>
        <v>0</v>
      </c>
    </row>
    <row r="52" ht="35.25" spans="2:11">
      <c r="B52" s="575"/>
      <c r="C52" s="576"/>
      <c r="D52" s="582"/>
      <c r="E52" s="582"/>
      <c r="F52" s="578">
        <v>26</v>
      </c>
      <c r="G52" s="578" t="s">
        <v>372</v>
      </c>
      <c r="H52" s="583" t="s">
        <v>432</v>
      </c>
      <c r="I52" s="602">
        <f>'在庫（雨靴等）'!R52</f>
        <v>0</v>
      </c>
      <c r="J52" s="603">
        <v>36</v>
      </c>
      <c r="K52" s="604">
        <f t="shared" si="3"/>
        <v>0</v>
      </c>
    </row>
    <row r="53" ht="35.25" spans="2:11">
      <c r="B53" s="575"/>
      <c r="C53" s="576"/>
      <c r="D53" s="582"/>
      <c r="E53" s="582"/>
      <c r="F53" s="578">
        <v>28</v>
      </c>
      <c r="G53" s="578" t="s">
        <v>374</v>
      </c>
      <c r="H53" s="583" t="s">
        <v>433</v>
      </c>
      <c r="I53" s="602">
        <f>'在庫（雨靴等）'!R53</f>
        <v>0</v>
      </c>
      <c r="J53" s="603">
        <v>36</v>
      </c>
      <c r="K53" s="604">
        <f t="shared" si="3"/>
        <v>0</v>
      </c>
    </row>
    <row r="54" ht="35.25" spans="2:11">
      <c r="B54" s="575"/>
      <c r="C54" s="576"/>
      <c r="D54" s="582"/>
      <c r="E54" s="582"/>
      <c r="F54" s="578">
        <v>29</v>
      </c>
      <c r="G54" s="578" t="s">
        <v>376</v>
      </c>
      <c r="H54" s="583" t="s">
        <v>434</v>
      </c>
      <c r="I54" s="602">
        <f>'在庫（雨靴等）'!R54</f>
        <v>0</v>
      </c>
      <c r="J54" s="603">
        <v>36</v>
      </c>
      <c r="K54" s="604">
        <f t="shared" si="3"/>
        <v>0</v>
      </c>
    </row>
    <row r="55" ht="35.25" spans="2:11">
      <c r="B55" s="575"/>
      <c r="C55" s="576"/>
      <c r="D55" s="582"/>
      <c r="E55" s="582"/>
      <c r="F55" s="578">
        <v>31</v>
      </c>
      <c r="G55" s="578" t="s">
        <v>378</v>
      </c>
      <c r="H55" s="583" t="s">
        <v>435</v>
      </c>
      <c r="I55" s="602">
        <f>'在庫（雨靴等）'!R55</f>
        <v>0</v>
      </c>
      <c r="J55" s="603">
        <v>36</v>
      </c>
      <c r="K55" s="604">
        <f t="shared" si="3"/>
        <v>0</v>
      </c>
    </row>
    <row r="56" ht="35.25" spans="2:11">
      <c r="B56" s="575"/>
      <c r="C56" s="576"/>
      <c r="D56" s="582"/>
      <c r="E56" s="582"/>
      <c r="F56" s="584">
        <v>32</v>
      </c>
      <c r="G56" s="584" t="s">
        <v>380</v>
      </c>
      <c r="H56" s="585" t="s">
        <v>436</v>
      </c>
      <c r="I56" s="602">
        <f>'在庫（雨靴等）'!R56</f>
        <v>0</v>
      </c>
      <c r="J56" s="603">
        <v>36</v>
      </c>
      <c r="K56" s="604">
        <f t="shared" si="3"/>
        <v>0</v>
      </c>
    </row>
    <row r="57" ht="35.25" spans="2:11">
      <c r="B57" s="575"/>
      <c r="C57" s="576"/>
      <c r="D57" s="582"/>
      <c r="E57" s="582"/>
      <c r="F57" s="586">
        <v>34</v>
      </c>
      <c r="G57" s="586" t="s">
        <v>382</v>
      </c>
      <c r="H57" s="587" t="s">
        <v>437</v>
      </c>
      <c r="I57" s="602">
        <f>'在庫（雨靴等）'!R57</f>
        <v>0</v>
      </c>
      <c r="J57" s="603">
        <v>36</v>
      </c>
      <c r="K57" s="604">
        <f t="shared" si="3"/>
        <v>0</v>
      </c>
    </row>
    <row r="58" ht="35.25" spans="2:11">
      <c r="B58" s="575"/>
      <c r="C58" s="588"/>
      <c r="D58" s="589" t="s">
        <v>438</v>
      </c>
      <c r="E58" s="589"/>
      <c r="F58" s="590">
        <v>23</v>
      </c>
      <c r="G58" s="590" t="s">
        <v>368</v>
      </c>
      <c r="H58" s="591" t="s">
        <v>439</v>
      </c>
      <c r="I58" s="602">
        <f>'在庫（雨靴等）'!R58</f>
        <v>0</v>
      </c>
      <c r="J58" s="603">
        <v>36</v>
      </c>
      <c r="K58" s="604">
        <f t="shared" si="3"/>
        <v>0</v>
      </c>
    </row>
    <row r="59" ht="35.25" spans="2:11">
      <c r="B59" s="575"/>
      <c r="C59" s="576"/>
      <c r="D59" s="582"/>
      <c r="E59" s="582"/>
      <c r="F59" s="578">
        <v>24</v>
      </c>
      <c r="G59" s="578" t="s">
        <v>370</v>
      </c>
      <c r="H59" s="583" t="s">
        <v>440</v>
      </c>
      <c r="I59" s="602">
        <f>'在庫（雨靴等）'!R59</f>
        <v>0</v>
      </c>
      <c r="J59" s="603">
        <v>36</v>
      </c>
      <c r="K59" s="604">
        <f t="shared" si="3"/>
        <v>0</v>
      </c>
    </row>
    <row r="60" ht="35.25" spans="2:11">
      <c r="B60" s="575"/>
      <c r="C60" s="576"/>
      <c r="D60" s="582"/>
      <c r="E60" s="582"/>
      <c r="F60" s="578">
        <v>26</v>
      </c>
      <c r="G60" s="578" t="s">
        <v>372</v>
      </c>
      <c r="H60" s="583" t="s">
        <v>441</v>
      </c>
      <c r="I60" s="602">
        <f>'在庫（雨靴等）'!R60</f>
        <v>0</v>
      </c>
      <c r="J60" s="603">
        <v>36</v>
      </c>
      <c r="K60" s="604">
        <f t="shared" si="3"/>
        <v>0</v>
      </c>
    </row>
    <row r="61" ht="35.25" spans="2:11">
      <c r="B61" s="575"/>
      <c r="C61" s="576"/>
      <c r="D61" s="582"/>
      <c r="E61" s="582"/>
      <c r="F61" s="578">
        <v>28</v>
      </c>
      <c r="G61" s="578" t="s">
        <v>374</v>
      </c>
      <c r="H61" s="583" t="s">
        <v>442</v>
      </c>
      <c r="I61" s="602">
        <f>'在庫（雨靴等）'!R61</f>
        <v>0</v>
      </c>
      <c r="J61" s="603">
        <v>36</v>
      </c>
      <c r="K61" s="604">
        <f t="shared" si="3"/>
        <v>0</v>
      </c>
    </row>
    <row r="62" ht="35.25" spans="2:11">
      <c r="B62" s="575"/>
      <c r="C62" s="576"/>
      <c r="D62" s="582"/>
      <c r="E62" s="582"/>
      <c r="F62" s="578">
        <v>29</v>
      </c>
      <c r="G62" s="578" t="s">
        <v>376</v>
      </c>
      <c r="H62" s="583" t="s">
        <v>443</v>
      </c>
      <c r="I62" s="602">
        <f>'在庫（雨靴等）'!R62</f>
        <v>0</v>
      </c>
      <c r="J62" s="603">
        <v>36</v>
      </c>
      <c r="K62" s="604">
        <f t="shared" si="3"/>
        <v>0</v>
      </c>
    </row>
    <row r="63" ht="35.25" spans="2:11">
      <c r="B63" s="575"/>
      <c r="C63" s="576"/>
      <c r="D63" s="582"/>
      <c r="E63" s="582"/>
      <c r="F63" s="578">
        <v>31</v>
      </c>
      <c r="G63" s="578" t="s">
        <v>378</v>
      </c>
      <c r="H63" s="583" t="s">
        <v>444</v>
      </c>
      <c r="I63" s="602">
        <f>'在庫（雨靴等）'!R63</f>
        <v>0</v>
      </c>
      <c r="J63" s="603">
        <v>36</v>
      </c>
      <c r="K63" s="604">
        <f t="shared" si="3"/>
        <v>0</v>
      </c>
    </row>
    <row r="64" ht="35.25" spans="2:11">
      <c r="B64" s="575"/>
      <c r="C64" s="576"/>
      <c r="D64" s="582"/>
      <c r="E64" s="582"/>
      <c r="F64" s="584">
        <v>32</v>
      </c>
      <c r="G64" s="584" t="s">
        <v>380</v>
      </c>
      <c r="H64" s="585" t="s">
        <v>445</v>
      </c>
      <c r="I64" s="602">
        <f>'在庫（雨靴等）'!R64</f>
        <v>0</v>
      </c>
      <c r="J64" s="603">
        <v>36</v>
      </c>
      <c r="K64" s="604">
        <f t="shared" si="3"/>
        <v>0</v>
      </c>
    </row>
    <row r="65" ht="35.25" spans="2:11">
      <c r="B65" s="575"/>
      <c r="C65" s="576"/>
      <c r="D65" s="582"/>
      <c r="E65" s="582"/>
      <c r="F65" s="586">
        <v>34</v>
      </c>
      <c r="G65" s="586" t="s">
        <v>382</v>
      </c>
      <c r="H65" s="587" t="s">
        <v>446</v>
      </c>
      <c r="I65" s="602">
        <f>'在庫（雨靴等）'!R65</f>
        <v>0</v>
      </c>
      <c r="J65" s="603">
        <v>36</v>
      </c>
      <c r="K65" s="604">
        <f t="shared" si="3"/>
        <v>0</v>
      </c>
    </row>
    <row r="66" ht="35.25" spans="2:11">
      <c r="B66" s="575"/>
      <c r="C66" s="588"/>
      <c r="D66" s="589" t="s">
        <v>447</v>
      </c>
      <c r="E66" s="589"/>
      <c r="F66" s="590">
        <v>23</v>
      </c>
      <c r="G66" s="590" t="s">
        <v>368</v>
      </c>
      <c r="H66" s="591" t="s">
        <v>448</v>
      </c>
      <c r="I66" s="602">
        <f>'在庫（雨靴等）'!R66</f>
        <v>0</v>
      </c>
      <c r="J66" s="603">
        <v>36</v>
      </c>
      <c r="K66" s="604">
        <f t="shared" si="3"/>
        <v>0</v>
      </c>
    </row>
    <row r="67" ht="35.25" spans="2:11">
      <c r="B67" s="575"/>
      <c r="C67" s="576"/>
      <c r="D67" s="582"/>
      <c r="E67" s="582"/>
      <c r="F67" s="578">
        <v>24</v>
      </c>
      <c r="G67" s="578" t="s">
        <v>370</v>
      </c>
      <c r="H67" s="583" t="s">
        <v>449</v>
      </c>
      <c r="I67" s="602">
        <f>'在庫（雨靴等）'!R67</f>
        <v>0</v>
      </c>
      <c r="J67" s="603">
        <v>36</v>
      </c>
      <c r="K67" s="604">
        <f t="shared" si="3"/>
        <v>0</v>
      </c>
    </row>
    <row r="68" ht="35.25" spans="2:11">
      <c r="B68" s="575"/>
      <c r="C68" s="576"/>
      <c r="D68" s="582"/>
      <c r="E68" s="582"/>
      <c r="F68" s="578">
        <v>26</v>
      </c>
      <c r="G68" s="578" t="s">
        <v>372</v>
      </c>
      <c r="H68" s="583" t="s">
        <v>450</v>
      </c>
      <c r="I68" s="602">
        <f>'在庫（雨靴等）'!R68</f>
        <v>0</v>
      </c>
      <c r="J68" s="603">
        <v>36</v>
      </c>
      <c r="K68" s="604">
        <f t="shared" si="3"/>
        <v>0</v>
      </c>
    </row>
    <row r="69" ht="35.25" spans="2:11">
      <c r="B69" s="575"/>
      <c r="C69" s="576"/>
      <c r="D69" s="582"/>
      <c r="E69" s="582"/>
      <c r="F69" s="578">
        <v>28</v>
      </c>
      <c r="G69" s="578" t="s">
        <v>374</v>
      </c>
      <c r="H69" s="583" t="s">
        <v>451</v>
      </c>
      <c r="I69" s="602">
        <f>'在庫（雨靴等）'!R69</f>
        <v>0</v>
      </c>
      <c r="J69" s="603">
        <v>36</v>
      </c>
      <c r="K69" s="604">
        <f t="shared" si="3"/>
        <v>0</v>
      </c>
    </row>
    <row r="70" ht="35.25" spans="2:11">
      <c r="B70" s="575"/>
      <c r="C70" s="576"/>
      <c r="D70" s="582"/>
      <c r="E70" s="582"/>
      <c r="F70" s="578">
        <v>29</v>
      </c>
      <c r="G70" s="578" t="s">
        <v>376</v>
      </c>
      <c r="H70" s="583" t="s">
        <v>452</v>
      </c>
      <c r="I70" s="602">
        <f>'在庫（雨靴等）'!R70</f>
        <v>0</v>
      </c>
      <c r="J70" s="603">
        <v>36</v>
      </c>
      <c r="K70" s="604">
        <f t="shared" si="3"/>
        <v>0</v>
      </c>
    </row>
    <row r="71" ht="35.25" spans="2:11">
      <c r="B71" s="575"/>
      <c r="C71" s="576"/>
      <c r="D71" s="582"/>
      <c r="E71" s="582"/>
      <c r="F71" s="578">
        <v>31</v>
      </c>
      <c r="G71" s="578" t="s">
        <v>378</v>
      </c>
      <c r="H71" s="583" t="s">
        <v>453</v>
      </c>
      <c r="I71" s="602">
        <f>'在庫（雨靴等）'!R71</f>
        <v>0</v>
      </c>
      <c r="J71" s="603">
        <v>36</v>
      </c>
      <c r="K71" s="604">
        <f t="shared" si="3"/>
        <v>0</v>
      </c>
    </row>
    <row r="72" ht="35.25" spans="2:11">
      <c r="B72" s="575"/>
      <c r="C72" s="576"/>
      <c r="D72" s="582"/>
      <c r="E72" s="582"/>
      <c r="F72" s="584">
        <v>32</v>
      </c>
      <c r="G72" s="584" t="s">
        <v>380</v>
      </c>
      <c r="H72" s="585" t="s">
        <v>454</v>
      </c>
      <c r="I72" s="602">
        <f>'在庫（雨靴等）'!R72</f>
        <v>0</v>
      </c>
      <c r="J72" s="603">
        <v>36</v>
      </c>
      <c r="K72" s="604">
        <f t="shared" si="3"/>
        <v>0</v>
      </c>
    </row>
    <row r="73" ht="36" spans="2:11">
      <c r="B73" s="575"/>
      <c r="C73" s="576"/>
      <c r="D73" s="582"/>
      <c r="E73" s="582"/>
      <c r="F73" s="586">
        <v>34</v>
      </c>
      <c r="G73" s="586" t="s">
        <v>382</v>
      </c>
      <c r="H73" s="587" t="s">
        <v>455</v>
      </c>
      <c r="I73" s="605">
        <f>'在庫（雨靴等）'!R73</f>
        <v>0</v>
      </c>
      <c r="J73" s="606">
        <v>36</v>
      </c>
      <c r="K73" s="607">
        <f t="shared" si="3"/>
        <v>0</v>
      </c>
    </row>
    <row r="74" ht="35.25" spans="2:11">
      <c r="B74" s="570" t="s">
        <v>456</v>
      </c>
      <c r="C74" s="571"/>
      <c r="D74" s="580" t="s">
        <v>367</v>
      </c>
      <c r="E74" s="580"/>
      <c r="F74" s="614">
        <v>24</v>
      </c>
      <c r="G74" s="573" t="s">
        <v>457</v>
      </c>
      <c r="H74" s="574" t="s">
        <v>458</v>
      </c>
      <c r="I74" s="599">
        <f>'在庫（雨靴等）'!R74</f>
        <v>0</v>
      </c>
      <c r="J74" s="600">
        <v>36</v>
      </c>
      <c r="K74" s="601">
        <f t="shared" si="3"/>
        <v>0</v>
      </c>
    </row>
    <row r="75" ht="35.25" spans="2:11">
      <c r="B75" s="575"/>
      <c r="C75" s="576"/>
      <c r="D75" s="582"/>
      <c r="E75" s="582"/>
      <c r="F75" s="578">
        <v>26</v>
      </c>
      <c r="G75" s="578" t="s">
        <v>372</v>
      </c>
      <c r="H75" s="579" t="s">
        <v>459</v>
      </c>
      <c r="I75" s="602">
        <f>'在庫（雨靴等）'!R75</f>
        <v>0</v>
      </c>
      <c r="J75" s="603">
        <v>36</v>
      </c>
      <c r="K75" s="604">
        <f t="shared" si="3"/>
        <v>0</v>
      </c>
    </row>
    <row r="76" ht="35.25" spans="2:11">
      <c r="B76" s="575"/>
      <c r="C76" s="576"/>
      <c r="D76" s="582"/>
      <c r="E76" s="582"/>
      <c r="F76" s="578">
        <v>28</v>
      </c>
      <c r="G76" s="578" t="s">
        <v>460</v>
      </c>
      <c r="H76" s="579" t="s">
        <v>461</v>
      </c>
      <c r="I76" s="602">
        <f>'在庫（雨靴等）'!R76</f>
        <v>0</v>
      </c>
      <c r="J76" s="603">
        <v>36</v>
      </c>
      <c r="K76" s="604">
        <f t="shared" si="3"/>
        <v>0</v>
      </c>
    </row>
    <row r="77" ht="35.25" spans="2:11">
      <c r="B77" s="575"/>
      <c r="C77" s="576"/>
      <c r="D77" s="582"/>
      <c r="E77" s="582"/>
      <c r="F77" s="578">
        <v>30</v>
      </c>
      <c r="G77" s="578" t="s">
        <v>462</v>
      </c>
      <c r="H77" s="579" t="s">
        <v>463</v>
      </c>
      <c r="I77" s="602">
        <f>'在庫（雨靴等）'!R77</f>
        <v>0</v>
      </c>
      <c r="J77" s="603">
        <v>36</v>
      </c>
      <c r="K77" s="604">
        <f t="shared" si="3"/>
        <v>0</v>
      </c>
    </row>
    <row r="78" ht="35.25" spans="2:11">
      <c r="B78" s="575"/>
      <c r="C78" s="576"/>
      <c r="D78" s="582"/>
      <c r="E78" s="582"/>
      <c r="F78" s="578">
        <v>32</v>
      </c>
      <c r="G78" s="578" t="s">
        <v>380</v>
      </c>
      <c r="H78" s="579" t="s">
        <v>464</v>
      </c>
      <c r="I78" s="602">
        <f>'在庫（雨靴等）'!R78</f>
        <v>0</v>
      </c>
      <c r="J78" s="603">
        <v>36</v>
      </c>
      <c r="K78" s="604">
        <f t="shared" si="3"/>
        <v>0</v>
      </c>
    </row>
    <row r="79" ht="35.25" spans="2:11">
      <c r="B79" s="575"/>
      <c r="C79" s="576"/>
      <c r="D79" s="582"/>
      <c r="E79" s="582"/>
      <c r="F79" s="578">
        <v>34</v>
      </c>
      <c r="G79" s="578" t="s">
        <v>382</v>
      </c>
      <c r="H79" s="579" t="s">
        <v>465</v>
      </c>
      <c r="I79" s="602">
        <f>'在庫（雨靴等）'!R79</f>
        <v>0</v>
      </c>
      <c r="J79" s="603">
        <v>36</v>
      </c>
      <c r="K79" s="604">
        <f t="shared" si="3"/>
        <v>0</v>
      </c>
    </row>
    <row r="80" ht="36" spans="2:11">
      <c r="B80" s="592"/>
      <c r="C80" s="593"/>
      <c r="D80" s="594"/>
      <c r="E80" s="594"/>
      <c r="F80" s="595">
        <v>36</v>
      </c>
      <c r="G80" s="595" t="s">
        <v>466</v>
      </c>
      <c r="H80" s="615" t="s">
        <v>467</v>
      </c>
      <c r="I80" s="611">
        <f>'在庫（雨靴等）'!R80</f>
        <v>0</v>
      </c>
      <c r="J80" s="612">
        <v>36</v>
      </c>
      <c r="K80" s="613">
        <f t="shared" si="3"/>
        <v>0</v>
      </c>
    </row>
    <row r="81" ht="60" spans="9:11">
      <c r="I81" s="616">
        <f>SUM(I3:I80)</f>
        <v>0</v>
      </c>
      <c r="J81" s="616"/>
      <c r="K81" s="616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0" zoomScaleNormal="50" workbookViewId="0">
      <pane xSplit="10" ySplit="3" topLeftCell="K5" activePane="bottomRight" state="frozen"/>
      <selection/>
      <selection pane="topRight"/>
      <selection pane="bottomLeft"/>
      <selection pane="bottomRight" activeCell="U10" sqref="U10"/>
    </sheetView>
  </sheetViews>
  <sheetFormatPr defaultColWidth="9" defaultRowHeight="25.5"/>
  <cols>
    <col min="1" max="1" width="9" style="55"/>
    <col min="2" max="3" width="12.125" style="436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7" t="s">
        <v>468</v>
      </c>
      <c r="C1" s="437" t="s">
        <v>469</v>
      </c>
      <c r="L1" s="445"/>
      <c r="M1" s="445"/>
      <c r="N1" s="445"/>
      <c r="O1" s="445"/>
      <c r="U1" s="445"/>
    </row>
    <row r="3" s="52" customFormat="1" ht="50.25" customHeight="1" spans="2:24">
      <c r="B3" s="438" t="s">
        <v>470</v>
      </c>
      <c r="C3" s="438" t="s">
        <v>471</v>
      </c>
      <c r="D3" s="439" t="s">
        <v>472</v>
      </c>
      <c r="E3" s="440" t="s">
        <v>13</v>
      </c>
      <c r="F3" s="440" t="s">
        <v>473</v>
      </c>
      <c r="G3" s="440" t="s">
        <v>474</v>
      </c>
      <c r="H3" s="440" t="s">
        <v>475</v>
      </c>
      <c r="I3" s="440" t="s">
        <v>476</v>
      </c>
      <c r="J3" s="440" t="s">
        <v>242</v>
      </c>
      <c r="K3" s="446" t="s">
        <v>477</v>
      </c>
      <c r="L3" s="440" t="s">
        <v>478</v>
      </c>
      <c r="M3" s="440" t="s">
        <v>479</v>
      </c>
      <c r="N3" s="440" t="s">
        <v>480</v>
      </c>
      <c r="O3" s="447" t="s">
        <v>3</v>
      </c>
      <c r="P3" s="448" t="s">
        <v>4</v>
      </c>
      <c r="Q3" s="448" t="s">
        <v>5</v>
      </c>
      <c r="R3" s="448" t="s">
        <v>6</v>
      </c>
      <c r="S3" s="448" t="s">
        <v>7</v>
      </c>
      <c r="T3" s="448" t="s">
        <v>8</v>
      </c>
      <c r="U3" s="440" t="s">
        <v>481</v>
      </c>
      <c r="V3" s="440" t="s">
        <v>239</v>
      </c>
      <c r="W3" s="440" t="s">
        <v>10</v>
      </c>
      <c r="X3" s="448" t="s">
        <v>11</v>
      </c>
    </row>
    <row r="4" s="433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9"/>
      <c r="M4" s="449"/>
      <c r="N4" s="62"/>
      <c r="O4" s="62"/>
      <c r="P4" s="450"/>
      <c r="Q4" s="450"/>
      <c r="R4" s="450"/>
      <c r="S4" s="450"/>
      <c r="T4" s="450"/>
      <c r="U4" s="466">
        <f>IF($A$1="补货",L4+M4+N4+O4,L4+M4)</f>
        <v>0</v>
      </c>
      <c r="V4" s="82"/>
      <c r="W4" s="466">
        <f t="shared" ref="W4:W21" si="0">U4+V4</f>
        <v>0</v>
      </c>
      <c r="X4" s="467" t="str">
        <f t="shared" ref="X4:X21" si="1">IF(T4&gt;0,W4/T4*7,"-")</f>
        <v>-</v>
      </c>
    </row>
    <row r="5" s="433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9"/>
      <c r="M5" s="449"/>
      <c r="N5" s="62"/>
      <c r="O5" s="62"/>
      <c r="P5" s="450"/>
      <c r="Q5" s="450"/>
      <c r="R5" s="450"/>
      <c r="S5" s="450"/>
      <c r="T5" s="450"/>
      <c r="U5" s="466">
        <f>IF($A$1="补货",L5+M5+N5+O5,L5+M5)</f>
        <v>0</v>
      </c>
      <c r="V5" s="82"/>
      <c r="W5" s="466">
        <f t="shared" si="0"/>
        <v>0</v>
      </c>
      <c r="X5" s="467" t="str">
        <f t="shared" si="1"/>
        <v>-</v>
      </c>
    </row>
    <row r="6" s="433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9"/>
      <c r="M6" s="449"/>
      <c r="N6" s="62"/>
      <c r="O6" s="62"/>
      <c r="P6" s="450"/>
      <c r="Q6" s="450"/>
      <c r="R6" s="450"/>
      <c r="S6" s="450"/>
      <c r="T6" s="450"/>
      <c r="U6" s="466">
        <f>IF($A$1="补货",L6+M6+N6+O6,L6+M6)</f>
        <v>0</v>
      </c>
      <c r="V6" s="82"/>
      <c r="W6" s="466">
        <f t="shared" si="0"/>
        <v>0</v>
      </c>
      <c r="X6" s="467" t="str">
        <f t="shared" si="1"/>
        <v>-</v>
      </c>
    </row>
    <row r="7" s="433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51"/>
      <c r="M7" s="451"/>
      <c r="N7" s="65"/>
      <c r="O7" s="65"/>
      <c r="P7" s="452"/>
      <c r="Q7" s="452"/>
      <c r="R7" s="452"/>
      <c r="S7" s="452"/>
      <c r="T7" s="452"/>
      <c r="U7" s="468">
        <f>IF($A$1="补货",L7+M7+N7+O7,L7+M7)</f>
        <v>0</v>
      </c>
      <c r="V7" s="84"/>
      <c r="W7" s="469">
        <f t="shared" si="0"/>
        <v>0</v>
      </c>
      <c r="X7" s="470" t="str">
        <f t="shared" si="1"/>
        <v>-</v>
      </c>
    </row>
    <row r="8" s="433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3"/>
      <c r="M8" s="453"/>
      <c r="N8" s="67"/>
      <c r="O8" s="67"/>
      <c r="P8" s="454"/>
      <c r="Q8" s="454"/>
      <c r="R8" s="454"/>
      <c r="S8" s="454"/>
      <c r="T8" s="454"/>
      <c r="U8" s="471">
        <f>IF($A$1="补货",L8+M8+N8+O8,L8+M8)</f>
        <v>0</v>
      </c>
      <c r="V8" s="68"/>
      <c r="W8" s="472">
        <f t="shared" si="0"/>
        <v>0</v>
      </c>
      <c r="X8" s="473" t="str">
        <f t="shared" si="1"/>
        <v>-</v>
      </c>
    </row>
    <row r="9" s="433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9"/>
      <c r="M9" s="449"/>
      <c r="N9" s="62"/>
      <c r="O9" s="62"/>
      <c r="P9" s="450"/>
      <c r="Q9" s="450"/>
      <c r="R9" s="450"/>
      <c r="S9" s="450"/>
      <c r="T9" s="450"/>
      <c r="U9" s="466">
        <f>IF($A$1="补货",L9+M9+N9+O9,L9+M9)</f>
        <v>0</v>
      </c>
      <c r="V9" s="82"/>
      <c r="W9" s="466">
        <f t="shared" si="0"/>
        <v>0</v>
      </c>
      <c r="X9" s="467" t="str">
        <f t="shared" si="1"/>
        <v>-</v>
      </c>
    </row>
    <row r="10" s="433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9"/>
      <c r="M10" s="449"/>
      <c r="N10" s="62"/>
      <c r="O10" s="62"/>
      <c r="P10" s="450"/>
      <c r="Q10" s="450"/>
      <c r="R10" s="450"/>
      <c r="S10" s="450"/>
      <c r="T10" s="450"/>
      <c r="U10" s="466">
        <f>IF($A$1="补货",L10+M10+N10+O10,L10+M10)</f>
        <v>0</v>
      </c>
      <c r="V10" s="82"/>
      <c r="W10" s="466">
        <f t="shared" si="0"/>
        <v>0</v>
      </c>
      <c r="X10" s="467" t="str">
        <f t="shared" si="1"/>
        <v>-</v>
      </c>
    </row>
    <row r="11" s="433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51"/>
      <c r="M11" s="451"/>
      <c r="N11" s="65"/>
      <c r="O11" s="65"/>
      <c r="P11" s="452"/>
      <c r="Q11" s="452"/>
      <c r="R11" s="452"/>
      <c r="S11" s="452"/>
      <c r="T11" s="452"/>
      <c r="U11" s="468">
        <f>IF($A$1="补货",L11+M11+N11+O11,L11+M11)</f>
        <v>0</v>
      </c>
      <c r="V11" s="84"/>
      <c r="W11" s="469">
        <f t="shared" si="0"/>
        <v>0</v>
      </c>
      <c r="X11" s="470" t="str">
        <f t="shared" si="1"/>
        <v>-</v>
      </c>
    </row>
    <row r="12" s="433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3"/>
      <c r="M12" s="453"/>
      <c r="N12" s="67"/>
      <c r="O12" s="67"/>
      <c r="P12" s="454"/>
      <c r="Q12" s="454"/>
      <c r="R12" s="454"/>
      <c r="S12" s="454"/>
      <c r="T12" s="454"/>
      <c r="U12" s="471">
        <f>IF($A$1="补货",L12+M12+N12+O12,L12+M12)</f>
        <v>0</v>
      </c>
      <c r="V12" s="68"/>
      <c r="W12" s="472">
        <f t="shared" si="0"/>
        <v>0</v>
      </c>
      <c r="X12" s="473" t="str">
        <f t="shared" si="1"/>
        <v>-</v>
      </c>
    </row>
    <row r="13" s="433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9"/>
      <c r="M13" s="449"/>
      <c r="N13" s="62"/>
      <c r="O13" s="62"/>
      <c r="P13" s="450"/>
      <c r="Q13" s="450"/>
      <c r="R13" s="450"/>
      <c r="S13" s="450"/>
      <c r="T13" s="450"/>
      <c r="U13" s="466">
        <f>IF($A$1="补货",L13+M13+N13+O13,L13+M13)</f>
        <v>0</v>
      </c>
      <c r="V13" s="82"/>
      <c r="W13" s="466">
        <f t="shared" si="0"/>
        <v>0</v>
      </c>
      <c r="X13" s="467" t="str">
        <f t="shared" si="1"/>
        <v>-</v>
      </c>
    </row>
    <row r="14" s="433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9"/>
      <c r="M14" s="449"/>
      <c r="N14" s="62"/>
      <c r="O14" s="62"/>
      <c r="P14" s="450"/>
      <c r="Q14" s="450"/>
      <c r="R14" s="450"/>
      <c r="S14" s="450"/>
      <c r="T14" s="450"/>
      <c r="U14" s="466">
        <f>IF($A$1="补货",L14+M14+N14+O14,L14+M14)</f>
        <v>0</v>
      </c>
      <c r="V14" s="82"/>
      <c r="W14" s="466">
        <f t="shared" si="0"/>
        <v>0</v>
      </c>
      <c r="X14" s="467" t="str">
        <f t="shared" si="1"/>
        <v>-</v>
      </c>
    </row>
    <row r="15" s="433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51"/>
      <c r="M15" s="451"/>
      <c r="N15" s="65"/>
      <c r="O15" s="65"/>
      <c r="P15" s="452"/>
      <c r="Q15" s="452"/>
      <c r="R15" s="452"/>
      <c r="S15" s="452"/>
      <c r="T15" s="452"/>
      <c r="U15" s="468">
        <f>IF($A$1="补货",L15+M15+N15+O15,L15+M15)</f>
        <v>0</v>
      </c>
      <c r="V15" s="84"/>
      <c r="W15" s="469">
        <f t="shared" si="0"/>
        <v>0</v>
      </c>
      <c r="X15" s="470" t="str">
        <f t="shared" si="1"/>
        <v>-</v>
      </c>
    </row>
    <row r="16" s="433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3"/>
      <c r="M16" s="453"/>
      <c r="N16" s="67"/>
      <c r="O16" s="67"/>
      <c r="P16" s="454"/>
      <c r="Q16" s="454"/>
      <c r="R16" s="454"/>
      <c r="S16" s="454"/>
      <c r="T16" s="454"/>
      <c r="U16" s="471">
        <f>IF($A$1="补货",L16+M16+N16+O16,L16+M16)</f>
        <v>0</v>
      </c>
      <c r="V16" s="68"/>
      <c r="W16" s="472">
        <f t="shared" si="0"/>
        <v>0</v>
      </c>
      <c r="X16" s="473" t="str">
        <f t="shared" si="1"/>
        <v>-</v>
      </c>
    </row>
    <row r="17" s="433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9"/>
      <c r="M17" s="449"/>
      <c r="N17" s="62"/>
      <c r="O17" s="62"/>
      <c r="P17" s="450"/>
      <c r="Q17" s="450"/>
      <c r="R17" s="450"/>
      <c r="S17" s="450"/>
      <c r="T17" s="450"/>
      <c r="U17" s="466">
        <f>IF($A$1="补货",L17+M17+N17+O17,L17+M17)</f>
        <v>0</v>
      </c>
      <c r="V17" s="82"/>
      <c r="W17" s="466">
        <f t="shared" si="0"/>
        <v>0</v>
      </c>
      <c r="X17" s="467" t="str">
        <f t="shared" si="1"/>
        <v>-</v>
      </c>
    </row>
    <row r="18" s="433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51"/>
      <c r="M18" s="451"/>
      <c r="N18" s="65"/>
      <c r="O18" s="65"/>
      <c r="P18" s="452"/>
      <c r="Q18" s="452"/>
      <c r="R18" s="452"/>
      <c r="S18" s="452"/>
      <c r="T18" s="452"/>
      <c r="U18" s="468">
        <f>IF($A$1="补货",L18+M18+N18+O18,L18+M18)</f>
        <v>0</v>
      </c>
      <c r="V18" s="84"/>
      <c r="W18" s="469">
        <f t="shared" si="0"/>
        <v>0</v>
      </c>
      <c r="X18" s="470" t="str">
        <f t="shared" si="1"/>
        <v>-</v>
      </c>
    </row>
    <row r="19" s="433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3"/>
      <c r="M19" s="453"/>
      <c r="N19" s="67"/>
      <c r="O19" s="67"/>
      <c r="P19" s="454"/>
      <c r="Q19" s="454"/>
      <c r="R19" s="454"/>
      <c r="S19" s="454"/>
      <c r="T19" s="454"/>
      <c r="U19" s="474">
        <f>IF($A$1="补货",L19+M19+N19+O19,L19+M19)</f>
        <v>0</v>
      </c>
      <c r="V19" s="68"/>
      <c r="W19" s="475">
        <f t="shared" si="0"/>
        <v>0</v>
      </c>
      <c r="X19" s="473" t="str">
        <f t="shared" si="1"/>
        <v>-</v>
      </c>
    </row>
    <row r="20" s="433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9"/>
      <c r="M20" s="449"/>
      <c r="N20" s="62"/>
      <c r="O20" s="62"/>
      <c r="P20" s="450"/>
      <c r="Q20" s="450"/>
      <c r="R20" s="450"/>
      <c r="S20" s="450"/>
      <c r="T20" s="450"/>
      <c r="U20" s="476">
        <f>IF($A$1="补货",L20+M20+N20+O20,L20+M20)</f>
        <v>0</v>
      </c>
      <c r="V20" s="82"/>
      <c r="W20" s="477">
        <f t="shared" si="0"/>
        <v>0</v>
      </c>
      <c r="X20" s="467" t="str">
        <f t="shared" si="1"/>
        <v>-</v>
      </c>
    </row>
    <row r="21" s="434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5"/>
      <c r="M21" s="455"/>
      <c r="N21" s="78"/>
      <c r="O21" s="78"/>
      <c r="P21" s="456"/>
      <c r="Q21" s="456"/>
      <c r="R21" s="456"/>
      <c r="S21" s="456"/>
      <c r="T21" s="456"/>
      <c r="U21" s="478">
        <f>IF($A$1="补货",L21+M21+N21+O21,L21+M21)</f>
        <v>0</v>
      </c>
      <c r="V21" s="159"/>
      <c r="W21" s="479">
        <f t="shared" si="0"/>
        <v>0</v>
      </c>
      <c r="X21" s="480" t="str">
        <f t="shared" si="1"/>
        <v>-</v>
      </c>
      <c r="Z21" s="433"/>
    </row>
    <row r="22" s="434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51"/>
      <c r="M22" s="451"/>
      <c r="N22" s="81"/>
      <c r="O22" s="81"/>
      <c r="P22" s="452"/>
      <c r="Q22" s="452"/>
      <c r="R22" s="452"/>
      <c r="S22" s="452"/>
      <c r="T22" s="452"/>
      <c r="U22" s="481">
        <f>IF($A$1="补货",L22+M22+N22+O22,L22+M22)</f>
        <v>0</v>
      </c>
      <c r="V22" s="160"/>
      <c r="W22" s="482">
        <f t="shared" ref="W22:W52" si="2">U22+V22</f>
        <v>0</v>
      </c>
      <c r="X22" s="470" t="str">
        <f t="shared" ref="X22:X52" si="3">IF(T22&gt;0,W22/T22*7,"-")</f>
        <v>-</v>
      </c>
      <c r="Z22" s="433"/>
    </row>
    <row r="23" s="433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3"/>
      <c r="M23" s="453"/>
      <c r="N23" s="67"/>
      <c r="O23" s="67"/>
      <c r="P23" s="454"/>
      <c r="Q23" s="454"/>
      <c r="R23" s="454"/>
      <c r="S23" s="454"/>
      <c r="T23" s="454"/>
      <c r="U23" s="471">
        <f>IF($A$1="补货",L23+M23+N23+O23,L23+M23)</f>
        <v>0</v>
      </c>
      <c r="V23" s="68"/>
      <c r="W23" s="472">
        <f t="shared" si="2"/>
        <v>0</v>
      </c>
      <c r="X23" s="473" t="str">
        <f t="shared" si="3"/>
        <v>-</v>
      </c>
    </row>
    <row r="24" s="433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9"/>
      <c r="M24" s="449"/>
      <c r="N24" s="62"/>
      <c r="O24" s="62"/>
      <c r="P24" s="450"/>
      <c r="Q24" s="450"/>
      <c r="R24" s="450"/>
      <c r="S24" s="450"/>
      <c r="T24" s="450"/>
      <c r="U24" s="466">
        <f>IF($A$1="补货",L24+M24+N24+O24,L24+M24)</f>
        <v>0</v>
      </c>
      <c r="V24" s="82"/>
      <c r="W24" s="466">
        <f t="shared" si="2"/>
        <v>0</v>
      </c>
      <c r="X24" s="467" t="str">
        <f t="shared" si="3"/>
        <v>-</v>
      </c>
    </row>
    <row r="25" s="433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51"/>
      <c r="M25" s="451"/>
      <c r="N25" s="65"/>
      <c r="O25" s="65"/>
      <c r="P25" s="452"/>
      <c r="Q25" s="452"/>
      <c r="R25" s="452"/>
      <c r="S25" s="452"/>
      <c r="T25" s="452"/>
      <c r="U25" s="468">
        <f>IF($A$1="补货",L25+M25+N25+O25,L25+M25)</f>
        <v>0</v>
      </c>
      <c r="V25" s="84"/>
      <c r="W25" s="469">
        <f t="shared" si="2"/>
        <v>0</v>
      </c>
      <c r="X25" s="470" t="str">
        <f t="shared" si="3"/>
        <v>-</v>
      </c>
    </row>
    <row r="26" s="433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3"/>
      <c r="M26" s="453"/>
      <c r="N26" s="67"/>
      <c r="O26" s="67"/>
      <c r="P26" s="457"/>
      <c r="Q26" s="457"/>
      <c r="R26" s="457"/>
      <c r="S26" s="457"/>
      <c r="T26" s="454"/>
      <c r="U26" s="68">
        <f>IF($A$1="补货",L26+M26+N26+O26,L26+M26)</f>
        <v>0</v>
      </c>
      <c r="V26" s="68"/>
      <c r="W26" s="475">
        <f t="shared" si="2"/>
        <v>0</v>
      </c>
      <c r="X26" s="473" t="str">
        <f t="shared" si="3"/>
        <v>-</v>
      </c>
    </row>
    <row r="27" s="433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9"/>
      <c r="M27" s="449"/>
      <c r="N27" s="62"/>
      <c r="O27" s="62"/>
      <c r="P27" s="458"/>
      <c r="Q27" s="458"/>
      <c r="R27" s="458"/>
      <c r="S27" s="458"/>
      <c r="T27" s="450"/>
      <c r="U27" s="82">
        <f>IF($A$1="补货",L27+M27+N27+O27,L27+M27)</f>
        <v>0</v>
      </c>
      <c r="V27" s="82"/>
      <c r="W27" s="477">
        <f t="shared" si="2"/>
        <v>0</v>
      </c>
      <c r="X27" s="467" t="str">
        <f t="shared" si="3"/>
        <v>-</v>
      </c>
    </row>
    <row r="28" s="433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5"/>
      <c r="M28" s="455"/>
      <c r="N28" s="79"/>
      <c r="O28" s="79"/>
      <c r="P28" s="459"/>
      <c r="Q28" s="459"/>
      <c r="R28" s="459"/>
      <c r="S28" s="459"/>
      <c r="T28" s="456"/>
      <c r="U28" s="83">
        <f>IF($A$1="补货",L28+M28+N28+O28,L28+M28)</f>
        <v>0</v>
      </c>
      <c r="V28" s="83"/>
      <c r="W28" s="479">
        <f t="shared" si="2"/>
        <v>0</v>
      </c>
      <c r="X28" s="480" t="str">
        <f t="shared" si="3"/>
        <v>-</v>
      </c>
    </row>
    <row r="29" s="433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51"/>
      <c r="M29" s="451"/>
      <c r="N29" s="65"/>
      <c r="O29" s="65"/>
      <c r="P29" s="460"/>
      <c r="Q29" s="460"/>
      <c r="R29" s="460"/>
      <c r="S29" s="460"/>
      <c r="T29" s="452"/>
      <c r="U29" s="84">
        <f>IF($A$1="补货",L29+M29+N29+O29,L29+M29)</f>
        <v>0</v>
      </c>
      <c r="V29" s="84"/>
      <c r="W29" s="482">
        <f t="shared" si="2"/>
        <v>0</v>
      </c>
      <c r="X29" s="470" t="str">
        <f t="shared" si="3"/>
        <v>-</v>
      </c>
    </row>
    <row r="30" s="433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61"/>
      <c r="M30" s="461"/>
      <c r="N30" s="86"/>
      <c r="O30" s="86"/>
      <c r="P30" s="462"/>
      <c r="Q30" s="462"/>
      <c r="R30" s="462"/>
      <c r="S30" s="462"/>
      <c r="T30" s="463"/>
      <c r="U30" s="87">
        <f>IF($A$1="补货",L30+M30+N30+O30,L30+M30)</f>
        <v>0</v>
      </c>
      <c r="V30" s="87"/>
      <c r="W30" s="483">
        <f t="shared" si="2"/>
        <v>0</v>
      </c>
      <c r="X30" s="484" t="str">
        <f t="shared" si="3"/>
        <v>-</v>
      </c>
    </row>
    <row r="31" s="433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9"/>
      <c r="M31" s="449"/>
      <c r="N31" s="62"/>
      <c r="O31" s="62"/>
      <c r="P31" s="458"/>
      <c r="Q31" s="458"/>
      <c r="R31" s="458"/>
      <c r="S31" s="458"/>
      <c r="T31" s="450"/>
      <c r="U31" s="82">
        <f>IF($A$1="补货",L31+M31+N31+O31,L31+M31)</f>
        <v>0</v>
      </c>
      <c r="V31" s="82"/>
      <c r="W31" s="477">
        <f t="shared" si="2"/>
        <v>0</v>
      </c>
      <c r="X31" s="467" t="str">
        <f t="shared" si="3"/>
        <v>-</v>
      </c>
    </row>
    <row r="32" s="433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5"/>
      <c r="M32" s="455"/>
      <c r="N32" s="79"/>
      <c r="O32" s="79"/>
      <c r="P32" s="459"/>
      <c r="Q32" s="459"/>
      <c r="R32" s="459"/>
      <c r="S32" s="459"/>
      <c r="T32" s="456"/>
      <c r="U32" s="82">
        <f>IF($A$1="补货",L32+M32+N32+O32,L32+M32)</f>
        <v>0</v>
      </c>
      <c r="V32" s="82"/>
      <c r="W32" s="477">
        <f t="shared" si="2"/>
        <v>0</v>
      </c>
      <c r="X32" s="467" t="str">
        <f t="shared" si="3"/>
        <v>-</v>
      </c>
    </row>
    <row r="33" s="433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51"/>
      <c r="M33" s="451"/>
      <c r="N33" s="65"/>
      <c r="O33" s="65"/>
      <c r="P33" s="460"/>
      <c r="Q33" s="460"/>
      <c r="R33" s="460"/>
      <c r="S33" s="460"/>
      <c r="T33" s="452"/>
      <c r="U33" s="84">
        <f>IF($A$1="补货",L33+M33+N33+O33,L33+M33)</f>
        <v>0</v>
      </c>
      <c r="V33" s="84"/>
      <c r="W33" s="482">
        <f t="shared" si="2"/>
        <v>0</v>
      </c>
      <c r="X33" s="470" t="str">
        <f t="shared" si="3"/>
        <v>-</v>
      </c>
    </row>
    <row r="34" s="433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3"/>
      <c r="M34" s="453"/>
      <c r="N34" s="67"/>
      <c r="O34" s="67"/>
      <c r="P34" s="457"/>
      <c r="Q34" s="457"/>
      <c r="R34" s="457"/>
      <c r="S34" s="457"/>
      <c r="T34" s="454"/>
      <c r="U34" s="68">
        <f>IF($A$1="补货",L34+M34+N34+O34,L34+M34)</f>
        <v>0</v>
      </c>
      <c r="V34" s="68"/>
      <c r="W34" s="475">
        <f t="shared" si="2"/>
        <v>0</v>
      </c>
      <c r="X34" s="473" t="str">
        <f t="shared" si="3"/>
        <v>-</v>
      </c>
    </row>
    <row r="35" s="433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9"/>
      <c r="M35" s="449"/>
      <c r="N35" s="62"/>
      <c r="O35" s="62"/>
      <c r="P35" s="458"/>
      <c r="Q35" s="458"/>
      <c r="R35" s="458"/>
      <c r="S35" s="458"/>
      <c r="T35" s="450"/>
      <c r="U35" s="82">
        <f>IF($A$1="补货",L35+M35+N35+O35,L35+M35)</f>
        <v>0</v>
      </c>
      <c r="V35" s="82"/>
      <c r="W35" s="477">
        <f t="shared" si="2"/>
        <v>0</v>
      </c>
      <c r="X35" s="467" t="str">
        <f t="shared" si="3"/>
        <v>-</v>
      </c>
    </row>
    <row r="36" s="433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5"/>
      <c r="M36" s="455"/>
      <c r="N36" s="79"/>
      <c r="O36" s="79"/>
      <c r="P36" s="459"/>
      <c r="Q36" s="459"/>
      <c r="R36" s="459"/>
      <c r="S36" s="459"/>
      <c r="T36" s="456"/>
      <c r="U36" s="82">
        <f>IF($A$1="补货",L36+M36+N36+O36,L36+M36)</f>
        <v>0</v>
      </c>
      <c r="V36" s="82"/>
      <c r="W36" s="477">
        <f t="shared" si="2"/>
        <v>0</v>
      </c>
      <c r="X36" s="467" t="str">
        <f t="shared" si="3"/>
        <v>-</v>
      </c>
    </row>
    <row r="37" s="433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51"/>
      <c r="M37" s="451"/>
      <c r="N37" s="65"/>
      <c r="O37" s="65"/>
      <c r="P37" s="460"/>
      <c r="Q37" s="460"/>
      <c r="R37" s="460"/>
      <c r="S37" s="460"/>
      <c r="T37" s="452"/>
      <c r="U37" s="84">
        <f>IF($A$1="补货",L37+M37+N37+O37,L37+M37)</f>
        <v>0</v>
      </c>
      <c r="V37" s="84"/>
      <c r="W37" s="482">
        <f t="shared" si="2"/>
        <v>0</v>
      </c>
      <c r="X37" s="470" t="str">
        <f t="shared" si="3"/>
        <v>-</v>
      </c>
    </row>
    <row r="38" s="433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3"/>
      <c r="M38" s="453"/>
      <c r="N38" s="67"/>
      <c r="O38" s="67"/>
      <c r="P38" s="454"/>
      <c r="Q38" s="454"/>
      <c r="R38" s="454"/>
      <c r="S38" s="454"/>
      <c r="T38" s="454"/>
      <c r="U38" s="474">
        <f>IF($A$1="补货",L38+M38+N38+O38,L38+M38)</f>
        <v>0</v>
      </c>
      <c r="V38" s="68"/>
      <c r="W38" s="475">
        <f t="shared" si="2"/>
        <v>0</v>
      </c>
      <c r="X38" s="473" t="str">
        <f t="shared" si="3"/>
        <v>-</v>
      </c>
    </row>
    <row r="39" s="433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9"/>
      <c r="M39" s="449"/>
      <c r="N39" s="62"/>
      <c r="O39" s="62"/>
      <c r="P39" s="450"/>
      <c r="Q39" s="450"/>
      <c r="R39" s="450"/>
      <c r="S39" s="450"/>
      <c r="T39" s="450"/>
      <c r="U39" s="476">
        <f>IF($A$1="补货",L39+M39+N39+O39,L39+M39)</f>
        <v>0</v>
      </c>
      <c r="V39" s="82"/>
      <c r="W39" s="477">
        <f t="shared" si="2"/>
        <v>0</v>
      </c>
      <c r="X39" s="467" t="str">
        <f t="shared" si="3"/>
        <v>-</v>
      </c>
    </row>
    <row r="40" s="433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51"/>
      <c r="M40" s="451"/>
      <c r="N40" s="65"/>
      <c r="O40" s="65"/>
      <c r="P40" s="452"/>
      <c r="Q40" s="452"/>
      <c r="R40" s="452"/>
      <c r="S40" s="452"/>
      <c r="T40" s="452"/>
      <c r="U40" s="481">
        <f>IF($A$1="补货",L40+M40+N40+O40,L40+M40)</f>
        <v>0</v>
      </c>
      <c r="V40" s="84"/>
      <c r="W40" s="482">
        <f t="shared" si="2"/>
        <v>0</v>
      </c>
      <c r="X40" s="470" t="str">
        <f t="shared" si="3"/>
        <v>-</v>
      </c>
    </row>
    <row r="41" s="433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3"/>
      <c r="M41" s="453"/>
      <c r="N41" s="67"/>
      <c r="O41" s="67"/>
      <c r="P41" s="457"/>
      <c r="Q41" s="457"/>
      <c r="R41" s="457"/>
      <c r="S41" s="457"/>
      <c r="T41" s="454"/>
      <c r="U41" s="68">
        <f>IF($A$1="补货",L41+M41+N41+O41,L41+M41)</f>
        <v>0</v>
      </c>
      <c r="V41" s="68"/>
      <c r="W41" s="475">
        <f t="shared" si="2"/>
        <v>0</v>
      </c>
      <c r="X41" s="473" t="str">
        <f t="shared" si="3"/>
        <v>-</v>
      </c>
    </row>
    <row r="42" s="433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9"/>
      <c r="M42" s="449"/>
      <c r="N42" s="62"/>
      <c r="O42" s="62"/>
      <c r="P42" s="458"/>
      <c r="Q42" s="458"/>
      <c r="R42" s="458"/>
      <c r="S42" s="458"/>
      <c r="T42" s="450"/>
      <c r="U42" s="82">
        <f>IF($A$1="补货",L42+M42+N42+O42,L42+M42)</f>
        <v>0</v>
      </c>
      <c r="V42" s="82"/>
      <c r="W42" s="477">
        <f t="shared" si="2"/>
        <v>0</v>
      </c>
      <c r="X42" s="467" t="str">
        <f t="shared" si="3"/>
        <v>-</v>
      </c>
    </row>
    <row r="43" s="433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5"/>
      <c r="M43" s="455"/>
      <c r="N43" s="79"/>
      <c r="O43" s="79"/>
      <c r="P43" s="459"/>
      <c r="Q43" s="459"/>
      <c r="R43" s="459"/>
      <c r="S43" s="459"/>
      <c r="T43" s="456"/>
      <c r="U43" s="82">
        <f>IF($A$1="补货",L43+M43+N43+O43,L43+M43)</f>
        <v>0</v>
      </c>
      <c r="V43" s="82"/>
      <c r="W43" s="477">
        <f t="shared" si="2"/>
        <v>0</v>
      </c>
      <c r="X43" s="467" t="str">
        <f t="shared" si="3"/>
        <v>-</v>
      </c>
    </row>
    <row r="44" s="433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51"/>
      <c r="M44" s="451"/>
      <c r="N44" s="65"/>
      <c r="O44" s="65"/>
      <c r="P44" s="460"/>
      <c r="Q44" s="460"/>
      <c r="R44" s="460"/>
      <c r="S44" s="460"/>
      <c r="T44" s="452"/>
      <c r="U44" s="84">
        <f>IF($A$1="补货",L44+M44+N44+O44,L44+M44)</f>
        <v>0</v>
      </c>
      <c r="V44" s="84"/>
      <c r="W44" s="482">
        <f t="shared" si="2"/>
        <v>0</v>
      </c>
      <c r="X44" s="470" t="str">
        <f t="shared" si="3"/>
        <v>-</v>
      </c>
    </row>
    <row r="45" s="433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3"/>
      <c r="M45" s="453"/>
      <c r="N45" s="67"/>
      <c r="O45" s="67"/>
      <c r="P45" s="457"/>
      <c r="Q45" s="457"/>
      <c r="R45" s="457"/>
      <c r="S45" s="457"/>
      <c r="T45" s="454"/>
      <c r="U45" s="68">
        <f>IF($A$1="补货",L45+M45+N45+O45,L45+M45)</f>
        <v>0</v>
      </c>
      <c r="V45" s="68"/>
      <c r="W45" s="475">
        <f t="shared" si="2"/>
        <v>0</v>
      </c>
      <c r="X45" s="473" t="str">
        <f t="shared" si="3"/>
        <v>-</v>
      </c>
    </row>
    <row r="46" s="433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9"/>
      <c r="M46" s="449"/>
      <c r="N46" s="62"/>
      <c r="O46" s="62"/>
      <c r="P46" s="458"/>
      <c r="Q46" s="458"/>
      <c r="R46" s="458"/>
      <c r="S46" s="458"/>
      <c r="T46" s="450"/>
      <c r="U46" s="82">
        <f>IF($A$1="补货",L46+M46+N46+O46,L46+M46)</f>
        <v>0</v>
      </c>
      <c r="V46" s="82"/>
      <c r="W46" s="477">
        <f t="shared" si="2"/>
        <v>0</v>
      </c>
      <c r="X46" s="467" t="str">
        <f t="shared" si="3"/>
        <v>-</v>
      </c>
    </row>
    <row r="47" s="433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5"/>
      <c r="M47" s="455"/>
      <c r="N47" s="79"/>
      <c r="O47" s="79"/>
      <c r="P47" s="459"/>
      <c r="Q47" s="459"/>
      <c r="R47" s="459"/>
      <c r="S47" s="459"/>
      <c r="T47" s="456"/>
      <c r="U47" s="82">
        <f>IF($A$1="补货",L47+M47+N47+O47,L47+M47)</f>
        <v>0</v>
      </c>
      <c r="V47" s="82"/>
      <c r="W47" s="477">
        <f t="shared" si="2"/>
        <v>0</v>
      </c>
      <c r="X47" s="467" t="str">
        <f t="shared" si="3"/>
        <v>-</v>
      </c>
    </row>
    <row r="48" s="433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51"/>
      <c r="M48" s="451"/>
      <c r="N48" s="65"/>
      <c r="O48" s="65"/>
      <c r="P48" s="460"/>
      <c r="Q48" s="460"/>
      <c r="R48" s="460"/>
      <c r="S48" s="460"/>
      <c r="T48" s="452"/>
      <c r="U48" s="84">
        <f>IF($A$1="补货",L48+M48+N48+O48,L48+M48)</f>
        <v>0</v>
      </c>
      <c r="V48" s="84"/>
      <c r="W48" s="482">
        <f t="shared" si="2"/>
        <v>0</v>
      </c>
      <c r="X48" s="470" t="str">
        <f t="shared" si="3"/>
        <v>-</v>
      </c>
    </row>
    <row r="49" s="433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3"/>
      <c r="M49" s="453"/>
      <c r="N49" s="67"/>
      <c r="O49" s="67"/>
      <c r="P49" s="457"/>
      <c r="Q49" s="457"/>
      <c r="R49" s="457"/>
      <c r="S49" s="457"/>
      <c r="T49" s="454"/>
      <c r="U49" s="68">
        <f>IF($A$1="补货",L49+M49+N49+O49,L49+M49)</f>
        <v>0</v>
      </c>
      <c r="V49" s="68"/>
      <c r="W49" s="475">
        <f t="shared" si="2"/>
        <v>0</v>
      </c>
      <c r="X49" s="473" t="str">
        <f t="shared" si="3"/>
        <v>-</v>
      </c>
    </row>
    <row r="50" s="433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9"/>
      <c r="M50" s="449"/>
      <c r="N50" s="62"/>
      <c r="O50" s="62"/>
      <c r="P50" s="458"/>
      <c r="Q50" s="458"/>
      <c r="R50" s="458"/>
      <c r="S50" s="458"/>
      <c r="T50" s="450"/>
      <c r="U50" s="82">
        <f>IF($A$1="补货",L50+M50+N50+O50,L50+M50)</f>
        <v>0</v>
      </c>
      <c r="V50" s="82"/>
      <c r="W50" s="477">
        <f t="shared" si="2"/>
        <v>0</v>
      </c>
      <c r="X50" s="467" t="str">
        <f t="shared" si="3"/>
        <v>-</v>
      </c>
    </row>
    <row r="51" s="433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5"/>
      <c r="M51" s="455"/>
      <c r="N51" s="79"/>
      <c r="O51" s="79"/>
      <c r="P51" s="459"/>
      <c r="Q51" s="459"/>
      <c r="R51" s="459"/>
      <c r="S51" s="459"/>
      <c r="T51" s="456"/>
      <c r="U51" s="82">
        <f>IF($A$1="补货",L51+M51+N51+O51,L51+M51)</f>
        <v>0</v>
      </c>
      <c r="V51" s="82"/>
      <c r="W51" s="477">
        <f t="shared" si="2"/>
        <v>0</v>
      </c>
      <c r="X51" s="467" t="str">
        <f t="shared" si="3"/>
        <v>-</v>
      </c>
    </row>
    <row r="52" s="433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51"/>
      <c r="M52" s="451"/>
      <c r="N52" s="65"/>
      <c r="O52" s="65"/>
      <c r="P52" s="460"/>
      <c r="Q52" s="460"/>
      <c r="R52" s="460"/>
      <c r="S52" s="460"/>
      <c r="T52" s="452"/>
      <c r="U52" s="84">
        <f>IF($A$1="补货",L52+M52+N52+O52,L52+M52)</f>
        <v>0</v>
      </c>
      <c r="V52" s="84"/>
      <c r="W52" s="482">
        <f t="shared" si="2"/>
        <v>0</v>
      </c>
      <c r="X52" s="470" t="str">
        <f t="shared" si="3"/>
        <v>-</v>
      </c>
    </row>
    <row r="53" s="433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3"/>
      <c r="M53" s="453"/>
      <c r="N53" s="67"/>
      <c r="O53" s="67"/>
      <c r="P53" s="454"/>
      <c r="Q53" s="454"/>
      <c r="R53" s="454"/>
      <c r="S53" s="454"/>
      <c r="T53" s="454"/>
      <c r="U53" s="474">
        <f>IF($A$1="补货",L53+M53+N53+O53,L53+M53)</f>
        <v>0</v>
      </c>
      <c r="V53" s="68"/>
      <c r="W53" s="475">
        <f t="shared" ref="W53:W87" si="4">U53+V53</f>
        <v>0</v>
      </c>
      <c r="X53" s="473" t="str">
        <f t="shared" ref="X53:X86" si="5">IF(T53&gt;0,W53/T53*7,"-")</f>
        <v>-</v>
      </c>
    </row>
    <row r="54" s="433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9"/>
      <c r="M54" s="449"/>
      <c r="N54" s="62"/>
      <c r="O54" s="62"/>
      <c r="P54" s="450"/>
      <c r="Q54" s="450"/>
      <c r="R54" s="450"/>
      <c r="S54" s="450"/>
      <c r="T54" s="450"/>
      <c r="U54" s="476">
        <f>IF($A$1="补货",L54+M54+N54+O54,L54+M54)</f>
        <v>0</v>
      </c>
      <c r="V54" s="82"/>
      <c r="W54" s="477">
        <f t="shared" si="4"/>
        <v>0</v>
      </c>
      <c r="X54" s="467" t="str">
        <f t="shared" si="5"/>
        <v>-</v>
      </c>
    </row>
    <row r="55" s="433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5"/>
      <c r="M55" s="455"/>
      <c r="N55" s="79"/>
      <c r="O55" s="79"/>
      <c r="P55" s="456"/>
      <c r="Q55" s="456"/>
      <c r="R55" s="456"/>
      <c r="S55" s="456"/>
      <c r="T55" s="456"/>
      <c r="U55" s="478">
        <f>IF($A$1="补货",L55+M55+N55+O55,L55+M55)</f>
        <v>0</v>
      </c>
      <c r="V55" s="83"/>
      <c r="W55" s="479">
        <f t="shared" si="4"/>
        <v>0</v>
      </c>
      <c r="X55" s="480" t="str">
        <f t="shared" si="5"/>
        <v>-</v>
      </c>
    </row>
    <row r="56" s="433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51"/>
      <c r="M56" s="451"/>
      <c r="N56" s="65"/>
      <c r="O56" s="65"/>
      <c r="P56" s="452"/>
      <c r="Q56" s="452"/>
      <c r="R56" s="452"/>
      <c r="S56" s="452"/>
      <c r="T56" s="452"/>
      <c r="U56" s="481">
        <f>IF($A$1="补货",L56+M56+N56+O56,L56+M56)</f>
        <v>0</v>
      </c>
      <c r="V56" s="84"/>
      <c r="W56" s="482">
        <f t="shared" ref="W56" si="6">U56+V56</f>
        <v>0</v>
      </c>
      <c r="X56" s="470" t="str">
        <f t="shared" ref="X56" si="7">IF(T56&gt;0,W56/T56*7,"-")</f>
        <v>-</v>
      </c>
    </row>
    <row r="57" s="433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3"/>
      <c r="M57" s="453"/>
      <c r="N57" s="67"/>
      <c r="O57" s="67"/>
      <c r="P57" s="454"/>
      <c r="Q57" s="454"/>
      <c r="R57" s="454"/>
      <c r="S57" s="454"/>
      <c r="T57" s="454"/>
      <c r="U57" s="474">
        <f>IF($A$1="补货",L57+M57+N57+O57,L57+M57)</f>
        <v>0</v>
      </c>
      <c r="V57" s="68"/>
      <c r="W57" s="475">
        <f t="shared" si="4"/>
        <v>0</v>
      </c>
      <c r="X57" s="473" t="str">
        <f t="shared" si="5"/>
        <v>-</v>
      </c>
    </row>
    <row r="58" s="433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9"/>
      <c r="M58" s="449"/>
      <c r="N58" s="62"/>
      <c r="O58" s="62"/>
      <c r="P58" s="450"/>
      <c r="Q58" s="450"/>
      <c r="R58" s="450"/>
      <c r="S58" s="450"/>
      <c r="T58" s="450"/>
      <c r="U58" s="476">
        <f>IF($A$1="补货",L58+M58+N58+O58,L58+M58)</f>
        <v>0</v>
      </c>
      <c r="V58" s="82"/>
      <c r="W58" s="477">
        <f t="shared" si="4"/>
        <v>0</v>
      </c>
      <c r="X58" s="467" t="str">
        <f t="shared" si="5"/>
        <v>-</v>
      </c>
    </row>
    <row r="59" s="433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5"/>
      <c r="M59" s="455"/>
      <c r="N59" s="79"/>
      <c r="O59" s="79"/>
      <c r="P59" s="456"/>
      <c r="Q59" s="456"/>
      <c r="R59" s="456"/>
      <c r="S59" s="456"/>
      <c r="T59" s="456"/>
      <c r="U59" s="478">
        <f>IF($A$1="补货",L59+M59+N59+O59,L59+M59)</f>
        <v>0</v>
      </c>
      <c r="V59" s="83"/>
      <c r="W59" s="479">
        <f t="shared" si="4"/>
        <v>0</v>
      </c>
      <c r="X59" s="480" t="str">
        <f t="shared" si="5"/>
        <v>-</v>
      </c>
    </row>
    <row r="60" s="433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51"/>
      <c r="M60" s="451"/>
      <c r="N60" s="65"/>
      <c r="O60" s="65"/>
      <c r="P60" s="452"/>
      <c r="Q60" s="452"/>
      <c r="R60" s="452"/>
      <c r="S60" s="452"/>
      <c r="T60" s="452"/>
      <c r="U60" s="481">
        <f>IF($A$1="补货",L60+M60+N60+O60,L60+M60)</f>
        <v>0</v>
      </c>
      <c r="V60" s="84"/>
      <c r="W60" s="482">
        <f t="shared" ref="W60" si="8">U60+V60</f>
        <v>0</v>
      </c>
      <c r="X60" s="470" t="str">
        <f t="shared" ref="X60" si="9">IF(T60&gt;0,W60/T60*7,"-")</f>
        <v>-</v>
      </c>
    </row>
    <row r="61" s="433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61"/>
      <c r="M61" s="461"/>
      <c r="N61" s="86"/>
      <c r="O61" s="86"/>
      <c r="P61" s="463"/>
      <c r="Q61" s="463"/>
      <c r="R61" s="463"/>
      <c r="S61" s="463"/>
      <c r="T61" s="463"/>
      <c r="U61" s="485">
        <f>IF($A$1="补货",L61+M61+N61+O61,L61+M61)</f>
        <v>0</v>
      </c>
      <c r="V61" s="87"/>
      <c r="W61" s="486">
        <f t="shared" si="4"/>
        <v>0</v>
      </c>
      <c r="X61" s="484" t="str">
        <f t="shared" si="5"/>
        <v>-</v>
      </c>
    </row>
    <row r="62" s="433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9"/>
      <c r="M62" s="449"/>
      <c r="N62" s="62"/>
      <c r="O62" s="62"/>
      <c r="P62" s="450"/>
      <c r="Q62" s="450"/>
      <c r="R62" s="450"/>
      <c r="S62" s="450"/>
      <c r="T62" s="450"/>
      <c r="U62" s="466">
        <f>IF($A$1="补货",L62+M62+N62+O62,L62+M62)</f>
        <v>0</v>
      </c>
      <c r="V62" s="82"/>
      <c r="W62" s="466">
        <f t="shared" si="4"/>
        <v>0</v>
      </c>
      <c r="X62" s="467" t="str">
        <f t="shared" si="5"/>
        <v>-</v>
      </c>
    </row>
    <row r="63" s="433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51"/>
      <c r="M63" s="451"/>
      <c r="N63" s="65"/>
      <c r="O63" s="65"/>
      <c r="P63" s="452"/>
      <c r="Q63" s="452"/>
      <c r="R63" s="452"/>
      <c r="S63" s="452"/>
      <c r="T63" s="452"/>
      <c r="U63" s="468">
        <f>IF($A$1="补货",L63+M63+N63+O63,L63+M63)</f>
        <v>0</v>
      </c>
      <c r="V63" s="84"/>
      <c r="W63" s="469">
        <f t="shared" si="4"/>
        <v>0</v>
      </c>
      <c r="X63" s="470" t="str">
        <f t="shared" si="5"/>
        <v>-</v>
      </c>
    </row>
    <row r="64" s="433" customFormat="1" ht="50.1" customHeight="1" spans="2:24">
      <c r="B64" s="441" t="s">
        <v>584</v>
      </c>
      <c r="C64" s="441" t="s">
        <v>483</v>
      </c>
      <c r="D64" s="442" t="s">
        <v>585</v>
      </c>
      <c r="E64" s="443"/>
      <c r="F64" s="444" t="s">
        <v>16</v>
      </c>
      <c r="G64" s="444" t="s">
        <v>512</v>
      </c>
      <c r="H64" s="444" t="s">
        <v>490</v>
      </c>
      <c r="I64" s="444" t="s">
        <v>487</v>
      </c>
      <c r="J64" s="464" t="s">
        <v>586</v>
      </c>
      <c r="K64" s="464"/>
      <c r="L64" s="464"/>
      <c r="M64" s="464"/>
      <c r="N64" s="464"/>
      <c r="O64" s="464"/>
      <c r="P64" s="465"/>
      <c r="Q64" s="465"/>
      <c r="R64" s="465"/>
      <c r="S64" s="465"/>
      <c r="T64" s="465"/>
      <c r="U64" s="487">
        <f>IF($A$1="补货",L64+M64+N64+O64,L64+M64)</f>
        <v>0</v>
      </c>
      <c r="V64" s="487"/>
      <c r="W64" s="464">
        <f t="shared" si="4"/>
        <v>0</v>
      </c>
      <c r="X64" s="488" t="str">
        <f t="shared" si="5"/>
        <v>-</v>
      </c>
    </row>
    <row r="65" s="433" customFormat="1" ht="50.1" customHeight="1" spans="2:24">
      <c r="B65" s="489"/>
      <c r="C65" s="489"/>
      <c r="D65" s="490"/>
      <c r="E65" s="491"/>
      <c r="F65" s="492" t="s">
        <v>17</v>
      </c>
      <c r="G65" s="492" t="s">
        <v>514</v>
      </c>
      <c r="H65" s="492" t="s">
        <v>493</v>
      </c>
      <c r="I65" s="492" t="s">
        <v>487</v>
      </c>
      <c r="J65" s="516" t="s">
        <v>587</v>
      </c>
      <c r="K65" s="516"/>
      <c r="L65" s="516"/>
      <c r="M65" s="516"/>
      <c r="N65" s="516"/>
      <c r="O65" s="516"/>
      <c r="P65" s="521"/>
      <c r="Q65" s="521"/>
      <c r="R65" s="521"/>
      <c r="S65" s="521"/>
      <c r="T65" s="521"/>
      <c r="U65" s="545">
        <f>IF($A$1="补货",L65+M65+N65+O65,L65+M65)</f>
        <v>0</v>
      </c>
      <c r="V65" s="545"/>
      <c r="W65" s="516">
        <f t="shared" si="4"/>
        <v>0</v>
      </c>
      <c r="X65" s="546" t="str">
        <f t="shared" si="5"/>
        <v>-</v>
      </c>
    </row>
    <row r="66" s="433" customFormat="1" ht="50.1" customHeight="1" spans="2:24">
      <c r="B66" s="493"/>
      <c r="C66" s="493"/>
      <c r="D66" s="494"/>
      <c r="E66" s="495"/>
      <c r="F66" s="496" t="s">
        <v>18</v>
      </c>
      <c r="G66" s="496" t="s">
        <v>516</v>
      </c>
      <c r="H66" s="496" t="s">
        <v>496</v>
      </c>
      <c r="I66" s="496" t="s">
        <v>487</v>
      </c>
      <c r="J66" s="517" t="s">
        <v>588</v>
      </c>
      <c r="K66" s="517"/>
      <c r="L66" s="517"/>
      <c r="M66" s="517"/>
      <c r="N66" s="517"/>
      <c r="O66" s="517"/>
      <c r="P66" s="522"/>
      <c r="Q66" s="522"/>
      <c r="R66" s="522"/>
      <c r="S66" s="522"/>
      <c r="T66" s="522"/>
      <c r="U66" s="547">
        <f>IF($A$1="补货",L66+M66+N66+O66,L66+M66)</f>
        <v>0</v>
      </c>
      <c r="V66" s="547"/>
      <c r="W66" s="517">
        <f t="shared" si="4"/>
        <v>0</v>
      </c>
      <c r="X66" s="548" t="str">
        <f t="shared" si="5"/>
        <v>-</v>
      </c>
    </row>
    <row r="67" s="433" customFormat="1" ht="50.1" customHeight="1" spans="2:24">
      <c r="B67" s="441" t="s">
        <v>589</v>
      </c>
      <c r="C67" s="441" t="s">
        <v>483</v>
      </c>
      <c r="D67" s="442" t="s">
        <v>590</v>
      </c>
      <c r="E67" s="443"/>
      <c r="F67" s="444" t="s">
        <v>16</v>
      </c>
      <c r="G67" s="444" t="s">
        <v>512</v>
      </c>
      <c r="H67" s="444" t="s">
        <v>490</v>
      </c>
      <c r="I67" s="523" t="s">
        <v>487</v>
      </c>
      <c r="J67" s="464" t="s">
        <v>591</v>
      </c>
      <c r="K67" s="464"/>
      <c r="L67" s="464"/>
      <c r="M67" s="464"/>
      <c r="N67" s="464"/>
      <c r="O67" s="464"/>
      <c r="P67" s="465"/>
      <c r="Q67" s="465"/>
      <c r="R67" s="465"/>
      <c r="S67" s="465"/>
      <c r="T67" s="465"/>
      <c r="U67" s="487">
        <f>IF($A$1="补货",L67+M67+N67+O67,L67+M67)</f>
        <v>0</v>
      </c>
      <c r="V67" s="487"/>
      <c r="W67" s="464">
        <f t="shared" si="4"/>
        <v>0</v>
      </c>
      <c r="X67" s="488" t="str">
        <f t="shared" si="5"/>
        <v>-</v>
      </c>
    </row>
    <row r="68" s="433" customFormat="1" ht="50.1" customHeight="1" spans="2:24">
      <c r="B68" s="489"/>
      <c r="C68" s="489"/>
      <c r="D68" s="490"/>
      <c r="E68" s="491"/>
      <c r="F68" s="492" t="s">
        <v>17</v>
      </c>
      <c r="G68" s="492" t="s">
        <v>514</v>
      </c>
      <c r="H68" s="492" t="s">
        <v>493</v>
      </c>
      <c r="I68" s="492" t="s">
        <v>487</v>
      </c>
      <c r="J68" s="516" t="s">
        <v>592</v>
      </c>
      <c r="K68" s="516"/>
      <c r="L68" s="516"/>
      <c r="M68" s="516"/>
      <c r="N68" s="516"/>
      <c r="O68" s="516"/>
      <c r="P68" s="521"/>
      <c r="Q68" s="521"/>
      <c r="R68" s="521"/>
      <c r="S68" s="521"/>
      <c r="T68" s="521"/>
      <c r="U68" s="545">
        <f>IF($A$1="补货",L68+M68+N68+O68,L68+M68)</f>
        <v>0</v>
      </c>
      <c r="V68" s="545"/>
      <c r="W68" s="516">
        <f t="shared" si="4"/>
        <v>0</v>
      </c>
      <c r="X68" s="546" t="str">
        <f t="shared" si="5"/>
        <v>-</v>
      </c>
    </row>
    <row r="69" s="433" customFormat="1" ht="50.1" customHeight="1" spans="2:24">
      <c r="B69" s="493"/>
      <c r="C69" s="493"/>
      <c r="D69" s="494"/>
      <c r="E69" s="495"/>
      <c r="F69" s="496" t="s">
        <v>18</v>
      </c>
      <c r="G69" s="496" t="s">
        <v>516</v>
      </c>
      <c r="H69" s="496" t="s">
        <v>496</v>
      </c>
      <c r="I69" s="501" t="s">
        <v>487</v>
      </c>
      <c r="J69" s="517" t="s">
        <v>593</v>
      </c>
      <c r="K69" s="517"/>
      <c r="L69" s="517"/>
      <c r="M69" s="517"/>
      <c r="N69" s="517"/>
      <c r="O69" s="517"/>
      <c r="P69" s="522"/>
      <c r="Q69" s="522"/>
      <c r="R69" s="522"/>
      <c r="S69" s="522"/>
      <c r="T69" s="522"/>
      <c r="U69" s="547">
        <f>IF($A$1="补货",L69+M69+N69+O69,L69+M69)</f>
        <v>0</v>
      </c>
      <c r="V69" s="547"/>
      <c r="W69" s="517">
        <f t="shared" si="4"/>
        <v>0</v>
      </c>
      <c r="X69" s="548" t="str">
        <f t="shared" si="5"/>
        <v>-</v>
      </c>
    </row>
    <row r="70" s="433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3"/>
      <c r="M70" s="453"/>
      <c r="N70" s="67"/>
      <c r="O70" s="67"/>
      <c r="P70" s="454"/>
      <c r="Q70" s="454"/>
      <c r="R70" s="454"/>
      <c r="S70" s="454"/>
      <c r="T70" s="454"/>
      <c r="U70" s="471">
        <f>IF($A$1="补货",L70+M70+N70+O70,L70+M70)</f>
        <v>0</v>
      </c>
      <c r="V70" s="68"/>
      <c r="W70" s="472">
        <f t="shared" si="4"/>
        <v>0</v>
      </c>
      <c r="X70" s="473" t="str">
        <f t="shared" si="5"/>
        <v>-</v>
      </c>
    </row>
    <row r="71" s="433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9"/>
      <c r="M71" s="449"/>
      <c r="N71" s="62"/>
      <c r="O71" s="62"/>
      <c r="P71" s="450"/>
      <c r="Q71" s="450"/>
      <c r="R71" s="450"/>
      <c r="S71" s="450"/>
      <c r="T71" s="450"/>
      <c r="U71" s="466">
        <f>IF($A$1="补货",L71+M71+N71+O71,L71+M71)</f>
        <v>0</v>
      </c>
      <c r="V71" s="82"/>
      <c r="W71" s="466">
        <f t="shared" si="4"/>
        <v>0</v>
      </c>
      <c r="X71" s="467" t="str">
        <f t="shared" si="5"/>
        <v>-</v>
      </c>
    </row>
    <row r="72" s="433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9"/>
      <c r="M72" s="449"/>
      <c r="N72" s="62"/>
      <c r="O72" s="62"/>
      <c r="P72" s="450"/>
      <c r="Q72" s="450"/>
      <c r="R72" s="450"/>
      <c r="S72" s="450"/>
      <c r="T72" s="450"/>
      <c r="U72" s="466">
        <f>IF($A$1="补货",L72+M72+N72+O72,L72+M72)</f>
        <v>0</v>
      </c>
      <c r="V72" s="82"/>
      <c r="W72" s="466">
        <f t="shared" si="4"/>
        <v>0</v>
      </c>
      <c r="X72" s="467" t="str">
        <f t="shared" si="5"/>
        <v>-</v>
      </c>
    </row>
    <row r="73" s="433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9"/>
      <c r="M73" s="449"/>
      <c r="N73" s="62"/>
      <c r="O73" s="62"/>
      <c r="P73" s="450"/>
      <c r="Q73" s="450"/>
      <c r="R73" s="450"/>
      <c r="S73" s="450"/>
      <c r="T73" s="450"/>
      <c r="U73" s="466">
        <f>IF($A$1="补货",L73+M73+N73+O73,L73+M73)</f>
        <v>0</v>
      </c>
      <c r="V73" s="82"/>
      <c r="W73" s="466">
        <f t="shared" si="4"/>
        <v>0</v>
      </c>
      <c r="X73" s="467" t="str">
        <f t="shared" si="5"/>
        <v>-</v>
      </c>
    </row>
    <row r="74" s="433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51"/>
      <c r="M74" s="451"/>
      <c r="N74" s="65"/>
      <c r="O74" s="65"/>
      <c r="P74" s="452"/>
      <c r="Q74" s="452"/>
      <c r="R74" s="452"/>
      <c r="S74" s="452"/>
      <c r="T74" s="452"/>
      <c r="U74" s="468">
        <f>IF($A$1="补货",L74+M74+N74+O74,L74+M74)</f>
        <v>0</v>
      </c>
      <c r="V74" s="84"/>
      <c r="W74" s="469">
        <f t="shared" si="4"/>
        <v>0</v>
      </c>
      <c r="X74" s="470" t="str">
        <f t="shared" si="5"/>
        <v>-</v>
      </c>
    </row>
    <row r="75" s="435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3"/>
      <c r="M75" s="453"/>
      <c r="N75" s="67"/>
      <c r="O75" s="67"/>
      <c r="P75" s="524"/>
      <c r="Q75" s="524"/>
      <c r="R75" s="524"/>
      <c r="S75" s="524"/>
      <c r="T75" s="532"/>
      <c r="U75" s="68">
        <f>IF($A$1="补货",L75+M75+N75+O75,L75+M75)</f>
        <v>0</v>
      </c>
      <c r="V75" s="157"/>
      <c r="W75" s="475">
        <f t="shared" si="4"/>
        <v>0</v>
      </c>
      <c r="X75" s="473" t="str">
        <f t="shared" si="5"/>
        <v>-</v>
      </c>
      <c r="Z75" s="433"/>
    </row>
    <row r="76" s="433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9"/>
      <c r="M76" s="449"/>
      <c r="N76" s="62"/>
      <c r="O76" s="62"/>
      <c r="P76" s="525"/>
      <c r="Q76" s="525"/>
      <c r="R76" s="525"/>
      <c r="S76" s="525"/>
      <c r="T76" s="533"/>
      <c r="U76" s="82">
        <f>IF($A$1="补货",L76+M76+N76+O76,L76+M76)</f>
        <v>0</v>
      </c>
      <c r="V76" s="82"/>
      <c r="W76" s="477">
        <f t="shared" si="4"/>
        <v>0</v>
      </c>
      <c r="X76" s="467" t="str">
        <f t="shared" si="5"/>
        <v>-</v>
      </c>
    </row>
    <row r="77" s="433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5"/>
      <c r="M77" s="455"/>
      <c r="N77" s="79"/>
      <c r="O77" s="79"/>
      <c r="P77" s="526"/>
      <c r="Q77" s="526"/>
      <c r="R77" s="526"/>
      <c r="S77" s="526"/>
      <c r="T77" s="534"/>
      <c r="U77" s="82">
        <f>IF($A$1="补货",L77+M77+N77+O77,L77+M77)</f>
        <v>0</v>
      </c>
      <c r="V77" s="82"/>
      <c r="W77" s="477">
        <f t="shared" si="4"/>
        <v>0</v>
      </c>
      <c r="X77" s="467" t="str">
        <f t="shared" si="5"/>
        <v>-</v>
      </c>
    </row>
    <row r="78" s="433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51"/>
      <c r="M78" s="451"/>
      <c r="N78" s="65"/>
      <c r="O78" s="65"/>
      <c r="P78" s="527"/>
      <c r="Q78" s="527"/>
      <c r="R78" s="527"/>
      <c r="S78" s="527"/>
      <c r="T78" s="536"/>
      <c r="U78" s="84">
        <f>IF($A$1="补货",L78+M78+N78+O78,L78+M78)</f>
        <v>0</v>
      </c>
      <c r="V78" s="84"/>
      <c r="W78" s="482">
        <f t="shared" si="4"/>
        <v>0</v>
      </c>
      <c r="X78" s="470" t="str">
        <f t="shared" si="5"/>
        <v>-</v>
      </c>
    </row>
    <row r="79" s="433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61"/>
      <c r="M79" s="461"/>
      <c r="N79" s="86"/>
      <c r="O79" s="86"/>
      <c r="P79" s="528"/>
      <c r="Q79" s="528"/>
      <c r="R79" s="528"/>
      <c r="S79" s="528"/>
      <c r="T79" s="549"/>
      <c r="U79" s="87">
        <f>IF($A$1="补货",L79+M79+N79+O79,L79+M79)</f>
        <v>0</v>
      </c>
      <c r="V79" s="87"/>
      <c r="W79" s="483">
        <f t="shared" si="4"/>
        <v>0</v>
      </c>
      <c r="X79" s="484" t="str">
        <f t="shared" si="5"/>
        <v>-</v>
      </c>
    </row>
    <row r="80" s="433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9" t="s">
        <v>613</v>
      </c>
      <c r="K80" s="529"/>
      <c r="L80" s="449"/>
      <c r="M80" s="449"/>
      <c r="N80" s="529"/>
      <c r="O80" s="529"/>
      <c r="P80" s="525"/>
      <c r="Q80" s="525"/>
      <c r="R80" s="525"/>
      <c r="S80" s="525"/>
      <c r="T80" s="533"/>
      <c r="U80" s="82">
        <f>IF($A$1="补货",L80+M80+N80+O80,L80+M80)</f>
        <v>0</v>
      </c>
      <c r="V80" s="82"/>
      <c r="W80" s="477">
        <f t="shared" si="4"/>
        <v>0</v>
      </c>
      <c r="X80" s="467" t="str">
        <f t="shared" si="5"/>
        <v>-</v>
      </c>
    </row>
    <row r="81" s="433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30" t="s">
        <v>614</v>
      </c>
      <c r="K81" s="531"/>
      <c r="L81" s="455"/>
      <c r="M81" s="455"/>
      <c r="N81" s="531"/>
      <c r="O81" s="531"/>
      <c r="P81" s="526"/>
      <c r="Q81" s="526"/>
      <c r="R81" s="526"/>
      <c r="S81" s="526"/>
      <c r="T81" s="534"/>
      <c r="U81" s="82">
        <f>IF($A$1="补货",L81+M81+N81+O81,L81+M81)</f>
        <v>0</v>
      </c>
      <c r="V81" s="82"/>
      <c r="W81" s="477">
        <f t="shared" si="4"/>
        <v>0</v>
      </c>
      <c r="X81" s="467" t="str">
        <f t="shared" si="5"/>
        <v>-</v>
      </c>
    </row>
    <row r="82" s="433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51"/>
      <c r="M82" s="451"/>
      <c r="N82" s="65"/>
      <c r="O82" s="65"/>
      <c r="P82" s="527"/>
      <c r="Q82" s="527"/>
      <c r="R82" s="527"/>
      <c r="S82" s="527"/>
      <c r="T82" s="536"/>
      <c r="U82" s="84">
        <f>IF($A$1="补货",L82+M82+N82+O82,L82+M82)</f>
        <v>0</v>
      </c>
      <c r="V82" s="84"/>
      <c r="W82" s="482">
        <f t="shared" si="4"/>
        <v>0</v>
      </c>
      <c r="X82" s="470" t="str">
        <f t="shared" si="5"/>
        <v>-</v>
      </c>
    </row>
    <row r="83" s="433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3"/>
      <c r="M83" s="453"/>
      <c r="N83" s="67"/>
      <c r="O83" s="67"/>
      <c r="P83" s="532"/>
      <c r="Q83" s="532"/>
      <c r="R83" s="532"/>
      <c r="S83" s="532"/>
      <c r="T83" s="532"/>
      <c r="U83" s="474">
        <f>IF($A$1="补货",L83+M83+N83+O83,L83+M83)</f>
        <v>0</v>
      </c>
      <c r="V83" s="68"/>
      <c r="W83" s="475">
        <f t="shared" si="4"/>
        <v>0</v>
      </c>
      <c r="X83" s="473" t="str">
        <f t="shared" si="5"/>
        <v>-</v>
      </c>
    </row>
    <row r="84" s="433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9"/>
      <c r="M84" s="449"/>
      <c r="N84" s="62"/>
      <c r="O84" s="62"/>
      <c r="P84" s="533"/>
      <c r="Q84" s="533"/>
      <c r="R84" s="533"/>
      <c r="S84" s="533"/>
      <c r="T84" s="533"/>
      <c r="U84" s="476">
        <f>IF($A$1="补货",L84+M84+N84+O84,L84+M84)</f>
        <v>0</v>
      </c>
      <c r="V84" s="82"/>
      <c r="W84" s="477">
        <f t="shared" si="4"/>
        <v>0</v>
      </c>
      <c r="X84" s="467" t="str">
        <f t="shared" si="5"/>
        <v>-</v>
      </c>
    </row>
    <row r="85" s="433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31" t="s">
        <v>619</v>
      </c>
      <c r="K85" s="531"/>
      <c r="L85" s="455"/>
      <c r="M85" s="455"/>
      <c r="N85" s="531"/>
      <c r="O85" s="531"/>
      <c r="P85" s="534"/>
      <c r="Q85" s="534"/>
      <c r="R85" s="534"/>
      <c r="S85" s="534"/>
      <c r="T85" s="534"/>
      <c r="U85" s="478">
        <f>IF($A$1="补货",L85+M85+N85+O85,L85+M85)</f>
        <v>0</v>
      </c>
      <c r="V85" s="83"/>
      <c r="W85" s="479">
        <f t="shared" si="4"/>
        <v>0</v>
      </c>
      <c r="X85" s="480" t="str">
        <f t="shared" si="5"/>
        <v>-</v>
      </c>
    </row>
    <row r="86" s="433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5" t="s">
        <v>620</v>
      </c>
      <c r="K86" s="535"/>
      <c r="L86" s="451"/>
      <c r="M86" s="451"/>
      <c r="N86" s="535"/>
      <c r="O86" s="535"/>
      <c r="P86" s="536"/>
      <c r="Q86" s="536"/>
      <c r="R86" s="536"/>
      <c r="S86" s="536"/>
      <c r="T86" s="536"/>
      <c r="U86" s="481">
        <f>IF($A$1="补货",L86+M86+N86+O86,L86+M86)</f>
        <v>0</v>
      </c>
      <c r="V86" s="84"/>
      <c r="W86" s="482">
        <f t="shared" si="4"/>
        <v>0</v>
      </c>
      <c r="X86" s="470" t="str">
        <f t="shared" si="5"/>
        <v>-</v>
      </c>
    </row>
    <row r="87" s="433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3"/>
      <c r="M87" s="453"/>
      <c r="N87" s="67"/>
      <c r="O87" s="67"/>
      <c r="P87" s="532"/>
      <c r="Q87" s="532"/>
      <c r="R87" s="532"/>
      <c r="S87" s="532"/>
      <c r="T87" s="532"/>
      <c r="U87" s="471">
        <f>IF($A$1="补货",L87+M87+N87+O87,L87+M87)</f>
        <v>0</v>
      </c>
      <c r="V87" s="68"/>
      <c r="W87" s="472">
        <f t="shared" si="4"/>
        <v>0</v>
      </c>
      <c r="X87" s="473" t="str">
        <f t="shared" ref="X87:X95" si="10">IF(T87&gt;0,W87/T87*7,"-")</f>
        <v>-</v>
      </c>
    </row>
    <row r="88" s="433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9"/>
      <c r="M88" s="449"/>
      <c r="N88" s="62"/>
      <c r="O88" s="62"/>
      <c r="P88" s="533"/>
      <c r="Q88" s="533"/>
      <c r="R88" s="533"/>
      <c r="S88" s="533"/>
      <c r="T88" s="533"/>
      <c r="U88" s="466">
        <f>IF($A$1="补货",L88+M88+N88+O88,L88+M88)</f>
        <v>0</v>
      </c>
      <c r="V88" s="82"/>
      <c r="W88" s="466">
        <f t="shared" ref="W88:W95" si="11">U88+V88</f>
        <v>0</v>
      </c>
      <c r="X88" s="467" t="str">
        <f t="shared" si="10"/>
        <v>-</v>
      </c>
    </row>
    <row r="89" s="433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51"/>
      <c r="M89" s="451"/>
      <c r="N89" s="65"/>
      <c r="O89" s="65"/>
      <c r="P89" s="536"/>
      <c r="Q89" s="536"/>
      <c r="R89" s="536"/>
      <c r="S89" s="536"/>
      <c r="T89" s="536"/>
      <c r="U89" s="468">
        <f>IF($A$1="补货",L89+M89+N89+O89,L89+M89)</f>
        <v>0</v>
      </c>
      <c r="V89" s="84"/>
      <c r="W89" s="469">
        <f t="shared" si="11"/>
        <v>0</v>
      </c>
      <c r="X89" s="470" t="str">
        <f t="shared" si="10"/>
        <v>-</v>
      </c>
    </row>
    <row r="90" s="433" customFormat="1" ht="50.1" customHeight="1" spans="2:24">
      <c r="B90" s="441" t="s">
        <v>626</v>
      </c>
      <c r="C90" s="441" t="s">
        <v>519</v>
      </c>
      <c r="D90" s="442" t="s">
        <v>627</v>
      </c>
      <c r="E90" s="443"/>
      <c r="F90" s="444" t="s">
        <v>16</v>
      </c>
      <c r="G90" s="444" t="s">
        <v>512</v>
      </c>
      <c r="H90" s="444" t="s">
        <v>490</v>
      </c>
      <c r="I90" s="523" t="s">
        <v>500</v>
      </c>
      <c r="J90" s="464" t="s">
        <v>628</v>
      </c>
      <c r="K90" s="464"/>
      <c r="L90" s="464"/>
      <c r="M90" s="464"/>
      <c r="N90" s="464"/>
      <c r="O90" s="464"/>
      <c r="P90" s="537"/>
      <c r="Q90" s="537"/>
      <c r="R90" s="537"/>
      <c r="S90" s="537"/>
      <c r="T90" s="537"/>
      <c r="U90" s="487">
        <f>IF($A$1="补货",L90+M90+N90+O90,L90+M90)</f>
        <v>0</v>
      </c>
      <c r="V90" s="487"/>
      <c r="W90" s="464">
        <f t="shared" si="11"/>
        <v>0</v>
      </c>
      <c r="X90" s="488" t="str">
        <f t="shared" si="10"/>
        <v>-</v>
      </c>
    </row>
    <row r="91" s="433" customFormat="1" ht="50.1" customHeight="1" spans="2:24">
      <c r="B91" s="489"/>
      <c r="C91" s="489"/>
      <c r="D91" s="490"/>
      <c r="E91" s="491"/>
      <c r="F91" s="492" t="s">
        <v>17</v>
      </c>
      <c r="G91" s="492" t="s">
        <v>514</v>
      </c>
      <c r="H91" s="492" t="s">
        <v>493</v>
      </c>
      <c r="I91" s="492" t="s">
        <v>500</v>
      </c>
      <c r="J91" s="516" t="s">
        <v>629</v>
      </c>
      <c r="K91" s="516"/>
      <c r="L91" s="516"/>
      <c r="M91" s="516"/>
      <c r="N91" s="516"/>
      <c r="O91" s="516"/>
      <c r="P91" s="538"/>
      <c r="Q91" s="538"/>
      <c r="R91" s="538"/>
      <c r="S91" s="538"/>
      <c r="T91" s="538"/>
      <c r="U91" s="545">
        <f>IF($A$1="补货",L91+M91+N91+O91,L91+M91)</f>
        <v>0</v>
      </c>
      <c r="V91" s="545"/>
      <c r="W91" s="516">
        <f t="shared" si="11"/>
        <v>0</v>
      </c>
      <c r="X91" s="546" t="str">
        <f t="shared" si="10"/>
        <v>-</v>
      </c>
    </row>
    <row r="92" s="433" customFormat="1" ht="50.1" customHeight="1" spans="2:24">
      <c r="B92" s="493"/>
      <c r="C92" s="493"/>
      <c r="D92" s="494"/>
      <c r="E92" s="495"/>
      <c r="F92" s="496" t="s">
        <v>18</v>
      </c>
      <c r="G92" s="496" t="s">
        <v>516</v>
      </c>
      <c r="H92" s="496" t="s">
        <v>496</v>
      </c>
      <c r="I92" s="501" t="s">
        <v>500</v>
      </c>
      <c r="J92" s="517" t="s">
        <v>630</v>
      </c>
      <c r="K92" s="517"/>
      <c r="L92" s="517"/>
      <c r="M92" s="517"/>
      <c r="N92" s="517"/>
      <c r="O92" s="517"/>
      <c r="P92" s="539"/>
      <c r="Q92" s="539"/>
      <c r="R92" s="539"/>
      <c r="S92" s="539"/>
      <c r="T92" s="539"/>
      <c r="U92" s="547">
        <f>IF($A$1="补货",L92+M92+N92+O92,L92+M92)</f>
        <v>0</v>
      </c>
      <c r="V92" s="547"/>
      <c r="W92" s="517">
        <f t="shared" si="11"/>
        <v>0</v>
      </c>
      <c r="X92" s="548" t="str">
        <f t="shared" si="10"/>
        <v>-</v>
      </c>
    </row>
    <row r="93" s="435" customFormat="1" ht="50.1" customHeight="1" spans="2:26">
      <c r="B93" s="441" t="s">
        <v>631</v>
      </c>
      <c r="C93" s="441" t="s">
        <v>519</v>
      </c>
      <c r="D93" s="497" t="s">
        <v>632</v>
      </c>
      <c r="E93" s="498"/>
      <c r="F93" s="444" t="s">
        <v>16</v>
      </c>
      <c r="G93" s="444" t="s">
        <v>485</v>
      </c>
      <c r="H93" s="444" t="s">
        <v>490</v>
      </c>
      <c r="I93" s="444" t="s">
        <v>500</v>
      </c>
      <c r="J93" s="464" t="s">
        <v>633</v>
      </c>
      <c r="K93" s="464"/>
      <c r="L93" s="464"/>
      <c r="M93" s="464"/>
      <c r="N93" s="464"/>
      <c r="O93" s="464"/>
      <c r="P93" s="465"/>
      <c r="Q93" s="465"/>
      <c r="R93" s="465"/>
      <c r="S93" s="465"/>
      <c r="T93" s="465"/>
      <c r="U93" s="487">
        <f>IF($A$1="补货",L93+M93+N93+O93,L93+M93)</f>
        <v>0</v>
      </c>
      <c r="V93" s="550"/>
      <c r="W93" s="464">
        <f t="shared" si="11"/>
        <v>0</v>
      </c>
      <c r="X93" s="488" t="str">
        <f t="shared" si="10"/>
        <v>-</v>
      </c>
      <c r="Z93" s="433"/>
    </row>
    <row r="94" s="433" customFormat="1" ht="50.1" customHeight="1" spans="2:24">
      <c r="B94" s="489"/>
      <c r="C94" s="489"/>
      <c r="D94" s="499"/>
      <c r="E94" s="491"/>
      <c r="F94" s="492" t="s">
        <v>17</v>
      </c>
      <c r="G94" s="500" t="s">
        <v>489</v>
      </c>
      <c r="H94" s="500" t="s">
        <v>490</v>
      </c>
      <c r="I94" s="500" t="s">
        <v>500</v>
      </c>
      <c r="J94" s="516" t="s">
        <v>634</v>
      </c>
      <c r="K94" s="516"/>
      <c r="L94" s="516"/>
      <c r="M94" s="516"/>
      <c r="N94" s="516"/>
      <c r="O94" s="516"/>
      <c r="P94" s="521"/>
      <c r="Q94" s="521"/>
      <c r="R94" s="521"/>
      <c r="S94" s="521"/>
      <c r="T94" s="521"/>
      <c r="U94" s="545">
        <f>IF($A$1="补货",L94+M94+N94+O94,L94+M94)</f>
        <v>0</v>
      </c>
      <c r="V94" s="545"/>
      <c r="W94" s="516">
        <f t="shared" si="11"/>
        <v>0</v>
      </c>
      <c r="X94" s="546" t="str">
        <f t="shared" si="10"/>
        <v>-</v>
      </c>
    </row>
    <row r="95" s="433" customFormat="1" ht="50.1" customHeight="1" spans="2:24">
      <c r="B95" s="489"/>
      <c r="C95" s="489"/>
      <c r="D95" s="499"/>
      <c r="E95" s="491"/>
      <c r="F95" s="501" t="s">
        <v>18</v>
      </c>
      <c r="G95" s="502" t="s">
        <v>492</v>
      </c>
      <c r="H95" s="502" t="s">
        <v>493</v>
      </c>
      <c r="I95" s="502" t="s">
        <v>500</v>
      </c>
      <c r="J95" s="540" t="s">
        <v>635</v>
      </c>
      <c r="K95" s="540"/>
      <c r="L95" s="540"/>
      <c r="M95" s="540"/>
      <c r="N95" s="540"/>
      <c r="O95" s="540"/>
      <c r="P95" s="541"/>
      <c r="Q95" s="541"/>
      <c r="R95" s="541"/>
      <c r="S95" s="541"/>
      <c r="T95" s="541"/>
      <c r="U95" s="545">
        <f>IF($A$1="补货",L95+M95+N95+O95,L95+M95)</f>
        <v>0</v>
      </c>
      <c r="V95" s="545"/>
      <c r="W95" s="516">
        <f t="shared" si="11"/>
        <v>0</v>
      </c>
      <c r="X95" s="546" t="str">
        <f t="shared" si="10"/>
        <v>-</v>
      </c>
    </row>
    <row r="96" s="433" customFormat="1" ht="50.1" customHeight="1" spans="2:24">
      <c r="B96" s="493"/>
      <c r="C96" s="489"/>
      <c r="D96" s="503"/>
      <c r="E96" s="491"/>
      <c r="F96" s="496" t="s">
        <v>19</v>
      </c>
      <c r="G96" s="496" t="s">
        <v>495</v>
      </c>
      <c r="H96" s="496" t="s">
        <v>496</v>
      </c>
      <c r="I96" s="496" t="s">
        <v>500</v>
      </c>
      <c r="J96" s="517" t="s">
        <v>636</v>
      </c>
      <c r="K96" s="517"/>
      <c r="L96" s="517"/>
      <c r="M96" s="517"/>
      <c r="N96" s="517"/>
      <c r="O96" s="517"/>
      <c r="P96" s="522"/>
      <c r="Q96" s="522"/>
      <c r="R96" s="522"/>
      <c r="S96" s="522"/>
      <c r="T96" s="522"/>
      <c r="U96" s="547">
        <f>IF($A$1="补货",L96+M96+N96+O96,L96+M96)</f>
        <v>0</v>
      </c>
      <c r="V96" s="547"/>
      <c r="W96" s="517">
        <f t="shared" ref="W96:W134" si="12">U96+V96</f>
        <v>0</v>
      </c>
      <c r="X96" s="548" t="str">
        <f t="shared" ref="X96:X134" si="13">IF(T96&gt;0,W96/T96*7,"-")</f>
        <v>-</v>
      </c>
    </row>
    <row r="97" s="433" customFormat="1" ht="50.1" customHeight="1" spans="2:24">
      <c r="B97" s="441" t="s">
        <v>637</v>
      </c>
      <c r="C97" s="441" t="s">
        <v>519</v>
      </c>
      <c r="D97" s="504" t="s">
        <v>638</v>
      </c>
      <c r="E97" s="443"/>
      <c r="F97" s="444" t="s">
        <v>16</v>
      </c>
      <c r="G97" s="444" t="s">
        <v>512</v>
      </c>
      <c r="H97" s="444" t="s">
        <v>490</v>
      </c>
      <c r="I97" s="523" t="s">
        <v>500</v>
      </c>
      <c r="J97" s="464" t="s">
        <v>639</v>
      </c>
      <c r="K97" s="464"/>
      <c r="L97" s="464"/>
      <c r="M97" s="464"/>
      <c r="N97" s="464"/>
      <c r="O97" s="464"/>
      <c r="P97" s="465"/>
      <c r="Q97" s="465"/>
      <c r="R97" s="465"/>
      <c r="S97" s="465"/>
      <c r="T97" s="465"/>
      <c r="U97" s="487">
        <f>IF($A$1="补货",L97+M97+N97+O97,L97+M97)</f>
        <v>0</v>
      </c>
      <c r="V97" s="487"/>
      <c r="W97" s="464">
        <f t="shared" si="12"/>
        <v>0</v>
      </c>
      <c r="X97" s="488" t="str">
        <f t="shared" si="13"/>
        <v>-</v>
      </c>
    </row>
    <row r="98" s="433" customFormat="1" ht="50.1" customHeight="1" spans="2:24">
      <c r="B98" s="489"/>
      <c r="C98" s="489"/>
      <c r="D98" s="504"/>
      <c r="E98" s="505"/>
      <c r="F98" s="492" t="s">
        <v>17</v>
      </c>
      <c r="G98" s="492" t="s">
        <v>514</v>
      </c>
      <c r="H98" s="492" t="s">
        <v>493</v>
      </c>
      <c r="I98" s="492" t="s">
        <v>500</v>
      </c>
      <c r="J98" s="516" t="s">
        <v>640</v>
      </c>
      <c r="K98" s="516"/>
      <c r="L98" s="516"/>
      <c r="M98" s="516"/>
      <c r="N98" s="516"/>
      <c r="O98" s="516"/>
      <c r="P98" s="521"/>
      <c r="Q98" s="521"/>
      <c r="R98" s="521"/>
      <c r="S98" s="521"/>
      <c r="T98" s="521"/>
      <c r="U98" s="545">
        <f>IF($A$1="补货",L98+M98+N98+O98,L98+M98)</f>
        <v>0</v>
      </c>
      <c r="V98" s="545"/>
      <c r="W98" s="516">
        <f t="shared" si="12"/>
        <v>0</v>
      </c>
      <c r="X98" s="546" t="str">
        <f t="shared" si="13"/>
        <v>-</v>
      </c>
    </row>
    <row r="99" s="433" customFormat="1" ht="50.1" customHeight="1" spans="2:24">
      <c r="B99" s="493"/>
      <c r="C99" s="506"/>
      <c r="D99" s="504"/>
      <c r="E99" s="505"/>
      <c r="F99" s="496" t="s">
        <v>18</v>
      </c>
      <c r="G99" s="496" t="s">
        <v>516</v>
      </c>
      <c r="H99" s="496" t="s">
        <v>496</v>
      </c>
      <c r="I99" s="501" t="s">
        <v>500</v>
      </c>
      <c r="J99" s="517" t="s">
        <v>641</v>
      </c>
      <c r="K99" s="517"/>
      <c r="L99" s="517"/>
      <c r="M99" s="517"/>
      <c r="N99" s="517"/>
      <c r="O99" s="517"/>
      <c r="P99" s="522"/>
      <c r="Q99" s="522"/>
      <c r="R99" s="522"/>
      <c r="S99" s="522"/>
      <c r="T99" s="522"/>
      <c r="U99" s="547">
        <f>IF($A$1="补货",L99+M99+N99+O99,L99+M99)</f>
        <v>0</v>
      </c>
      <c r="V99" s="547"/>
      <c r="W99" s="517">
        <f t="shared" si="12"/>
        <v>0</v>
      </c>
      <c r="X99" s="548" t="str">
        <f t="shared" si="13"/>
        <v>-</v>
      </c>
    </row>
    <row r="100" s="433" customFormat="1" ht="50.1" customHeight="1" spans="2:24">
      <c r="B100" s="441" t="s">
        <v>642</v>
      </c>
      <c r="C100" s="507" t="s">
        <v>519</v>
      </c>
      <c r="D100" s="508" t="s">
        <v>643</v>
      </c>
      <c r="E100" s="443"/>
      <c r="F100" s="444" t="s">
        <v>16</v>
      </c>
      <c r="G100" s="444" t="s">
        <v>512</v>
      </c>
      <c r="H100" s="444" t="s">
        <v>490</v>
      </c>
      <c r="I100" s="444" t="s">
        <v>500</v>
      </c>
      <c r="J100" s="464" t="s">
        <v>644</v>
      </c>
      <c r="K100" s="464"/>
      <c r="L100" s="464"/>
      <c r="M100" s="464"/>
      <c r="N100" s="464"/>
      <c r="O100" s="464"/>
      <c r="P100" s="465"/>
      <c r="Q100" s="465"/>
      <c r="R100" s="465"/>
      <c r="S100" s="465"/>
      <c r="T100" s="465"/>
      <c r="U100" s="487">
        <f>IF($A$1="补货",L100+M100+N100+O100,L100+M100)</f>
        <v>0</v>
      </c>
      <c r="V100" s="487"/>
      <c r="W100" s="464">
        <f t="shared" si="12"/>
        <v>0</v>
      </c>
      <c r="X100" s="488" t="str">
        <f t="shared" si="13"/>
        <v>-</v>
      </c>
    </row>
    <row r="101" s="433" customFormat="1" ht="50.1" customHeight="1" spans="2:24">
      <c r="B101" s="489"/>
      <c r="C101" s="489"/>
      <c r="D101" s="504"/>
      <c r="E101" s="491"/>
      <c r="F101" s="492" t="s">
        <v>17</v>
      </c>
      <c r="G101" s="492" t="s">
        <v>514</v>
      </c>
      <c r="H101" s="492" t="s">
        <v>493</v>
      </c>
      <c r="I101" s="492" t="s">
        <v>500</v>
      </c>
      <c r="J101" s="516" t="s">
        <v>645</v>
      </c>
      <c r="K101" s="516"/>
      <c r="L101" s="516"/>
      <c r="M101" s="516"/>
      <c r="N101" s="516"/>
      <c r="O101" s="516"/>
      <c r="P101" s="521"/>
      <c r="Q101" s="521"/>
      <c r="R101" s="521"/>
      <c r="S101" s="521"/>
      <c r="T101" s="521"/>
      <c r="U101" s="545">
        <f>IF($A$1="补货",L101+M101+N101+O101,L101+M101)</f>
        <v>0</v>
      </c>
      <c r="V101" s="545"/>
      <c r="W101" s="516">
        <f t="shared" si="12"/>
        <v>0</v>
      </c>
      <c r="X101" s="546" t="str">
        <f t="shared" si="13"/>
        <v>-</v>
      </c>
    </row>
    <row r="102" s="433" customFormat="1" ht="50.1" customHeight="1" spans="2:24">
      <c r="B102" s="493"/>
      <c r="C102" s="506"/>
      <c r="D102" s="504"/>
      <c r="E102" s="491"/>
      <c r="F102" s="496" t="s">
        <v>18</v>
      </c>
      <c r="G102" s="496" t="s">
        <v>516</v>
      </c>
      <c r="H102" s="496" t="s">
        <v>496</v>
      </c>
      <c r="I102" s="496" t="s">
        <v>500</v>
      </c>
      <c r="J102" s="542" t="s">
        <v>646</v>
      </c>
      <c r="K102" s="542"/>
      <c r="L102" s="517"/>
      <c r="M102" s="542"/>
      <c r="N102" s="542"/>
      <c r="O102" s="542"/>
      <c r="P102" s="522"/>
      <c r="Q102" s="522"/>
      <c r="R102" s="522"/>
      <c r="S102" s="522"/>
      <c r="T102" s="522"/>
      <c r="U102" s="547">
        <f>IF($A$1="补货",L102+M102+N102+O102,L102+M102)</f>
        <v>0</v>
      </c>
      <c r="V102" s="547"/>
      <c r="W102" s="517">
        <f t="shared" si="12"/>
        <v>0</v>
      </c>
      <c r="X102" s="548" t="str">
        <f t="shared" si="13"/>
        <v>-</v>
      </c>
    </row>
    <row r="103" s="433" customFormat="1" ht="50.1" customHeight="1" spans="2:24">
      <c r="B103" s="441" t="s">
        <v>647</v>
      </c>
      <c r="C103" s="507" t="s">
        <v>519</v>
      </c>
      <c r="D103" s="508" t="s">
        <v>648</v>
      </c>
      <c r="E103" s="443"/>
      <c r="F103" s="444" t="s">
        <v>16</v>
      </c>
      <c r="G103" s="444" t="s">
        <v>649</v>
      </c>
      <c r="H103" s="444" t="s">
        <v>486</v>
      </c>
      <c r="I103" s="523" t="s">
        <v>487</v>
      </c>
      <c r="J103" s="464" t="s">
        <v>650</v>
      </c>
      <c r="K103" s="464"/>
      <c r="L103" s="464"/>
      <c r="M103" s="464"/>
      <c r="N103" s="464"/>
      <c r="O103" s="464"/>
      <c r="P103" s="465"/>
      <c r="Q103" s="465"/>
      <c r="R103" s="465"/>
      <c r="S103" s="465"/>
      <c r="T103" s="465"/>
      <c r="U103" s="487">
        <f>IF($A$1="补货",L103+M103+N103+O103,L103+M103)</f>
        <v>0</v>
      </c>
      <c r="V103" s="487"/>
      <c r="W103" s="464">
        <f t="shared" si="12"/>
        <v>0</v>
      </c>
      <c r="X103" s="488" t="str">
        <f t="shared" si="13"/>
        <v>-</v>
      </c>
    </row>
    <row r="104" s="433" customFormat="1" ht="50.1" customHeight="1" spans="2:24">
      <c r="B104" s="489"/>
      <c r="C104" s="489"/>
      <c r="D104" s="504"/>
      <c r="E104" s="491"/>
      <c r="F104" s="492" t="s">
        <v>17</v>
      </c>
      <c r="G104" s="492" t="s">
        <v>651</v>
      </c>
      <c r="H104" s="492" t="s">
        <v>490</v>
      </c>
      <c r="I104" s="492" t="s">
        <v>487</v>
      </c>
      <c r="J104" s="516" t="s">
        <v>652</v>
      </c>
      <c r="K104" s="516"/>
      <c r="L104" s="516"/>
      <c r="M104" s="516"/>
      <c r="N104" s="516"/>
      <c r="O104" s="516"/>
      <c r="P104" s="521"/>
      <c r="Q104" s="521"/>
      <c r="R104" s="521"/>
      <c r="S104" s="521"/>
      <c r="T104" s="521"/>
      <c r="U104" s="545">
        <f>IF($A$1="补货",L104+M104+N104+O104,L104+M104)</f>
        <v>0</v>
      </c>
      <c r="V104" s="545"/>
      <c r="W104" s="516">
        <f t="shared" si="12"/>
        <v>0</v>
      </c>
      <c r="X104" s="546" t="str">
        <f t="shared" si="13"/>
        <v>-</v>
      </c>
    </row>
    <row r="105" s="433" customFormat="1" ht="50.1" customHeight="1" spans="2:24">
      <c r="B105" s="493"/>
      <c r="C105" s="506"/>
      <c r="D105" s="504"/>
      <c r="E105" s="491"/>
      <c r="F105" s="496" t="s">
        <v>18</v>
      </c>
      <c r="G105" s="496" t="s">
        <v>653</v>
      </c>
      <c r="H105" s="496" t="s">
        <v>493</v>
      </c>
      <c r="I105" s="501" t="s">
        <v>487</v>
      </c>
      <c r="J105" s="542" t="s">
        <v>654</v>
      </c>
      <c r="K105" s="542"/>
      <c r="L105" s="517"/>
      <c r="M105" s="542"/>
      <c r="N105" s="542"/>
      <c r="O105" s="542"/>
      <c r="P105" s="522"/>
      <c r="Q105" s="522"/>
      <c r="R105" s="522"/>
      <c r="S105" s="522"/>
      <c r="T105" s="522"/>
      <c r="U105" s="547">
        <f>IF($A$1="补货",L105+M105+N105+O105,L105+M105)</f>
        <v>0</v>
      </c>
      <c r="V105" s="547"/>
      <c r="W105" s="517">
        <f t="shared" si="12"/>
        <v>0</v>
      </c>
      <c r="X105" s="548" t="str">
        <f t="shared" si="13"/>
        <v>-</v>
      </c>
    </row>
    <row r="106" s="433" customFormat="1" ht="50.1" customHeight="1" spans="2:24">
      <c r="B106" s="441" t="s">
        <v>655</v>
      </c>
      <c r="C106" s="507" t="s">
        <v>519</v>
      </c>
      <c r="D106" s="508" t="s">
        <v>656</v>
      </c>
      <c r="E106" s="443"/>
      <c r="F106" s="444" t="s">
        <v>16</v>
      </c>
      <c r="G106" s="444" t="s">
        <v>596</v>
      </c>
      <c r="H106" s="444" t="s">
        <v>597</v>
      </c>
      <c r="I106" s="444" t="s">
        <v>487</v>
      </c>
      <c r="J106" s="464" t="s">
        <v>657</v>
      </c>
      <c r="K106" s="464"/>
      <c r="L106" s="464"/>
      <c r="M106" s="464"/>
      <c r="N106" s="464"/>
      <c r="O106" s="464"/>
      <c r="P106" s="465"/>
      <c r="Q106" s="465"/>
      <c r="R106" s="465"/>
      <c r="S106" s="465"/>
      <c r="T106" s="465"/>
      <c r="U106" s="487">
        <f>IF($A$1="补货",L106+M106+N106+O106,L106+M106)</f>
        <v>0</v>
      </c>
      <c r="V106" s="487"/>
      <c r="W106" s="464">
        <f t="shared" si="12"/>
        <v>0</v>
      </c>
      <c r="X106" s="488" t="str">
        <f t="shared" si="13"/>
        <v>-</v>
      </c>
    </row>
    <row r="107" s="433" customFormat="1" ht="50.1" customHeight="1" spans="2:24">
      <c r="B107" s="489"/>
      <c r="C107" s="489"/>
      <c r="D107" s="504"/>
      <c r="E107" s="491"/>
      <c r="F107" s="492" t="s">
        <v>17</v>
      </c>
      <c r="G107" s="492" t="s">
        <v>649</v>
      </c>
      <c r="H107" s="492" t="s">
        <v>486</v>
      </c>
      <c r="I107" s="492" t="s">
        <v>487</v>
      </c>
      <c r="J107" s="516" t="s">
        <v>658</v>
      </c>
      <c r="K107" s="516"/>
      <c r="L107" s="516"/>
      <c r="M107" s="516"/>
      <c r="N107" s="516"/>
      <c r="O107" s="516"/>
      <c r="P107" s="521"/>
      <c r="Q107" s="521"/>
      <c r="R107" s="521"/>
      <c r="S107" s="521"/>
      <c r="T107" s="521"/>
      <c r="U107" s="545">
        <f>IF($A$1="补货",L107+M107+N107+O107,L107+M107)</f>
        <v>0</v>
      </c>
      <c r="V107" s="545"/>
      <c r="W107" s="516">
        <f t="shared" si="12"/>
        <v>0</v>
      </c>
      <c r="X107" s="546" t="str">
        <f t="shared" si="13"/>
        <v>-</v>
      </c>
    </row>
    <row r="108" s="433" customFormat="1" ht="50.1" customHeight="1" spans="2:24">
      <c r="B108" s="493"/>
      <c r="C108" s="509"/>
      <c r="D108" s="510"/>
      <c r="E108" s="495"/>
      <c r="F108" s="496" t="s">
        <v>18</v>
      </c>
      <c r="G108" s="496" t="s">
        <v>659</v>
      </c>
      <c r="H108" s="496" t="s">
        <v>490</v>
      </c>
      <c r="I108" s="496" t="s">
        <v>487</v>
      </c>
      <c r="J108" s="543" t="s">
        <v>660</v>
      </c>
      <c r="K108" s="543"/>
      <c r="L108" s="517"/>
      <c r="M108" s="517"/>
      <c r="N108" s="543"/>
      <c r="O108" s="543"/>
      <c r="P108" s="522"/>
      <c r="Q108" s="522"/>
      <c r="R108" s="522"/>
      <c r="S108" s="522"/>
      <c r="T108" s="522"/>
      <c r="U108" s="547">
        <f>IF($A$1="补货",L108+M108+N108+O108,L108+M108)</f>
        <v>0</v>
      </c>
      <c r="V108" s="547"/>
      <c r="W108" s="517">
        <f t="shared" si="12"/>
        <v>0</v>
      </c>
      <c r="X108" s="548" t="str">
        <f t="shared" si="13"/>
        <v>-</v>
      </c>
    </row>
    <row r="109" s="433" customFormat="1" ht="50.1" customHeight="1" spans="2:24">
      <c r="B109" s="441" t="s">
        <v>661</v>
      </c>
      <c r="C109" s="511" t="s">
        <v>519</v>
      </c>
      <c r="D109" s="497" t="s">
        <v>662</v>
      </c>
      <c r="E109" s="512"/>
      <c r="F109" s="444" t="s">
        <v>16</v>
      </c>
      <c r="G109" s="444" t="s">
        <v>512</v>
      </c>
      <c r="H109" s="444" t="s">
        <v>490</v>
      </c>
      <c r="I109" s="523" t="s">
        <v>500</v>
      </c>
      <c r="J109" s="464" t="s">
        <v>663</v>
      </c>
      <c r="K109" s="464"/>
      <c r="L109" s="464"/>
      <c r="M109" s="464"/>
      <c r="N109" s="464"/>
      <c r="O109" s="464"/>
      <c r="P109" s="465"/>
      <c r="Q109" s="465"/>
      <c r="R109" s="465"/>
      <c r="S109" s="465"/>
      <c r="T109" s="465"/>
      <c r="U109" s="487">
        <f>IF($A$1="补货",L109+M109+N109+O109,L109+M109)</f>
        <v>0</v>
      </c>
      <c r="V109" s="487"/>
      <c r="W109" s="464">
        <f t="shared" si="12"/>
        <v>0</v>
      </c>
      <c r="X109" s="488" t="str">
        <f t="shared" si="13"/>
        <v>-</v>
      </c>
    </row>
    <row r="110" s="433" customFormat="1" ht="50.1" customHeight="1" spans="2:24">
      <c r="B110" s="489"/>
      <c r="C110" s="511"/>
      <c r="D110" s="499"/>
      <c r="E110" s="505"/>
      <c r="F110" s="492" t="s">
        <v>17</v>
      </c>
      <c r="G110" s="492" t="s">
        <v>514</v>
      </c>
      <c r="H110" s="492" t="s">
        <v>493</v>
      </c>
      <c r="I110" s="492" t="s">
        <v>500</v>
      </c>
      <c r="J110" s="516" t="s">
        <v>664</v>
      </c>
      <c r="K110" s="516"/>
      <c r="L110" s="516"/>
      <c r="M110" s="516"/>
      <c r="N110" s="516"/>
      <c r="O110" s="516"/>
      <c r="P110" s="521"/>
      <c r="Q110" s="521"/>
      <c r="R110" s="521"/>
      <c r="S110" s="521"/>
      <c r="T110" s="521"/>
      <c r="U110" s="545">
        <f>IF($A$1="补货",L110+M110+N110+O110,L110+M110)</f>
        <v>0</v>
      </c>
      <c r="V110" s="545"/>
      <c r="W110" s="516">
        <f t="shared" si="12"/>
        <v>0</v>
      </c>
      <c r="X110" s="546" t="str">
        <f t="shared" si="13"/>
        <v>-</v>
      </c>
    </row>
    <row r="111" s="433" customFormat="1" ht="50.1" customHeight="1" spans="2:24">
      <c r="B111" s="489"/>
      <c r="C111" s="511"/>
      <c r="D111" s="503"/>
      <c r="E111" s="505"/>
      <c r="F111" s="496" t="s">
        <v>18</v>
      </c>
      <c r="G111" s="496" t="s">
        <v>516</v>
      </c>
      <c r="H111" s="496" t="s">
        <v>496</v>
      </c>
      <c r="I111" s="501" t="s">
        <v>500</v>
      </c>
      <c r="J111" s="517" t="s">
        <v>665</v>
      </c>
      <c r="K111" s="517"/>
      <c r="L111" s="517"/>
      <c r="M111" s="517"/>
      <c r="N111" s="517"/>
      <c r="O111" s="517"/>
      <c r="P111" s="522"/>
      <c r="Q111" s="522"/>
      <c r="R111" s="522"/>
      <c r="S111" s="522"/>
      <c r="T111" s="522"/>
      <c r="U111" s="547">
        <f>IF($A$1="补货",L111+M111+N111+O111,L111+M111)</f>
        <v>0</v>
      </c>
      <c r="V111" s="547"/>
      <c r="W111" s="517">
        <f t="shared" si="12"/>
        <v>0</v>
      </c>
      <c r="X111" s="548" t="str">
        <f t="shared" si="13"/>
        <v>-</v>
      </c>
    </row>
    <row r="112" s="433" customFormat="1" ht="50.1" customHeight="1" spans="2:24">
      <c r="B112" s="489"/>
      <c r="C112" s="441" t="s">
        <v>519</v>
      </c>
      <c r="D112" s="497" t="s">
        <v>666</v>
      </c>
      <c r="E112" s="513"/>
      <c r="F112" s="444" t="s">
        <v>16</v>
      </c>
      <c r="G112" s="444" t="s">
        <v>512</v>
      </c>
      <c r="H112" s="444" t="s">
        <v>490</v>
      </c>
      <c r="I112" s="444" t="s">
        <v>500</v>
      </c>
      <c r="J112" s="464" t="s">
        <v>667</v>
      </c>
      <c r="K112" s="464"/>
      <c r="L112" s="464"/>
      <c r="M112" s="464"/>
      <c r="N112" s="464"/>
      <c r="O112" s="464"/>
      <c r="P112" s="465"/>
      <c r="Q112" s="465"/>
      <c r="R112" s="465"/>
      <c r="S112" s="465"/>
      <c r="T112" s="465"/>
      <c r="U112" s="487">
        <f>IF($A$1="补货",L112+M112+N112+O112,L112+M112)</f>
        <v>0</v>
      </c>
      <c r="V112" s="487"/>
      <c r="W112" s="464">
        <f t="shared" si="12"/>
        <v>0</v>
      </c>
      <c r="X112" s="488" t="str">
        <f t="shared" si="13"/>
        <v>-</v>
      </c>
    </row>
    <row r="113" s="433" customFormat="1" ht="50.1" customHeight="1" spans="2:24">
      <c r="B113" s="489"/>
      <c r="C113" s="489"/>
      <c r="D113" s="499"/>
      <c r="E113" s="514"/>
      <c r="F113" s="492" t="s">
        <v>17</v>
      </c>
      <c r="G113" s="492" t="s">
        <v>514</v>
      </c>
      <c r="H113" s="492" t="s">
        <v>493</v>
      </c>
      <c r="I113" s="492" t="s">
        <v>500</v>
      </c>
      <c r="J113" s="516" t="s">
        <v>668</v>
      </c>
      <c r="K113" s="516"/>
      <c r="L113" s="516"/>
      <c r="M113" s="516"/>
      <c r="N113" s="516"/>
      <c r="O113" s="516"/>
      <c r="P113" s="521"/>
      <c r="Q113" s="521"/>
      <c r="R113" s="521"/>
      <c r="S113" s="521"/>
      <c r="T113" s="521"/>
      <c r="U113" s="545">
        <f>IF($A$1="补货",L113+M113+N113+O113,L113+M113)</f>
        <v>0</v>
      </c>
      <c r="V113" s="545"/>
      <c r="W113" s="516">
        <f t="shared" si="12"/>
        <v>0</v>
      </c>
      <c r="X113" s="546" t="str">
        <f t="shared" si="13"/>
        <v>-</v>
      </c>
    </row>
    <row r="114" s="433" customFormat="1" ht="50.1" customHeight="1" spans="2:24">
      <c r="B114" s="493"/>
      <c r="C114" s="493"/>
      <c r="D114" s="503"/>
      <c r="E114" s="515"/>
      <c r="F114" s="496" t="s">
        <v>18</v>
      </c>
      <c r="G114" s="496" t="s">
        <v>516</v>
      </c>
      <c r="H114" s="496" t="s">
        <v>496</v>
      </c>
      <c r="I114" s="496" t="s">
        <v>500</v>
      </c>
      <c r="J114" s="517" t="s">
        <v>669</v>
      </c>
      <c r="K114" s="517"/>
      <c r="L114" s="517"/>
      <c r="M114" s="517"/>
      <c r="N114" s="517"/>
      <c r="O114" s="517"/>
      <c r="P114" s="522"/>
      <c r="Q114" s="522"/>
      <c r="R114" s="522"/>
      <c r="S114" s="522"/>
      <c r="T114" s="522"/>
      <c r="U114" s="547">
        <f>IF($A$1="补货",L114+M114+N114+O114,L114+M114)</f>
        <v>0</v>
      </c>
      <c r="V114" s="547"/>
      <c r="W114" s="517">
        <f t="shared" si="12"/>
        <v>0</v>
      </c>
      <c r="X114" s="548" t="str">
        <f t="shared" si="13"/>
        <v>-</v>
      </c>
    </row>
    <row r="115" s="433" customFormat="1" ht="50.1" customHeight="1" spans="2:24">
      <c r="B115" s="441" t="s">
        <v>670</v>
      </c>
      <c r="C115" s="511" t="s">
        <v>519</v>
      </c>
      <c r="D115" s="497" t="s">
        <v>671</v>
      </c>
      <c r="E115" s="505"/>
      <c r="F115" s="444" t="s">
        <v>16</v>
      </c>
      <c r="G115" s="464" t="s">
        <v>672</v>
      </c>
      <c r="H115" s="464" t="s">
        <v>673</v>
      </c>
      <c r="I115" s="444" t="s">
        <v>487</v>
      </c>
      <c r="J115" s="464" t="s">
        <v>674</v>
      </c>
      <c r="K115" s="464"/>
      <c r="L115" s="464"/>
      <c r="M115" s="464"/>
      <c r="N115" s="464"/>
      <c r="O115" s="464"/>
      <c r="P115" s="465"/>
      <c r="Q115" s="465"/>
      <c r="R115" s="465"/>
      <c r="S115" s="465"/>
      <c r="T115" s="465"/>
      <c r="U115" s="487">
        <f>IF($A$1="补货",L115+M115+N115+O115,L115+M115)</f>
        <v>0</v>
      </c>
      <c r="V115" s="487"/>
      <c r="W115" s="464">
        <f t="shared" si="12"/>
        <v>0</v>
      </c>
      <c r="X115" s="488" t="str">
        <f t="shared" si="13"/>
        <v>-</v>
      </c>
    </row>
    <row r="116" s="433" customFormat="1" ht="50.1" customHeight="1" spans="2:24">
      <c r="B116" s="489"/>
      <c r="C116" s="511"/>
      <c r="D116" s="499"/>
      <c r="E116" s="505"/>
      <c r="F116" s="492" t="s">
        <v>17</v>
      </c>
      <c r="G116" s="516" t="s">
        <v>675</v>
      </c>
      <c r="H116" s="516" t="s">
        <v>490</v>
      </c>
      <c r="I116" s="492" t="s">
        <v>487</v>
      </c>
      <c r="J116" s="516" t="s">
        <v>676</v>
      </c>
      <c r="K116" s="516"/>
      <c r="L116" s="516"/>
      <c r="M116" s="516"/>
      <c r="N116" s="516"/>
      <c r="O116" s="516"/>
      <c r="P116" s="521"/>
      <c r="Q116" s="521"/>
      <c r="R116" s="521"/>
      <c r="S116" s="521"/>
      <c r="T116" s="521"/>
      <c r="U116" s="545">
        <f>IF($A$1="补货",L116+M116+N116+O116,L116+M116)</f>
        <v>0</v>
      </c>
      <c r="V116" s="545"/>
      <c r="W116" s="516">
        <f t="shared" si="12"/>
        <v>0</v>
      </c>
      <c r="X116" s="546" t="str">
        <f t="shared" si="13"/>
        <v>-</v>
      </c>
    </row>
    <row r="117" s="433" customFormat="1" ht="50.1" customHeight="1" spans="2:24">
      <c r="B117" s="489"/>
      <c r="C117" s="511"/>
      <c r="D117" s="503"/>
      <c r="E117" s="495"/>
      <c r="F117" s="496" t="s">
        <v>18</v>
      </c>
      <c r="G117" s="517" t="s">
        <v>677</v>
      </c>
      <c r="H117" s="517" t="s">
        <v>678</v>
      </c>
      <c r="I117" s="501" t="s">
        <v>500</v>
      </c>
      <c r="J117" s="517" t="s">
        <v>679</v>
      </c>
      <c r="K117" s="517"/>
      <c r="L117" s="517"/>
      <c r="M117" s="517"/>
      <c r="N117" s="517"/>
      <c r="O117" s="517"/>
      <c r="P117" s="522"/>
      <c r="Q117" s="522"/>
      <c r="R117" s="522"/>
      <c r="S117" s="522"/>
      <c r="T117" s="522"/>
      <c r="U117" s="547">
        <f>IF($A$1="补货",L117+M117+N117+O117,L117+M117)</f>
        <v>0</v>
      </c>
      <c r="V117" s="547"/>
      <c r="W117" s="517">
        <f t="shared" si="12"/>
        <v>0</v>
      </c>
      <c r="X117" s="548" t="str">
        <f t="shared" si="13"/>
        <v>-</v>
      </c>
    </row>
    <row r="118" s="433" customFormat="1" ht="50.1" customHeight="1" spans="2:24">
      <c r="B118" s="59" t="s">
        <v>680</v>
      </c>
      <c r="C118" s="59" t="s">
        <v>519</v>
      </c>
      <c r="D118" s="60" t="s">
        <v>317</v>
      </c>
      <c r="E118" s="422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3"/>
      <c r="M118" s="453"/>
      <c r="N118" s="67"/>
      <c r="O118" s="67"/>
      <c r="P118" s="457"/>
      <c r="Q118" s="457"/>
      <c r="R118" s="457"/>
      <c r="S118" s="457"/>
      <c r="T118" s="454"/>
      <c r="U118" s="68">
        <f>IF($A$1="补货",L118+M118+N118+O118,L118+M118)</f>
        <v>0</v>
      </c>
      <c r="V118" s="68"/>
      <c r="W118" s="67">
        <f t="shared" si="12"/>
        <v>0</v>
      </c>
      <c r="X118" s="473" t="str">
        <f t="shared" si="13"/>
        <v>-</v>
      </c>
    </row>
    <row r="119" s="433" customFormat="1" ht="50.1" customHeight="1" spans="2:24">
      <c r="B119" s="63"/>
      <c r="C119" s="63"/>
      <c r="D119" s="64"/>
      <c r="E119" s="422"/>
      <c r="F119" s="94" t="s">
        <v>17</v>
      </c>
      <c r="G119" s="62" t="s">
        <v>683</v>
      </c>
      <c r="H119" s="62" t="s">
        <v>490</v>
      </c>
      <c r="I119" s="544" t="s">
        <v>500</v>
      </c>
      <c r="J119" s="62" t="s">
        <v>684</v>
      </c>
      <c r="K119" s="62"/>
      <c r="L119" s="449"/>
      <c r="M119" s="449"/>
      <c r="N119" s="62"/>
      <c r="O119" s="62"/>
      <c r="P119" s="458"/>
      <c r="Q119" s="458"/>
      <c r="R119" s="458"/>
      <c r="S119" s="458"/>
      <c r="T119" s="450"/>
      <c r="U119" s="82">
        <f>IF($A$1="补货",L119+M119+N119+O119,L119+M119)</f>
        <v>0</v>
      </c>
      <c r="V119" s="82"/>
      <c r="W119" s="62">
        <f t="shared" si="12"/>
        <v>0</v>
      </c>
      <c r="X119" s="467" t="str">
        <f t="shared" si="13"/>
        <v>-</v>
      </c>
    </row>
    <row r="120" s="433" customFormat="1" ht="50.1" customHeight="1" spans="2:24">
      <c r="B120" s="63"/>
      <c r="C120" s="63"/>
      <c r="D120" s="64"/>
      <c r="E120" s="422"/>
      <c r="F120" s="94" t="s">
        <v>18</v>
      </c>
      <c r="G120" s="62" t="s">
        <v>685</v>
      </c>
      <c r="H120" s="62" t="s">
        <v>493</v>
      </c>
      <c r="I120" s="544" t="s">
        <v>500</v>
      </c>
      <c r="J120" s="62" t="s">
        <v>686</v>
      </c>
      <c r="K120" s="62"/>
      <c r="L120" s="449"/>
      <c r="M120" s="449"/>
      <c r="N120" s="62"/>
      <c r="O120" s="62"/>
      <c r="P120" s="458"/>
      <c r="Q120" s="458"/>
      <c r="R120" s="458"/>
      <c r="S120" s="458"/>
      <c r="T120" s="450"/>
      <c r="U120" s="82">
        <f>IF($A$1="补货",L120+M120+N120+O120,L120+M120)</f>
        <v>0</v>
      </c>
      <c r="V120" s="82"/>
      <c r="W120" s="62">
        <f t="shared" si="12"/>
        <v>0</v>
      </c>
      <c r="X120" s="467" t="str">
        <f t="shared" si="13"/>
        <v>-</v>
      </c>
    </row>
    <row r="121" s="433" customFormat="1" ht="50.1" customHeight="1" spans="2:24">
      <c r="B121" s="63"/>
      <c r="C121" s="71"/>
      <c r="D121" s="69"/>
      <c r="E121" s="422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51"/>
      <c r="M121" s="451"/>
      <c r="N121" s="65"/>
      <c r="O121" s="65"/>
      <c r="P121" s="460"/>
      <c r="Q121" s="460"/>
      <c r="R121" s="460"/>
      <c r="S121" s="460"/>
      <c r="T121" s="452"/>
      <c r="U121" s="84">
        <f>IF($A$1="补货",L121+M121+N121+O121,L121+M121)</f>
        <v>0</v>
      </c>
      <c r="V121" s="84"/>
      <c r="W121" s="65">
        <f t="shared" si="12"/>
        <v>0</v>
      </c>
      <c r="X121" s="470" t="str">
        <f t="shared" si="13"/>
        <v>-</v>
      </c>
    </row>
    <row r="122" s="433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3"/>
      <c r="M122" s="453"/>
      <c r="N122" s="67"/>
      <c r="O122" s="67"/>
      <c r="P122" s="457"/>
      <c r="Q122" s="457"/>
      <c r="R122" s="457"/>
      <c r="S122" s="457"/>
      <c r="T122" s="454"/>
      <c r="U122" s="68">
        <f>IF($A$1="补货",L122+M122+N122+O122,L122+M122)</f>
        <v>0</v>
      </c>
      <c r="V122" s="68"/>
      <c r="W122" s="67">
        <f t="shared" si="12"/>
        <v>0</v>
      </c>
      <c r="X122" s="473" t="str">
        <f t="shared" si="13"/>
        <v>-</v>
      </c>
    </row>
    <row r="123" s="433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4" t="s">
        <v>500</v>
      </c>
      <c r="J123" s="62" t="s">
        <v>690</v>
      </c>
      <c r="K123" s="62"/>
      <c r="L123" s="449"/>
      <c r="M123" s="449"/>
      <c r="N123" s="62"/>
      <c r="O123" s="62"/>
      <c r="P123" s="458"/>
      <c r="Q123" s="458"/>
      <c r="R123" s="458"/>
      <c r="S123" s="458"/>
      <c r="T123" s="450"/>
      <c r="U123" s="82">
        <f>IF($A$1="补货",L123+M123+N123+O123,L123+M123)</f>
        <v>0</v>
      </c>
      <c r="V123" s="82"/>
      <c r="W123" s="62">
        <f t="shared" si="12"/>
        <v>0</v>
      </c>
      <c r="X123" s="467" t="str">
        <f t="shared" si="13"/>
        <v>-</v>
      </c>
    </row>
    <row r="124" s="433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4" t="s">
        <v>500</v>
      </c>
      <c r="J124" s="62" t="s">
        <v>691</v>
      </c>
      <c r="K124" s="62"/>
      <c r="L124" s="449"/>
      <c r="M124" s="449"/>
      <c r="N124" s="62"/>
      <c r="O124" s="62"/>
      <c r="P124" s="458"/>
      <c r="Q124" s="458"/>
      <c r="R124" s="458"/>
      <c r="S124" s="458"/>
      <c r="T124" s="450"/>
      <c r="U124" s="82">
        <f>IF($A$1="补货",L124+M124+N124+O124,L124+M124)</f>
        <v>0</v>
      </c>
      <c r="V124" s="82"/>
      <c r="W124" s="62">
        <f t="shared" si="12"/>
        <v>0</v>
      </c>
      <c r="X124" s="467" t="str">
        <f t="shared" si="13"/>
        <v>-</v>
      </c>
    </row>
    <row r="125" s="433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51"/>
      <c r="M125" s="451"/>
      <c r="N125" s="65"/>
      <c r="O125" s="65"/>
      <c r="P125" s="460"/>
      <c r="Q125" s="460"/>
      <c r="R125" s="460"/>
      <c r="S125" s="460"/>
      <c r="T125" s="452"/>
      <c r="U125" s="84">
        <f>IF($A$1="补货",L125+M125+N125+O125,L125+M125)</f>
        <v>0</v>
      </c>
      <c r="V125" s="84"/>
      <c r="W125" s="65">
        <f t="shared" si="12"/>
        <v>0</v>
      </c>
      <c r="X125" s="470" t="str">
        <f t="shared" si="13"/>
        <v>-</v>
      </c>
    </row>
    <row r="126" s="433" customFormat="1" ht="50.1" customHeight="1" spans="2:24">
      <c r="B126" s="441" t="s">
        <v>693</v>
      </c>
      <c r="C126" s="441" t="s">
        <v>519</v>
      </c>
      <c r="D126" s="518" t="s">
        <v>694</v>
      </c>
      <c r="E126" s="443"/>
      <c r="F126" s="444" t="s">
        <v>16</v>
      </c>
      <c r="G126" s="464" t="s">
        <v>683</v>
      </c>
      <c r="H126" s="464" t="s">
        <v>490</v>
      </c>
      <c r="I126" s="444" t="s">
        <v>500</v>
      </c>
      <c r="J126" s="464" t="s">
        <v>695</v>
      </c>
      <c r="K126" s="464"/>
      <c r="L126" s="464"/>
      <c r="M126" s="464"/>
      <c r="N126" s="464"/>
      <c r="O126" s="464"/>
      <c r="P126" s="465"/>
      <c r="Q126" s="465"/>
      <c r="R126" s="465"/>
      <c r="S126" s="465"/>
      <c r="T126" s="465"/>
      <c r="U126" s="487">
        <f>IF($A$1="补货",L126+M126+N126+O126,L126+M126)</f>
        <v>0</v>
      </c>
      <c r="V126" s="487"/>
      <c r="W126" s="464">
        <f t="shared" si="12"/>
        <v>0</v>
      </c>
      <c r="X126" s="488" t="str">
        <f t="shared" si="13"/>
        <v>-</v>
      </c>
    </row>
    <row r="127" s="433" customFormat="1" ht="50.1" customHeight="1" spans="2:24">
      <c r="B127" s="489"/>
      <c r="C127" s="489"/>
      <c r="D127" s="519"/>
      <c r="E127" s="491"/>
      <c r="F127" s="492" t="s">
        <v>17</v>
      </c>
      <c r="G127" s="516" t="s">
        <v>696</v>
      </c>
      <c r="H127" s="516" t="s">
        <v>601</v>
      </c>
      <c r="I127" s="492" t="s">
        <v>500</v>
      </c>
      <c r="J127" s="516" t="s">
        <v>697</v>
      </c>
      <c r="K127" s="516"/>
      <c r="L127" s="516"/>
      <c r="M127" s="516"/>
      <c r="N127" s="516"/>
      <c r="O127" s="516"/>
      <c r="P127" s="521"/>
      <c r="Q127" s="521"/>
      <c r="R127" s="521"/>
      <c r="S127" s="521"/>
      <c r="T127" s="521"/>
      <c r="U127" s="545">
        <f>IF($A$1="补货",L127+M127+N127+O127,L127+M127)</f>
        <v>0</v>
      </c>
      <c r="V127" s="545"/>
      <c r="W127" s="516">
        <f t="shared" si="12"/>
        <v>0</v>
      </c>
      <c r="X127" s="546" t="str">
        <f t="shared" si="13"/>
        <v>-</v>
      </c>
    </row>
    <row r="128" s="433" customFormat="1" ht="50.1" customHeight="1" spans="2:24">
      <c r="B128" s="493"/>
      <c r="C128" s="493"/>
      <c r="D128" s="520"/>
      <c r="E128" s="495"/>
      <c r="F128" s="496" t="s">
        <v>18</v>
      </c>
      <c r="G128" s="517" t="s">
        <v>698</v>
      </c>
      <c r="H128" s="517" t="s">
        <v>603</v>
      </c>
      <c r="I128" s="496" t="s">
        <v>500</v>
      </c>
      <c r="J128" s="517" t="s">
        <v>699</v>
      </c>
      <c r="K128" s="517"/>
      <c r="L128" s="517"/>
      <c r="M128" s="517"/>
      <c r="N128" s="517"/>
      <c r="O128" s="517"/>
      <c r="P128" s="522"/>
      <c r="Q128" s="522"/>
      <c r="R128" s="522"/>
      <c r="S128" s="522"/>
      <c r="T128" s="522"/>
      <c r="U128" s="547">
        <f>IF($A$1="补货",L128+M128+N128+O128,L128+M128)</f>
        <v>0</v>
      </c>
      <c r="V128" s="547"/>
      <c r="W128" s="517">
        <f t="shared" si="12"/>
        <v>0</v>
      </c>
      <c r="X128" s="548" t="str">
        <f t="shared" si="13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3"/>
      <c r="M129" s="453"/>
      <c r="N129" s="67"/>
      <c r="O129" s="67"/>
      <c r="P129" s="454"/>
      <c r="Q129" s="454"/>
      <c r="R129" s="454"/>
      <c r="S129" s="454"/>
      <c r="T129" s="454"/>
      <c r="U129" s="471">
        <f>IF($A$1="补货",L129+M129+N129+O129,L129+M129)</f>
        <v>0</v>
      </c>
      <c r="V129" s="68"/>
      <c r="W129" s="472">
        <f t="shared" ref="W129:W136" si="14">U129+V129</f>
        <v>0</v>
      </c>
      <c r="X129" s="473" t="str">
        <f t="shared" ref="X129:X136" si="15">IF(T129&gt;0,W129/T129*7,"-")</f>
        <v>-</v>
      </c>
      <c r="Z129" s="433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9"/>
      <c r="M130" s="449"/>
      <c r="N130" s="62"/>
      <c r="O130" s="62"/>
      <c r="P130" s="450"/>
      <c r="Q130" s="450"/>
      <c r="R130" s="450"/>
      <c r="S130" s="450"/>
      <c r="T130" s="450"/>
      <c r="U130" s="466">
        <f>IF($A$1="补货",L130+M130+N130+O130,L130+M130)</f>
        <v>0</v>
      </c>
      <c r="V130" s="82"/>
      <c r="W130" s="466">
        <f t="shared" si="14"/>
        <v>0</v>
      </c>
      <c r="X130" s="467" t="str">
        <f t="shared" si="15"/>
        <v>-</v>
      </c>
      <c r="Z130" s="433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9"/>
      <c r="M131" s="449"/>
      <c r="N131" s="62"/>
      <c r="O131" s="62"/>
      <c r="P131" s="450"/>
      <c r="Q131" s="450"/>
      <c r="R131" s="450"/>
      <c r="S131" s="450"/>
      <c r="T131" s="450"/>
      <c r="U131" s="466">
        <f>IF($A$1="补货",L131+M131+N131+O131,L131+M131)</f>
        <v>0</v>
      </c>
      <c r="V131" s="82"/>
      <c r="W131" s="466">
        <f t="shared" si="14"/>
        <v>0</v>
      </c>
      <c r="X131" s="467" t="str">
        <f t="shared" si="15"/>
        <v>-</v>
      </c>
      <c r="Z131" s="433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51"/>
      <c r="M132" s="451"/>
      <c r="N132" s="65"/>
      <c r="O132" s="65"/>
      <c r="P132" s="452"/>
      <c r="Q132" s="452"/>
      <c r="R132" s="452"/>
      <c r="S132" s="452"/>
      <c r="T132" s="452"/>
      <c r="U132" s="468">
        <f>IF($A$1="补货",L132+M132+N132+O132,L132+M132)</f>
        <v>0</v>
      </c>
      <c r="V132" s="84"/>
      <c r="W132" s="469">
        <f t="shared" si="14"/>
        <v>0</v>
      </c>
      <c r="X132" s="470" t="str">
        <f t="shared" si="15"/>
        <v>-</v>
      </c>
      <c r="Z132" s="433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3"/>
      <c r="M133" s="453"/>
      <c r="N133" s="67"/>
      <c r="O133" s="67"/>
      <c r="P133" s="454"/>
      <c r="Q133" s="454"/>
      <c r="R133" s="454"/>
      <c r="S133" s="454"/>
      <c r="T133" s="454"/>
      <c r="U133" s="471">
        <f>IF($A$1="补货",L133+M133+N133+O133,L133+M133)</f>
        <v>0</v>
      </c>
      <c r="V133" s="68"/>
      <c r="W133" s="472">
        <f t="shared" si="14"/>
        <v>0</v>
      </c>
      <c r="X133" s="473" t="str">
        <f t="shared" si="15"/>
        <v>-</v>
      </c>
      <c r="Z133" s="433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9"/>
      <c r="M134" s="449"/>
      <c r="N134" s="62"/>
      <c r="O134" s="62"/>
      <c r="P134" s="450"/>
      <c r="Q134" s="450"/>
      <c r="R134" s="450"/>
      <c r="S134" s="450"/>
      <c r="T134" s="450"/>
      <c r="U134" s="466">
        <f>IF($A$1="补货",L134+M134+N134+O134,L134+M134)</f>
        <v>0</v>
      </c>
      <c r="V134" s="82"/>
      <c r="W134" s="466">
        <f t="shared" si="14"/>
        <v>0</v>
      </c>
      <c r="X134" s="467" t="str">
        <f t="shared" si="15"/>
        <v>-</v>
      </c>
      <c r="Z134" s="433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9"/>
      <c r="M135" s="449"/>
      <c r="N135" s="62"/>
      <c r="O135" s="62"/>
      <c r="P135" s="450"/>
      <c r="Q135" s="450"/>
      <c r="R135" s="450"/>
      <c r="S135" s="450"/>
      <c r="T135" s="450"/>
      <c r="U135" s="466">
        <f>IF($A$1="补货",L135+M135+N135+O135,L135+M135)</f>
        <v>0</v>
      </c>
      <c r="V135" s="82"/>
      <c r="W135" s="466">
        <f t="shared" si="14"/>
        <v>0</v>
      </c>
      <c r="X135" s="467" t="str">
        <f t="shared" si="15"/>
        <v>-</v>
      </c>
      <c r="Z135" s="433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51"/>
      <c r="M136" s="451"/>
      <c r="N136" s="65"/>
      <c r="O136" s="65"/>
      <c r="P136" s="452"/>
      <c r="Q136" s="452"/>
      <c r="R136" s="452"/>
      <c r="S136" s="452"/>
      <c r="T136" s="452"/>
      <c r="U136" s="468">
        <f>IF($A$1="补货",L136+M136+N136+O136,L136+M136)</f>
        <v>0</v>
      </c>
      <c r="V136" s="84"/>
      <c r="W136" s="469">
        <f t="shared" si="14"/>
        <v>0</v>
      </c>
      <c r="X136" s="470" t="str">
        <f t="shared" si="15"/>
        <v>-</v>
      </c>
      <c r="Z136" s="433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3"/>
      <c r="M137" s="453"/>
      <c r="N137" s="67"/>
      <c r="O137" s="67"/>
      <c r="P137" s="454"/>
      <c r="Q137" s="454"/>
      <c r="R137" s="454"/>
      <c r="S137" s="454"/>
      <c r="T137" s="454"/>
      <c r="U137" s="471">
        <f>IF($A$1="补货",L137+M137+N137+O137,L137+M137)</f>
        <v>0</v>
      </c>
      <c r="V137" s="68"/>
      <c r="W137" s="472">
        <f t="shared" ref="W137:W189" si="16">U137+V137</f>
        <v>0</v>
      </c>
      <c r="X137" s="473" t="str">
        <f t="shared" ref="X137:X189" si="17">IF(T137&gt;0,W137/T137*7,"-")</f>
        <v>-</v>
      </c>
      <c r="Z137" s="433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9"/>
      <c r="M138" s="449"/>
      <c r="N138" s="62"/>
      <c r="O138" s="62"/>
      <c r="P138" s="450"/>
      <c r="Q138" s="450"/>
      <c r="R138" s="450"/>
      <c r="S138" s="450"/>
      <c r="T138" s="450"/>
      <c r="U138" s="466">
        <f>IF($A$1="补货",L138+M138+N138+O138,L138+M138)</f>
        <v>0</v>
      </c>
      <c r="V138" s="82"/>
      <c r="W138" s="466">
        <f t="shared" si="16"/>
        <v>0</v>
      </c>
      <c r="X138" s="467" t="str">
        <f t="shared" si="17"/>
        <v>-</v>
      </c>
      <c r="Z138" s="433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9"/>
      <c r="M139" s="449"/>
      <c r="N139" s="62"/>
      <c r="O139" s="62"/>
      <c r="P139" s="450"/>
      <c r="Q139" s="450"/>
      <c r="R139" s="450"/>
      <c r="S139" s="450"/>
      <c r="T139" s="450"/>
      <c r="U139" s="466">
        <f>IF($A$1="补货",L139+M139+N139+O139,L139+M139)</f>
        <v>0</v>
      </c>
      <c r="V139" s="82"/>
      <c r="W139" s="466">
        <f t="shared" si="16"/>
        <v>0</v>
      </c>
      <c r="X139" s="467" t="str">
        <f t="shared" si="17"/>
        <v>-</v>
      </c>
      <c r="Z139" s="433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51"/>
      <c r="M140" s="451"/>
      <c r="N140" s="65"/>
      <c r="O140" s="65"/>
      <c r="P140" s="452"/>
      <c r="Q140" s="452"/>
      <c r="R140" s="452"/>
      <c r="S140" s="452"/>
      <c r="T140" s="452"/>
      <c r="U140" s="468">
        <f>IF($A$1="补货",L140+M140+N140+O140,L140+M140)</f>
        <v>0</v>
      </c>
      <c r="V140" s="84"/>
      <c r="W140" s="469">
        <f t="shared" si="16"/>
        <v>0</v>
      </c>
      <c r="X140" s="470" t="str">
        <f t="shared" si="17"/>
        <v>-</v>
      </c>
      <c r="Z140" s="433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3"/>
      <c r="M141" s="453"/>
      <c r="N141" s="67"/>
      <c r="O141" s="67"/>
      <c r="P141" s="454"/>
      <c r="Q141" s="454"/>
      <c r="R141" s="454"/>
      <c r="S141" s="454"/>
      <c r="T141" s="454"/>
      <c r="U141" s="471">
        <f>IF($A$1="补货",L141+M141+N141+O141,L141+M141)</f>
        <v>0</v>
      </c>
      <c r="V141" s="68"/>
      <c r="W141" s="472">
        <f t="shared" si="16"/>
        <v>0</v>
      </c>
      <c r="X141" s="473" t="str">
        <f t="shared" si="17"/>
        <v>-</v>
      </c>
      <c r="Z141" s="433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9"/>
      <c r="M142" s="449"/>
      <c r="N142" s="62"/>
      <c r="O142" s="62"/>
      <c r="P142" s="450"/>
      <c r="Q142" s="450"/>
      <c r="R142" s="450"/>
      <c r="S142" s="450"/>
      <c r="T142" s="450"/>
      <c r="U142" s="466">
        <f>IF($A$1="补货",L142+M142+N142+O142,L142+M142)</f>
        <v>0</v>
      </c>
      <c r="V142" s="82"/>
      <c r="W142" s="466">
        <f t="shared" si="16"/>
        <v>0</v>
      </c>
      <c r="X142" s="467" t="str">
        <f t="shared" si="17"/>
        <v>-</v>
      </c>
      <c r="Z142" s="433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9"/>
      <c r="M143" s="449"/>
      <c r="N143" s="62"/>
      <c r="O143" s="62"/>
      <c r="P143" s="450"/>
      <c r="Q143" s="450"/>
      <c r="R143" s="450"/>
      <c r="S143" s="450"/>
      <c r="T143" s="450"/>
      <c r="U143" s="466">
        <f>IF($A$1="补货",L143+M143+N143+O143,L143+M143)</f>
        <v>0</v>
      </c>
      <c r="V143" s="82"/>
      <c r="W143" s="466">
        <f t="shared" si="16"/>
        <v>0</v>
      </c>
      <c r="X143" s="467" t="str">
        <f t="shared" si="17"/>
        <v>-</v>
      </c>
      <c r="Z143" s="433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51"/>
      <c r="M144" s="451"/>
      <c r="N144" s="65"/>
      <c r="O144" s="65"/>
      <c r="P144" s="452"/>
      <c r="Q144" s="452"/>
      <c r="R144" s="452"/>
      <c r="S144" s="452"/>
      <c r="T144" s="452"/>
      <c r="U144" s="468">
        <f>IF($A$1="补货",L144+M144+N144+O144,L144+M144)</f>
        <v>0</v>
      </c>
      <c r="V144" s="84"/>
      <c r="W144" s="469">
        <f t="shared" si="16"/>
        <v>0</v>
      </c>
      <c r="X144" s="470" t="str">
        <f t="shared" si="17"/>
        <v>-</v>
      </c>
      <c r="Z144" s="433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3"/>
      <c r="M145" s="453"/>
      <c r="N145" s="67"/>
      <c r="O145" s="67"/>
      <c r="P145" s="454"/>
      <c r="Q145" s="454"/>
      <c r="R145" s="454"/>
      <c r="S145" s="454"/>
      <c r="T145" s="454"/>
      <c r="U145" s="471">
        <f>IF($A$1="补货",L145+M145+N145+O145,L145+M145)</f>
        <v>0</v>
      </c>
      <c r="V145" s="68"/>
      <c r="W145" s="472">
        <f t="shared" si="16"/>
        <v>0</v>
      </c>
      <c r="X145" s="473" t="str">
        <f t="shared" si="17"/>
        <v>-</v>
      </c>
      <c r="Z145" s="433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9"/>
      <c r="M146" s="449"/>
      <c r="N146" s="62"/>
      <c r="O146" s="62"/>
      <c r="P146" s="450"/>
      <c r="Q146" s="450"/>
      <c r="R146" s="450"/>
      <c r="S146" s="450"/>
      <c r="T146" s="450"/>
      <c r="U146" s="466">
        <f>IF($A$1="补货",L146+M146+N146+O146,L146+M146)</f>
        <v>0</v>
      </c>
      <c r="V146" s="82"/>
      <c r="W146" s="466">
        <f t="shared" si="16"/>
        <v>0</v>
      </c>
      <c r="X146" s="467" t="str">
        <f t="shared" si="17"/>
        <v>-</v>
      </c>
      <c r="Z146" s="433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9"/>
      <c r="M147" s="449"/>
      <c r="N147" s="62"/>
      <c r="O147" s="62"/>
      <c r="P147" s="450"/>
      <c r="Q147" s="450"/>
      <c r="R147" s="450"/>
      <c r="S147" s="450"/>
      <c r="T147" s="450"/>
      <c r="U147" s="466">
        <f>IF($A$1="补货",L147+M147+N147+O147,L147+M147)</f>
        <v>0</v>
      </c>
      <c r="V147" s="82"/>
      <c r="W147" s="466">
        <f t="shared" si="16"/>
        <v>0</v>
      </c>
      <c r="X147" s="467" t="str">
        <f t="shared" si="17"/>
        <v>-</v>
      </c>
      <c r="Z147" s="433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51"/>
      <c r="M148" s="451"/>
      <c r="N148" s="65"/>
      <c r="O148" s="65"/>
      <c r="P148" s="452"/>
      <c r="Q148" s="452"/>
      <c r="R148" s="452"/>
      <c r="S148" s="452"/>
      <c r="T148" s="452"/>
      <c r="U148" s="468">
        <f>IF($A$1="补货",L148+M148+N148+O148,L148+M148)</f>
        <v>0</v>
      </c>
      <c r="V148" s="84"/>
      <c r="W148" s="469">
        <f t="shared" si="16"/>
        <v>0</v>
      </c>
      <c r="X148" s="470" t="str">
        <f t="shared" si="17"/>
        <v>-</v>
      </c>
      <c r="Z148" s="433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3"/>
      <c r="M149" s="453"/>
      <c r="N149" s="67"/>
      <c r="O149" s="67"/>
      <c r="P149" s="454"/>
      <c r="Q149" s="454"/>
      <c r="R149" s="454"/>
      <c r="S149" s="454"/>
      <c r="T149" s="454"/>
      <c r="U149" s="471">
        <f>IF($A$1="补货",L149+M149+N149+O149,L149+M149)</f>
        <v>0</v>
      </c>
      <c r="V149" s="68"/>
      <c r="W149" s="472">
        <f t="shared" si="16"/>
        <v>0</v>
      </c>
      <c r="X149" s="473" t="str">
        <f t="shared" si="17"/>
        <v>-</v>
      </c>
      <c r="Z149" s="433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9"/>
      <c r="M150" s="449"/>
      <c r="N150" s="62"/>
      <c r="O150" s="62"/>
      <c r="P150" s="450"/>
      <c r="Q150" s="450"/>
      <c r="R150" s="450"/>
      <c r="S150" s="450"/>
      <c r="T150" s="450"/>
      <c r="U150" s="466">
        <f>IF($A$1="补货",L150+M150+N150+O150,L150+M150)</f>
        <v>0</v>
      </c>
      <c r="V150" s="82"/>
      <c r="W150" s="466">
        <f t="shared" si="16"/>
        <v>0</v>
      </c>
      <c r="X150" s="467" t="str">
        <f t="shared" si="17"/>
        <v>-</v>
      </c>
      <c r="Z150" s="433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9"/>
      <c r="M151" s="449"/>
      <c r="N151" s="62"/>
      <c r="O151" s="62"/>
      <c r="P151" s="450"/>
      <c r="Q151" s="450"/>
      <c r="R151" s="450"/>
      <c r="S151" s="450"/>
      <c r="T151" s="450"/>
      <c r="U151" s="466">
        <f>IF($A$1="补货",L151+M151+N151+O151,L151+M151)</f>
        <v>0</v>
      </c>
      <c r="V151" s="82"/>
      <c r="W151" s="466">
        <f t="shared" si="16"/>
        <v>0</v>
      </c>
      <c r="X151" s="467" t="str">
        <f t="shared" si="17"/>
        <v>-</v>
      </c>
      <c r="Z151" s="433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51"/>
      <c r="M152" s="451"/>
      <c r="N152" s="65"/>
      <c r="O152" s="65"/>
      <c r="P152" s="452"/>
      <c r="Q152" s="452"/>
      <c r="R152" s="452"/>
      <c r="S152" s="452"/>
      <c r="T152" s="452"/>
      <c r="U152" s="468">
        <f>IF($A$1="补货",L152+M152+N152+O152,L152+M152)</f>
        <v>0</v>
      </c>
      <c r="V152" s="84"/>
      <c r="W152" s="469">
        <f t="shared" si="16"/>
        <v>0</v>
      </c>
      <c r="X152" s="470" t="str">
        <f t="shared" si="17"/>
        <v>-</v>
      </c>
      <c r="Z152" s="433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3"/>
      <c r="M153" s="453"/>
      <c r="N153" s="67"/>
      <c r="O153" s="67"/>
      <c r="P153" s="454"/>
      <c r="Q153" s="454"/>
      <c r="R153" s="454"/>
      <c r="S153" s="454"/>
      <c r="T153" s="454"/>
      <c r="U153" s="471">
        <f>IF($A$1="补货",L153+M153+N153+O153,L153+M153)</f>
        <v>0</v>
      </c>
      <c r="V153" s="68"/>
      <c r="W153" s="472">
        <f t="shared" si="16"/>
        <v>0</v>
      </c>
      <c r="X153" s="473" t="str">
        <f t="shared" si="17"/>
        <v>-</v>
      </c>
      <c r="Z153" s="433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9"/>
      <c r="M154" s="449"/>
      <c r="N154" s="62"/>
      <c r="O154" s="62"/>
      <c r="P154" s="450"/>
      <c r="Q154" s="450"/>
      <c r="R154" s="450"/>
      <c r="S154" s="450"/>
      <c r="T154" s="450"/>
      <c r="U154" s="466">
        <f>IF($A$1="补货",L154+M154+N154+O154,L154+M154)</f>
        <v>0</v>
      </c>
      <c r="V154" s="82"/>
      <c r="W154" s="466">
        <f t="shared" si="16"/>
        <v>0</v>
      </c>
      <c r="X154" s="467" t="str">
        <f t="shared" si="17"/>
        <v>-</v>
      </c>
      <c r="Z154" s="433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9"/>
      <c r="M155" s="449"/>
      <c r="N155" s="62"/>
      <c r="O155" s="62"/>
      <c r="P155" s="450"/>
      <c r="Q155" s="450"/>
      <c r="R155" s="450"/>
      <c r="S155" s="450"/>
      <c r="T155" s="450"/>
      <c r="U155" s="466">
        <f>IF($A$1="补货",L155+M155+N155+O155,L155+M155)</f>
        <v>0</v>
      </c>
      <c r="V155" s="82"/>
      <c r="W155" s="466">
        <f t="shared" si="16"/>
        <v>0</v>
      </c>
      <c r="X155" s="467" t="str">
        <f t="shared" si="17"/>
        <v>-</v>
      </c>
      <c r="Z155" s="433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51"/>
      <c r="M156" s="451"/>
      <c r="N156" s="65"/>
      <c r="O156" s="65"/>
      <c r="P156" s="452"/>
      <c r="Q156" s="452"/>
      <c r="R156" s="452"/>
      <c r="S156" s="452"/>
      <c r="T156" s="452"/>
      <c r="U156" s="468">
        <f>IF($A$1="补货",L156+M156+N156+O156,L156+M156)</f>
        <v>0</v>
      </c>
      <c r="V156" s="84"/>
      <c r="W156" s="469">
        <f t="shared" si="16"/>
        <v>0</v>
      </c>
      <c r="X156" s="470" t="str">
        <f t="shared" si="17"/>
        <v>-</v>
      </c>
      <c r="Z156" s="433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3"/>
      <c r="M157" s="453"/>
      <c r="N157" s="67"/>
      <c r="O157" s="67"/>
      <c r="P157" s="454"/>
      <c r="Q157" s="454"/>
      <c r="R157" s="454"/>
      <c r="S157" s="454"/>
      <c r="T157" s="454"/>
      <c r="U157" s="471">
        <f>IF($A$1="补货",L157+M157+N157+O157,L157+M157)</f>
        <v>0</v>
      </c>
      <c r="V157" s="68"/>
      <c r="W157" s="472">
        <f t="shared" si="16"/>
        <v>0</v>
      </c>
      <c r="X157" s="473" t="str">
        <f t="shared" si="17"/>
        <v>-</v>
      </c>
      <c r="Z157" s="433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9"/>
      <c r="M158" s="449"/>
      <c r="N158" s="62"/>
      <c r="O158" s="62"/>
      <c r="P158" s="450"/>
      <c r="Q158" s="450"/>
      <c r="R158" s="450"/>
      <c r="S158" s="450"/>
      <c r="T158" s="450"/>
      <c r="U158" s="466">
        <f>IF($A$1="补货",L158+M158+N158+O158,L158+M158)</f>
        <v>0</v>
      </c>
      <c r="V158" s="82"/>
      <c r="W158" s="466">
        <f t="shared" si="16"/>
        <v>0</v>
      </c>
      <c r="X158" s="467" t="str">
        <f t="shared" si="17"/>
        <v>-</v>
      </c>
      <c r="Z158" s="433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9"/>
      <c r="M159" s="449"/>
      <c r="N159" s="62"/>
      <c r="O159" s="62"/>
      <c r="P159" s="450"/>
      <c r="Q159" s="450"/>
      <c r="R159" s="450"/>
      <c r="S159" s="450"/>
      <c r="T159" s="450"/>
      <c r="U159" s="466">
        <f>IF($A$1="补货",L159+M159+N159+O159,L159+M159)</f>
        <v>0</v>
      </c>
      <c r="V159" s="82"/>
      <c r="W159" s="466">
        <f t="shared" si="16"/>
        <v>0</v>
      </c>
      <c r="X159" s="467" t="str">
        <f t="shared" si="17"/>
        <v>-</v>
      </c>
      <c r="Z159" s="433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51"/>
      <c r="M160" s="451"/>
      <c r="N160" s="65"/>
      <c r="O160" s="65"/>
      <c r="P160" s="452"/>
      <c r="Q160" s="452"/>
      <c r="R160" s="452"/>
      <c r="S160" s="452"/>
      <c r="T160" s="452"/>
      <c r="U160" s="468">
        <f>IF($A$1="补货",L160+M160+N160+O160,L160+M160)</f>
        <v>0</v>
      </c>
      <c r="V160" s="84"/>
      <c r="W160" s="469">
        <f t="shared" si="16"/>
        <v>0</v>
      </c>
      <c r="X160" s="470" t="str">
        <f t="shared" si="17"/>
        <v>-</v>
      </c>
      <c r="Z160" s="433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3"/>
      <c r="M161" s="453"/>
      <c r="N161" s="67"/>
      <c r="O161" s="67"/>
      <c r="P161" s="454"/>
      <c r="Q161" s="454"/>
      <c r="R161" s="454"/>
      <c r="S161" s="454"/>
      <c r="T161" s="454"/>
      <c r="U161" s="471">
        <f>IF($A$1="补货",L161+M161+N161+O161,L161+M161)</f>
        <v>0</v>
      </c>
      <c r="V161" s="68"/>
      <c r="W161" s="472">
        <f t="shared" si="16"/>
        <v>0</v>
      </c>
      <c r="X161" s="473" t="str">
        <f t="shared" si="17"/>
        <v>-</v>
      </c>
      <c r="Z161" s="433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9"/>
      <c r="M162" s="449"/>
      <c r="N162" s="62"/>
      <c r="O162" s="62"/>
      <c r="P162" s="450"/>
      <c r="Q162" s="450"/>
      <c r="R162" s="450"/>
      <c r="S162" s="450"/>
      <c r="T162" s="450"/>
      <c r="U162" s="466">
        <f>IF($A$1="补货",L162+M162+N162+O162,L162+M162)</f>
        <v>0</v>
      </c>
      <c r="V162" s="82"/>
      <c r="W162" s="466">
        <f t="shared" si="16"/>
        <v>0</v>
      </c>
      <c r="X162" s="467" t="str">
        <f t="shared" si="17"/>
        <v>-</v>
      </c>
      <c r="Z162" s="433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9"/>
      <c r="M163" s="449"/>
      <c r="N163" s="62"/>
      <c r="O163" s="62"/>
      <c r="P163" s="450"/>
      <c r="Q163" s="450"/>
      <c r="R163" s="450"/>
      <c r="S163" s="450"/>
      <c r="T163" s="450"/>
      <c r="U163" s="466">
        <f>IF($A$1="补货",L163+M163+N163+O163,L163+M163)</f>
        <v>0</v>
      </c>
      <c r="V163" s="82"/>
      <c r="W163" s="466">
        <f t="shared" si="16"/>
        <v>0</v>
      </c>
      <c r="X163" s="467" t="str">
        <f t="shared" si="17"/>
        <v>-</v>
      </c>
      <c r="Z163" s="433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51"/>
      <c r="M164" s="451"/>
      <c r="N164" s="65"/>
      <c r="O164" s="65"/>
      <c r="P164" s="452"/>
      <c r="Q164" s="452"/>
      <c r="R164" s="452"/>
      <c r="S164" s="452"/>
      <c r="T164" s="452"/>
      <c r="U164" s="468">
        <f>IF($A$1="补货",L164+M164+N164+O164,L164+M164)</f>
        <v>0</v>
      </c>
      <c r="V164" s="84"/>
      <c r="W164" s="469">
        <f t="shared" si="16"/>
        <v>0</v>
      </c>
      <c r="X164" s="470" t="str">
        <f t="shared" si="17"/>
        <v>-</v>
      </c>
      <c r="Z164" s="433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3"/>
      <c r="M165" s="453"/>
      <c r="N165" s="67"/>
      <c r="O165" s="67"/>
      <c r="P165" s="454"/>
      <c r="Q165" s="454"/>
      <c r="R165" s="454"/>
      <c r="S165" s="454"/>
      <c r="T165" s="454"/>
      <c r="U165" s="471">
        <f>IF($A$1="补货",L165+M165+N165+O165,L165+M165)</f>
        <v>0</v>
      </c>
      <c r="V165" s="68"/>
      <c r="W165" s="472">
        <f t="shared" si="16"/>
        <v>0</v>
      </c>
      <c r="X165" s="473" t="str">
        <f t="shared" si="17"/>
        <v>-</v>
      </c>
      <c r="Z165" s="433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9"/>
      <c r="M166" s="449"/>
      <c r="N166" s="62"/>
      <c r="O166" s="62"/>
      <c r="P166" s="450"/>
      <c r="Q166" s="450"/>
      <c r="R166" s="450"/>
      <c r="S166" s="450"/>
      <c r="T166" s="450"/>
      <c r="U166" s="466">
        <f>IF($A$1="补货",L166+M166+N166+O166,L166+M166)</f>
        <v>0</v>
      </c>
      <c r="V166" s="82"/>
      <c r="W166" s="466">
        <f t="shared" si="16"/>
        <v>0</v>
      </c>
      <c r="X166" s="467" t="str">
        <f t="shared" si="17"/>
        <v>-</v>
      </c>
      <c r="Z166" s="433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51"/>
      <c r="M167" s="451"/>
      <c r="N167" s="65"/>
      <c r="O167" s="65"/>
      <c r="P167" s="452"/>
      <c r="Q167" s="452"/>
      <c r="R167" s="452"/>
      <c r="S167" s="452"/>
      <c r="T167" s="452"/>
      <c r="U167" s="468">
        <f>IF($A$1="补货",L167+M167+N167+O167,L167+M167)</f>
        <v>0</v>
      </c>
      <c r="V167" s="84"/>
      <c r="W167" s="469">
        <f t="shared" si="16"/>
        <v>0</v>
      </c>
      <c r="X167" s="470" t="str">
        <f t="shared" si="17"/>
        <v>-</v>
      </c>
      <c r="Z167" s="433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3"/>
      <c r="M168" s="453"/>
      <c r="N168" s="67"/>
      <c r="O168" s="67"/>
      <c r="P168" s="454"/>
      <c r="Q168" s="454"/>
      <c r="R168" s="454"/>
      <c r="S168" s="454"/>
      <c r="T168" s="454"/>
      <c r="U168" s="471">
        <f>IF($A$1="补货",L168+M168+N168+O168,L168+M168)</f>
        <v>0</v>
      </c>
      <c r="V168" s="68"/>
      <c r="W168" s="472">
        <f t="shared" si="16"/>
        <v>0</v>
      </c>
      <c r="X168" s="473" t="str">
        <f t="shared" si="17"/>
        <v>-</v>
      </c>
      <c r="Z168" s="433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9"/>
      <c r="M169" s="449"/>
      <c r="N169" s="62"/>
      <c r="O169" s="62"/>
      <c r="P169" s="450"/>
      <c r="Q169" s="450"/>
      <c r="R169" s="450"/>
      <c r="S169" s="450"/>
      <c r="T169" s="450"/>
      <c r="U169" s="466">
        <f>IF($A$1="补货",L169+M169+N169+O169,L169+M169)</f>
        <v>0</v>
      </c>
      <c r="V169" s="82"/>
      <c r="W169" s="466">
        <f t="shared" si="16"/>
        <v>0</v>
      </c>
      <c r="X169" s="467" t="str">
        <f t="shared" si="17"/>
        <v>-</v>
      </c>
      <c r="Z169" s="433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51"/>
      <c r="M170" s="451"/>
      <c r="N170" s="65"/>
      <c r="O170" s="65"/>
      <c r="P170" s="452"/>
      <c r="Q170" s="452"/>
      <c r="R170" s="452"/>
      <c r="S170" s="452"/>
      <c r="T170" s="452"/>
      <c r="U170" s="468">
        <f>IF($A$1="补货",L170+M170+N170+O170,L170+M170)</f>
        <v>0</v>
      </c>
      <c r="V170" s="84"/>
      <c r="W170" s="469">
        <f t="shared" si="16"/>
        <v>0</v>
      </c>
      <c r="X170" s="470" t="str">
        <f t="shared" si="17"/>
        <v>-</v>
      </c>
      <c r="Z170" s="433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3"/>
      <c r="M171" s="453"/>
      <c r="N171" s="67"/>
      <c r="O171" s="67"/>
      <c r="P171" s="454"/>
      <c r="Q171" s="454"/>
      <c r="R171" s="454"/>
      <c r="S171" s="454"/>
      <c r="T171" s="454"/>
      <c r="U171" s="471">
        <f>IF($A$1="补货",L171+M171+N171+O171,L171+M171)</f>
        <v>0</v>
      </c>
      <c r="V171" s="68"/>
      <c r="W171" s="472">
        <f t="shared" si="16"/>
        <v>0</v>
      </c>
      <c r="X171" s="473" t="str">
        <f t="shared" si="17"/>
        <v>-</v>
      </c>
      <c r="Z171" s="433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9"/>
      <c r="M172" s="449"/>
      <c r="N172" s="62"/>
      <c r="O172" s="62"/>
      <c r="P172" s="450"/>
      <c r="Q172" s="450"/>
      <c r="R172" s="450"/>
      <c r="S172" s="450"/>
      <c r="T172" s="450"/>
      <c r="U172" s="466">
        <f>IF($A$1="补货",L172+M172+N172+O172,L172+M172)</f>
        <v>0</v>
      </c>
      <c r="V172" s="82"/>
      <c r="W172" s="466">
        <f t="shared" si="16"/>
        <v>0</v>
      </c>
      <c r="X172" s="467" t="str">
        <f t="shared" si="17"/>
        <v>-</v>
      </c>
      <c r="Z172" s="433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51"/>
      <c r="M173" s="451"/>
      <c r="N173" s="65"/>
      <c r="O173" s="65"/>
      <c r="P173" s="452"/>
      <c r="Q173" s="452"/>
      <c r="R173" s="452"/>
      <c r="S173" s="452"/>
      <c r="T173" s="452"/>
      <c r="U173" s="468">
        <f>IF($A$1="补货",L173+M173+N173+O173,L173+M173)</f>
        <v>0</v>
      </c>
      <c r="V173" s="84"/>
      <c r="W173" s="469">
        <f t="shared" si="16"/>
        <v>0</v>
      </c>
      <c r="X173" s="470" t="str">
        <f t="shared" si="17"/>
        <v>-</v>
      </c>
      <c r="Z173" s="433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3"/>
      <c r="M174" s="453"/>
      <c r="N174" s="67"/>
      <c r="O174" s="67"/>
      <c r="P174" s="454"/>
      <c r="Q174" s="454"/>
      <c r="R174" s="454"/>
      <c r="S174" s="454"/>
      <c r="T174" s="454"/>
      <c r="U174" s="471">
        <f>IF($A$1="补货",L174+M174+N174+O174,L174+M174)</f>
        <v>0</v>
      </c>
      <c r="V174" s="68"/>
      <c r="W174" s="472">
        <f t="shared" si="16"/>
        <v>0</v>
      </c>
      <c r="X174" s="473" t="str">
        <f t="shared" si="17"/>
        <v>-</v>
      </c>
      <c r="Z174" s="433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9"/>
      <c r="M175" s="449"/>
      <c r="N175" s="62"/>
      <c r="O175" s="62"/>
      <c r="P175" s="450"/>
      <c r="Q175" s="450"/>
      <c r="R175" s="450"/>
      <c r="S175" s="450"/>
      <c r="T175" s="450"/>
      <c r="U175" s="466">
        <f>IF($A$1="补货",L175+M175+N175+O175,L175+M175)</f>
        <v>0</v>
      </c>
      <c r="V175" s="82"/>
      <c r="W175" s="466">
        <f t="shared" si="16"/>
        <v>0</v>
      </c>
      <c r="X175" s="467" t="str">
        <f t="shared" si="17"/>
        <v>-</v>
      </c>
      <c r="Z175" s="433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51"/>
      <c r="M176" s="451"/>
      <c r="N176" s="65"/>
      <c r="O176" s="65"/>
      <c r="P176" s="452"/>
      <c r="Q176" s="452"/>
      <c r="R176" s="452"/>
      <c r="S176" s="452"/>
      <c r="T176" s="452"/>
      <c r="U176" s="468">
        <f>IF($A$1="补货",L176+M176+N176+O176,L176+M176)</f>
        <v>0</v>
      </c>
      <c r="V176" s="84"/>
      <c r="W176" s="469">
        <f t="shared" si="16"/>
        <v>0</v>
      </c>
      <c r="X176" s="470" t="str">
        <f t="shared" si="17"/>
        <v>-</v>
      </c>
      <c r="Z176" s="433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3"/>
      <c r="M177" s="453"/>
      <c r="N177" s="67"/>
      <c r="O177" s="67"/>
      <c r="P177" s="454"/>
      <c r="Q177" s="454"/>
      <c r="R177" s="454"/>
      <c r="S177" s="454"/>
      <c r="T177" s="454"/>
      <c r="U177" s="471">
        <f>IF($A$1="补货",L177+M177+N177+O177,L177+M177)</f>
        <v>0</v>
      </c>
      <c r="V177" s="68"/>
      <c r="W177" s="472">
        <f t="shared" si="16"/>
        <v>0</v>
      </c>
      <c r="X177" s="473" t="str">
        <f t="shared" si="17"/>
        <v>-</v>
      </c>
      <c r="Z177" s="433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9"/>
      <c r="M178" s="449"/>
      <c r="N178" s="62"/>
      <c r="O178" s="62"/>
      <c r="P178" s="450"/>
      <c r="Q178" s="450"/>
      <c r="R178" s="450"/>
      <c r="S178" s="450"/>
      <c r="T178" s="450"/>
      <c r="U178" s="466">
        <f>IF($A$1="补货",L178+M178+N178+O178,L178+M178)</f>
        <v>0</v>
      </c>
      <c r="V178" s="82"/>
      <c r="W178" s="466">
        <f t="shared" si="16"/>
        <v>0</v>
      </c>
      <c r="X178" s="467" t="str">
        <f t="shared" si="17"/>
        <v>-</v>
      </c>
      <c r="Z178" s="433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51"/>
      <c r="M179" s="451"/>
      <c r="N179" s="65"/>
      <c r="O179" s="65"/>
      <c r="P179" s="452"/>
      <c r="Q179" s="452"/>
      <c r="R179" s="452"/>
      <c r="S179" s="452"/>
      <c r="T179" s="452"/>
      <c r="U179" s="468">
        <f>IF($A$1="补货",L179+M179+N179+O179,L179+M179)</f>
        <v>0</v>
      </c>
      <c r="V179" s="84"/>
      <c r="W179" s="469">
        <f t="shared" si="16"/>
        <v>0</v>
      </c>
      <c r="X179" s="470" t="str">
        <f t="shared" si="17"/>
        <v>-</v>
      </c>
      <c r="Z179" s="433"/>
    </row>
    <row r="180" s="56" customFormat="1" ht="150" customHeight="1" spans="2:26">
      <c r="B180" s="551" t="s">
        <v>769</v>
      </c>
      <c r="C180" s="551" t="s">
        <v>483</v>
      </c>
      <c r="D180" s="552" t="s">
        <v>770</v>
      </c>
      <c r="E180" s="553"/>
      <c r="F180" s="554" t="s">
        <v>771</v>
      </c>
      <c r="G180" s="555" t="s">
        <v>772</v>
      </c>
      <c r="H180" s="555"/>
      <c r="I180" s="555" t="s">
        <v>773</v>
      </c>
      <c r="J180" s="555" t="s">
        <v>774</v>
      </c>
      <c r="K180" s="555"/>
      <c r="L180" s="555"/>
      <c r="M180" s="555"/>
      <c r="N180" s="555"/>
      <c r="O180" s="555"/>
      <c r="P180" s="558"/>
      <c r="Q180" s="558"/>
      <c r="R180" s="558"/>
      <c r="S180" s="558"/>
      <c r="T180" s="558"/>
      <c r="U180" s="561">
        <f>IF($A$1="补货",L180+M180+N180+O180,L180+M180)</f>
        <v>0</v>
      </c>
      <c r="V180" s="561"/>
      <c r="W180" s="555">
        <f t="shared" si="16"/>
        <v>0</v>
      </c>
      <c r="X180" s="562" t="str">
        <f t="shared" si="17"/>
        <v>-</v>
      </c>
      <c r="Z180" s="433"/>
    </row>
    <row r="181" s="56" customFormat="1" ht="150" customHeight="1" spans="2:26">
      <c r="B181" s="489"/>
      <c r="C181" s="556"/>
      <c r="D181" s="552" t="s">
        <v>775</v>
      </c>
      <c r="E181" s="553"/>
      <c r="F181" s="554" t="s">
        <v>771</v>
      </c>
      <c r="G181" s="555" t="s">
        <v>772</v>
      </c>
      <c r="H181" s="555"/>
      <c r="I181" s="555" t="s">
        <v>773</v>
      </c>
      <c r="J181" s="555" t="s">
        <v>776</v>
      </c>
      <c r="K181" s="555"/>
      <c r="L181" s="555"/>
      <c r="M181" s="555"/>
      <c r="N181" s="555"/>
      <c r="O181" s="555"/>
      <c r="P181" s="558"/>
      <c r="Q181" s="558"/>
      <c r="R181" s="558"/>
      <c r="S181" s="558"/>
      <c r="T181" s="558"/>
      <c r="U181" s="561">
        <f>IF($A$1="补货",L181+M181+N181+O181,L181+M181)</f>
        <v>0</v>
      </c>
      <c r="V181" s="561"/>
      <c r="W181" s="555">
        <f t="shared" si="16"/>
        <v>0</v>
      </c>
      <c r="X181" s="562" t="str">
        <f t="shared" si="17"/>
        <v>-</v>
      </c>
      <c r="Z181" s="433"/>
    </row>
    <row r="182" s="56" customFormat="1" ht="150" customHeight="1" spans="2:26">
      <c r="B182" s="557"/>
      <c r="C182" s="557"/>
      <c r="D182" s="552" t="s">
        <v>777</v>
      </c>
      <c r="E182" s="553"/>
      <c r="F182" s="554" t="s">
        <v>771</v>
      </c>
      <c r="G182" s="555" t="s">
        <v>778</v>
      </c>
      <c r="H182" s="555"/>
      <c r="I182" s="555" t="s">
        <v>773</v>
      </c>
      <c r="J182" s="555" t="s">
        <v>779</v>
      </c>
      <c r="K182" s="555"/>
      <c r="L182" s="555"/>
      <c r="M182" s="555"/>
      <c r="N182" s="555"/>
      <c r="O182" s="555"/>
      <c r="P182" s="558"/>
      <c r="Q182" s="558"/>
      <c r="R182" s="558"/>
      <c r="S182" s="558"/>
      <c r="T182" s="558"/>
      <c r="U182" s="561">
        <f>IF($A$1="补货",L182+M182+N182+O182,L182+M182)</f>
        <v>0</v>
      </c>
      <c r="V182" s="561"/>
      <c r="W182" s="555">
        <f t="shared" si="16"/>
        <v>0</v>
      </c>
      <c r="X182" s="562" t="str">
        <f t="shared" si="17"/>
        <v>-</v>
      </c>
      <c r="Z182" s="433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3"/>
      <c r="M183" s="453"/>
      <c r="N183" s="67"/>
      <c r="O183" s="67"/>
      <c r="P183" s="454"/>
      <c r="Q183" s="454"/>
      <c r="R183" s="454"/>
      <c r="S183" s="454"/>
      <c r="T183" s="454"/>
      <c r="U183" s="471">
        <f>IF($A$1="补货",L183+M183+N183+O183,L183+M183)</f>
        <v>0</v>
      </c>
      <c r="V183" s="68"/>
      <c r="W183" s="472">
        <f t="shared" si="16"/>
        <v>0</v>
      </c>
      <c r="X183" s="473" t="str">
        <f t="shared" si="17"/>
        <v>-</v>
      </c>
      <c r="Z183" s="433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9"/>
      <c r="M184" s="449"/>
      <c r="N184" s="62"/>
      <c r="O184" s="62"/>
      <c r="P184" s="450"/>
      <c r="Q184" s="450"/>
      <c r="R184" s="450"/>
      <c r="S184" s="450"/>
      <c r="T184" s="450"/>
      <c r="U184" s="466">
        <f>IF($A$1="补货",L184+M184+N184+O184,L184+M184)</f>
        <v>0</v>
      </c>
      <c r="V184" s="82"/>
      <c r="W184" s="466">
        <f t="shared" si="16"/>
        <v>0</v>
      </c>
      <c r="X184" s="467" t="str">
        <f t="shared" si="17"/>
        <v>-</v>
      </c>
      <c r="Z184" s="433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9"/>
      <c r="M185" s="449"/>
      <c r="N185" s="62"/>
      <c r="O185" s="62"/>
      <c r="P185" s="450"/>
      <c r="Q185" s="450"/>
      <c r="R185" s="450"/>
      <c r="S185" s="450"/>
      <c r="T185" s="450"/>
      <c r="U185" s="466">
        <f>IF($A$1="补货",L185+M185+N185+O185,L185+M185)</f>
        <v>0</v>
      </c>
      <c r="V185" s="82"/>
      <c r="W185" s="466">
        <f t="shared" si="16"/>
        <v>0</v>
      </c>
      <c r="X185" s="467" t="str">
        <f t="shared" si="17"/>
        <v>-</v>
      </c>
      <c r="Z185" s="433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51"/>
      <c r="M186" s="451"/>
      <c r="N186" s="65"/>
      <c r="O186" s="65"/>
      <c r="P186" s="452"/>
      <c r="Q186" s="452"/>
      <c r="R186" s="452"/>
      <c r="S186" s="452"/>
      <c r="T186" s="452"/>
      <c r="U186" s="468">
        <f>IF($A$1="补货",L186+M186+N186+O186,L186+M186)</f>
        <v>0</v>
      </c>
      <c r="V186" s="84"/>
      <c r="W186" s="469">
        <f t="shared" si="16"/>
        <v>0</v>
      </c>
      <c r="X186" s="470" t="str">
        <f t="shared" si="17"/>
        <v>-</v>
      </c>
      <c r="Z186" s="433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59"/>
      <c r="M187" s="559"/>
      <c r="N187" s="275"/>
      <c r="O187" s="275"/>
      <c r="P187" s="560"/>
      <c r="Q187" s="560"/>
      <c r="R187" s="560"/>
      <c r="S187" s="560"/>
      <c r="T187" s="563"/>
      <c r="U187" s="564">
        <f>IF($A$1="补货",L187+M187+N187+O187,L187+M187)</f>
        <v>0</v>
      </c>
      <c r="V187" s="564"/>
      <c r="W187" s="565">
        <f t="shared" si="16"/>
        <v>0</v>
      </c>
      <c r="X187" s="566" t="str">
        <f t="shared" si="17"/>
        <v>-</v>
      </c>
      <c r="Z187" s="433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59"/>
      <c r="M188" s="559"/>
      <c r="N188" s="275"/>
      <c r="O188" s="275"/>
      <c r="P188" s="560"/>
      <c r="Q188" s="560"/>
      <c r="R188" s="560"/>
      <c r="S188" s="560"/>
      <c r="T188" s="563"/>
      <c r="U188" s="564">
        <f>IF($A$1="补货",L188+M188+N188+O188,L188+M188)</f>
        <v>0</v>
      </c>
      <c r="V188" s="564"/>
      <c r="W188" s="565">
        <f t="shared" si="16"/>
        <v>0</v>
      </c>
      <c r="X188" s="566" t="str">
        <f t="shared" si="17"/>
        <v>-</v>
      </c>
      <c r="Z188" s="433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59"/>
      <c r="M189" s="559"/>
      <c r="N189" s="275"/>
      <c r="O189" s="275"/>
      <c r="P189" s="560"/>
      <c r="Q189" s="560"/>
      <c r="R189" s="560"/>
      <c r="S189" s="560"/>
      <c r="T189" s="563"/>
      <c r="U189" s="564">
        <f>IF($A$1="补货",L189+M189+N189+O189,L189+M189)</f>
        <v>0</v>
      </c>
      <c r="V189" s="564"/>
      <c r="W189" s="565">
        <f t="shared" si="16"/>
        <v>0</v>
      </c>
      <c r="X189" s="566" t="str">
        <f t="shared" si="17"/>
        <v>-</v>
      </c>
      <c r="Z189" s="433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3" priority="111">
      <formula>U4=0</formula>
    </cfRule>
  </conditionalFormatting>
  <conditionalFormatting sqref="V4:V189">
    <cfRule type="expression" dxfId="7" priority="116">
      <formula>AND($A$1&lt;&gt;"补货",V4&gt;N4)</formula>
    </cfRule>
  </conditionalFormatting>
  <conditionalFormatting sqref="W4:W189">
    <cfRule type="expression" dxfId="3" priority="109">
      <formula>W4=0</formula>
    </cfRule>
  </conditionalFormatting>
  <conditionalFormatting sqref="X4:X189">
    <cfRule type="expression" dxfId="8" priority="47">
      <formula>OR(AND($A$1="补货",X4&lt;60),AND($A$1="入库",X4&lt;30))</formula>
    </cfRule>
    <cfRule type="expression" dxfId="9" priority="46">
      <formula>OR(AND($A$1="补货",X4&lt;30),AND($A$1="入库",X4&lt;15))</formula>
    </cfRule>
    <cfRule type="expression" dxfId="10" priority="45">
      <formula>OR(AND($A$1="补货",X4&lt;15),AND($A$1="入库",X4&lt;7))</formula>
    </cfRule>
  </conditionalFormatting>
  <conditionalFormatting sqref="P4:T189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6 B100:X102 B109:X117 B180:X182 B126:X128">
    <cfRule type="expression" dxfId="11" priority="2">
      <formula>$B$1="MX"</formula>
    </cfRule>
  </conditionalFormatting>
  <conditionalFormatting sqref="B90:X92 B97:X99 B103:X108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9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6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7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9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6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7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9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8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7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9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6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6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7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9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8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7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9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6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7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20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9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8">
        <f t="shared" si="5"/>
        <v>0</v>
      </c>
    </row>
    <row r="114" ht="50.1" customHeight="1" spans="2:13">
      <c r="B114" s="71"/>
      <c r="C114" s="71"/>
      <c r="D114" s="165"/>
      <c r="E114" s="421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7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9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6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7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2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9">
        <f t="shared" si="5"/>
        <v>0</v>
      </c>
    </row>
    <row r="119" ht="50.1" customHeight="1" spans="2:13">
      <c r="B119" s="63"/>
      <c r="C119" s="63"/>
      <c r="D119" s="64"/>
      <c r="E119" s="422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8">
        <f t="shared" si="5"/>
        <v>0</v>
      </c>
    </row>
    <row r="120" ht="50.1" customHeight="1" spans="2:13">
      <c r="B120" s="63"/>
      <c r="C120" s="63"/>
      <c r="D120" s="64"/>
      <c r="E120" s="422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8">
        <f t="shared" si="5"/>
        <v>0</v>
      </c>
    </row>
    <row r="121" ht="50.1" customHeight="1" spans="2:13">
      <c r="B121" s="63"/>
      <c r="C121" s="71"/>
      <c r="D121" s="69"/>
      <c r="E121" s="422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7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9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8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8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7">
        <f t="shared" si="5"/>
        <v>0</v>
      </c>
    </row>
    <row r="126" ht="50.1" customHeight="1" spans="2:13">
      <c r="B126" s="59" t="s">
        <v>693</v>
      </c>
      <c r="C126" s="59" t="s">
        <v>519</v>
      </c>
      <c r="D126" s="423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9">
        <f t="shared" si="5"/>
        <v>0</v>
      </c>
    </row>
    <row r="127" ht="50.1" customHeight="1" spans="2:13">
      <c r="B127" s="63"/>
      <c r="C127" s="63"/>
      <c r="D127" s="424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8">
        <f t="shared" si="5"/>
        <v>0</v>
      </c>
    </row>
    <row r="128" ht="50.1" customHeight="1" spans="2:13">
      <c r="B128" s="71"/>
      <c r="C128" s="71"/>
      <c r="D128" s="425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7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9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30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9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30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9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30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31">
        <v>44527</v>
      </c>
      <c r="K197" s="288"/>
      <c r="L197" s="288">
        <v>100</v>
      </c>
      <c r="M197" s="288">
        <v>120</v>
      </c>
      <c r="R197" s="288">
        <v>2800</v>
      </c>
      <c r="S197" s="432">
        <v>44365</v>
      </c>
    </row>
    <row r="198" spans="10:19">
      <c r="J198" s="431">
        <v>44565</v>
      </c>
      <c r="K198" s="288"/>
      <c r="L198" s="288">
        <v>20</v>
      </c>
      <c r="M198" s="288">
        <v>100</v>
      </c>
      <c r="R198" s="288">
        <v>1000</v>
      </c>
      <c r="S198" s="432">
        <v>44483</v>
      </c>
    </row>
    <row r="199" spans="10:19">
      <c r="J199" s="431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2">
        <v>44508</v>
      </c>
    </row>
    <row r="200" spans="10:19">
      <c r="J200" s="431"/>
      <c r="K200" s="288"/>
      <c r="L200" s="288"/>
      <c r="M200" s="288"/>
      <c r="R200" s="288">
        <v>1000</v>
      </c>
      <c r="S200" s="432">
        <v>44533</v>
      </c>
    </row>
    <row r="201" spans="10:19">
      <c r="J201" s="431"/>
      <c r="K201" s="288"/>
      <c r="L201" s="288"/>
      <c r="M201" s="288"/>
      <c r="R201" s="288">
        <v>1000</v>
      </c>
      <c r="S201" s="432">
        <v>44566</v>
      </c>
    </row>
    <row r="202" spans="10:19">
      <c r="J202" s="431"/>
      <c r="K202" s="288"/>
      <c r="L202" s="288"/>
      <c r="M202" s="288"/>
      <c r="R202" s="288">
        <v>1000</v>
      </c>
      <c r="S202" s="432">
        <v>44580</v>
      </c>
    </row>
    <row r="203" spans="10:18">
      <c r="J203" s="431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1" priority="2">
      <formula>$B$1="MX"</formula>
    </cfRule>
  </conditionalFormatting>
  <conditionalFormatting sqref="B90:M92 B97:M99 B103:M108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8"/>
  <sheetViews>
    <sheetView showGridLines="0" zoomScale="85" zoomScaleNormal="85" workbookViewId="0">
      <pane ySplit="3" topLeftCell="A51" activePane="bottomLeft" state="frozen"/>
      <selection/>
      <selection pane="bottomLeft" activeCell="U77" sqref="U77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IF($A$1="补货",I12+J12+K12+L12,I12+J12)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IF($A$1="补货",I13+J13+K13+L13,I13+J13)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IF($A$1="补货",I14+J14+K14+L14,I14+J14)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IF($A$1="补货",I15+J15+K15+L15,I15+J15)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IF($A$1="补货",I16+J16+K16+L16,I16+J16)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IF($A$1="补货",I18+J18+K18+L18,I18+J18)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IF($A$1="补货",I19+J19+K19+L19,I19+J19)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IF($A$1="补货",I20+J20+K20+L20,I20+J20)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IF($A$1="补货",I23+J23+K23+L23,I23+J23)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IF($A$1="补货",I24+J24+K24+L24,I24+J24)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IF($A$1="补货",I25+J25+K25+L25,I25+J25)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IF($A$1="补货",I38+J38+K38+L38,I38+J38)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IF($A$1="补货",I39+J39+K39+L39,I39+J39)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IF($A$1="补货",I40+J40+K40+L40,I40+J40)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IF($A$1="补货",I41+J41+K41+L41,I41+J41)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IF($A$1="补货",I42+J42+K42+L42,I42+J42)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IF($A$1="补货",I43+J43+K43+L43,I43+J43)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IF($A$1="补货",I44+J44+K44+L44,I44+J44)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IF($A$1="补货",I45+J45+K45+L45,I45+J45)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IF($A$1="补货",I46+J46+K46+L46,I46+J46)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IF($A$1="补货",I50+J50+K50+L50,I50+J50)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IF($A$1="补货",I51+J51+K51+L51,I51+J51)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IF($A$1="补货",I52+J52+K52+L52,I52+J52)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953</v>
      </c>
      <c r="F53" s="296"/>
      <c r="G53" s="297" t="s">
        <v>992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IF($A$1="补货",I53+J53+K53+L53,I53+J53)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993</v>
      </c>
      <c r="D54" s="8" t="s">
        <v>994</v>
      </c>
      <c r="E54" s="8" t="s">
        <v>995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ref="T54:T57" si="6">R54+S54</f>
        <v>0</v>
      </c>
      <c r="U54" s="33" t="str">
        <f t="shared" ref="U54:U5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957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299"/>
      <c r="C56" s="7" t="s">
        <v>1000</v>
      </c>
      <c r="D56" s="8" t="s">
        <v>1001</v>
      </c>
      <c r="E56" s="8" t="s">
        <v>145</v>
      </c>
      <c r="F56" s="9"/>
      <c r="G56" s="10" t="s">
        <v>1002</v>
      </c>
      <c r="H56" s="11"/>
      <c r="I56" s="31"/>
      <c r="J56" s="32"/>
      <c r="K56" s="33"/>
      <c r="L56" s="33"/>
      <c r="M56" s="33"/>
      <c r="N56" s="33"/>
      <c r="O56" s="33"/>
      <c r="P56" s="33"/>
      <c r="Q56" s="43"/>
      <c r="R56" s="44">
        <f>IF($A$1="补货",I56+J56+K56+L56,I56+J56)</f>
        <v>0</v>
      </c>
      <c r="S56" s="45"/>
      <c r="T56" s="45">
        <f t="shared" si="6"/>
        <v>0</v>
      </c>
      <c r="U56" s="33" t="str">
        <f t="shared" si="7"/>
        <v>-</v>
      </c>
      <c r="V56" s="46"/>
    </row>
    <row r="57" customHeight="1" spans="2:22">
      <c r="B57" s="299"/>
      <c r="C57" s="7" t="s">
        <v>1003</v>
      </c>
      <c r="D57" s="8" t="s">
        <v>1004</v>
      </c>
      <c r="E57" s="8" t="s">
        <v>31</v>
      </c>
      <c r="F57" s="9"/>
      <c r="G57" s="10" t="s">
        <v>1005</v>
      </c>
      <c r="H57" s="11"/>
      <c r="I57" s="31"/>
      <c r="J57" s="32"/>
      <c r="K57" s="33"/>
      <c r="L57" s="33"/>
      <c r="M57" s="33"/>
      <c r="N57" s="33"/>
      <c r="O57" s="33"/>
      <c r="P57" s="33"/>
      <c r="Q57" s="43"/>
      <c r="R57" s="44">
        <f>IF($A$1="补货",I57+J57+K57+L57,I57+J57)</f>
        <v>0</v>
      </c>
      <c r="S57" s="45"/>
      <c r="T57" s="45">
        <f t="shared" si="6"/>
        <v>0</v>
      </c>
      <c r="U57" s="33" t="str">
        <f t="shared" si="7"/>
        <v>-</v>
      </c>
      <c r="V57" s="46"/>
    </row>
    <row r="58" customHeight="1" spans="2:22">
      <c r="B58" s="301"/>
      <c r="C58" s="302" t="s">
        <v>1006</v>
      </c>
      <c r="D58" s="303" t="s">
        <v>1007</v>
      </c>
      <c r="E58" s="303" t="s">
        <v>913</v>
      </c>
      <c r="F58" s="311"/>
      <c r="G58" s="305" t="s">
        <v>1008</v>
      </c>
      <c r="H58" s="26"/>
      <c r="I58" s="37"/>
      <c r="J58" s="38"/>
      <c r="K58" s="39"/>
      <c r="L58" s="39"/>
      <c r="M58" s="39"/>
      <c r="N58" s="39"/>
      <c r="O58" s="39"/>
      <c r="P58" s="39"/>
      <c r="Q58" s="48"/>
      <c r="R58" s="339">
        <f>IF($A$1="补货",I58+J58+K58+L58,I58+J58)</f>
        <v>0</v>
      </c>
      <c r="S58" s="50"/>
      <c r="T58" s="50">
        <f>R58+S58</f>
        <v>0</v>
      </c>
      <c r="U58" s="39" t="str">
        <f>IF(Q58&gt;0,T58/Q58*7,"-")</f>
        <v>-</v>
      </c>
      <c r="V58" s="51"/>
    </row>
    <row r="59" customHeight="1" spans="2:22">
      <c r="B59" s="293"/>
      <c r="C59" s="294" t="s">
        <v>1009</v>
      </c>
      <c r="D59" s="295" t="s">
        <v>1010</v>
      </c>
      <c r="E59" s="295" t="s">
        <v>953</v>
      </c>
      <c r="F59" s="296"/>
      <c r="G59" s="297" t="s">
        <v>1011</v>
      </c>
      <c r="H59" s="298"/>
      <c r="I59" s="321"/>
      <c r="J59" s="322"/>
      <c r="K59" s="323"/>
      <c r="L59" s="323"/>
      <c r="M59" s="323"/>
      <c r="N59" s="323"/>
      <c r="O59" s="323"/>
      <c r="P59" s="323"/>
      <c r="Q59" s="335"/>
      <c r="R59" s="336">
        <f>IF($A$1="补货",I59+J59+K59+L59,I59+J59)</f>
        <v>0</v>
      </c>
      <c r="S59" s="337"/>
      <c r="T59" s="337">
        <f>R59+S59</f>
        <v>0</v>
      </c>
      <c r="U59" s="323" t="str">
        <f>IF(Q59&gt;0,T59/Q59*7,"-")</f>
        <v>-</v>
      </c>
      <c r="V59" s="338"/>
    </row>
    <row r="60" customHeight="1" spans="2:22">
      <c r="B60" s="299"/>
      <c r="C60" s="7" t="s">
        <v>1012</v>
      </c>
      <c r="D60" s="8" t="s">
        <v>1013</v>
      </c>
      <c r="E60" s="8" t="s">
        <v>957</v>
      </c>
      <c r="F60" s="9"/>
      <c r="G60" s="10" t="s">
        <v>1014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IF($A$1="补货",I60+J60+K60+L60,I60+J60)</f>
        <v>0</v>
      </c>
      <c r="S60" s="45"/>
      <c r="T60" s="45">
        <f>R60+S60</f>
        <v>0</v>
      </c>
      <c r="U60" s="33" t="str">
        <f>IF(Q60&gt;0,T60/Q60*7,"-")</f>
        <v>-</v>
      </c>
      <c r="V60" s="46"/>
    </row>
    <row r="61" customHeight="1" spans="2:22">
      <c r="B61" s="299"/>
      <c r="C61" s="7" t="s">
        <v>1015</v>
      </c>
      <c r="D61" s="8" t="s">
        <v>1016</v>
      </c>
      <c r="E61" s="8" t="s">
        <v>145</v>
      </c>
      <c r="F61" s="9"/>
      <c r="G61" s="10" t="s">
        <v>1017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IF($A$1="补货",I61+J61+K61+L61,I61+J61)</f>
        <v>0</v>
      </c>
      <c r="S61" s="45"/>
      <c r="T61" s="45">
        <f>R61+S61</f>
        <v>0</v>
      </c>
      <c r="U61" s="33" t="str">
        <f>IF(Q61&gt;0,T61/Q61*7,"-")</f>
        <v>-</v>
      </c>
      <c r="V61" s="46"/>
    </row>
    <row r="62" customHeight="1" spans="2:22">
      <c r="B62" s="301"/>
      <c r="C62" s="302" t="s">
        <v>1018</v>
      </c>
      <c r="D62" s="303" t="s">
        <v>1019</v>
      </c>
      <c r="E62" s="303" t="s">
        <v>988</v>
      </c>
      <c r="F62" s="311"/>
      <c r="G62" s="305" t="s">
        <v>1020</v>
      </c>
      <c r="H62" s="26"/>
      <c r="I62" s="37"/>
      <c r="J62" s="38"/>
      <c r="K62" s="39"/>
      <c r="L62" s="39"/>
      <c r="M62" s="39"/>
      <c r="N62" s="39"/>
      <c r="O62" s="39"/>
      <c r="P62" s="39"/>
      <c r="Q62" s="48"/>
      <c r="R62" s="349">
        <f>IF($A$1="补货",I62+J62+K62+L62,I62+J62)</f>
        <v>0</v>
      </c>
      <c r="S62" s="50"/>
      <c r="T62" s="50">
        <f>R62+S62</f>
        <v>0</v>
      </c>
      <c r="U62" s="39" t="str">
        <f>IF(Q62&gt;0,T62/Q62*7,"-")</f>
        <v>-</v>
      </c>
      <c r="V62" s="51"/>
    </row>
    <row r="63" customHeight="1" spans="2:22">
      <c r="B63" s="306"/>
      <c r="C63" s="307" t="s">
        <v>1021</v>
      </c>
      <c r="D63" s="308" t="s">
        <v>1022</v>
      </c>
      <c r="E63" s="308" t="s">
        <v>953</v>
      </c>
      <c r="F63" s="300" t="s">
        <v>1023</v>
      </c>
      <c r="G63" s="309" t="s">
        <v>1024</v>
      </c>
      <c r="H63" s="310"/>
      <c r="I63" s="324"/>
      <c r="J63" s="325"/>
      <c r="K63" s="326"/>
      <c r="L63" s="326"/>
      <c r="M63" s="326"/>
      <c r="N63" s="326"/>
      <c r="O63" s="326"/>
      <c r="P63" s="326"/>
      <c r="Q63" s="340"/>
      <c r="R63" s="350">
        <f>IF($A$1="补货",I63+J63+K63+L63,I63+J63)</f>
        <v>0</v>
      </c>
      <c r="S63" s="342"/>
      <c r="T63" s="342">
        <f>R63+S63</f>
        <v>0</v>
      </c>
      <c r="U63" s="326" t="str">
        <f>IF(Q63&gt;0,T63/Q63*7,"-")</f>
        <v>-</v>
      </c>
      <c r="V63" s="343"/>
    </row>
    <row r="64" customHeight="1" spans="2:22">
      <c r="B64" s="299"/>
      <c r="C64" s="7" t="s">
        <v>1025</v>
      </c>
      <c r="D64" s="8" t="s">
        <v>1026</v>
      </c>
      <c r="E64" s="8" t="s">
        <v>957</v>
      </c>
      <c r="F64" s="9" t="s">
        <v>1023</v>
      </c>
      <c r="G64" s="10" t="s">
        <v>1027</v>
      </c>
      <c r="H64" s="11"/>
      <c r="I64" s="31"/>
      <c r="J64" s="32"/>
      <c r="K64" s="33"/>
      <c r="L64" s="33"/>
      <c r="M64" s="33"/>
      <c r="N64" s="33"/>
      <c r="O64" s="33"/>
      <c r="P64" s="33"/>
      <c r="Q64" s="43"/>
      <c r="R64" s="44">
        <f>IF($A$1="补货",I64+J64+K64+L64,I64+J64)</f>
        <v>0</v>
      </c>
      <c r="S64" s="45"/>
      <c r="T64" s="45">
        <f>R64+S64</f>
        <v>0</v>
      </c>
      <c r="U64" s="33" t="str">
        <f>IF(Q64&gt;0,T64/Q64*7,"-")</f>
        <v>-</v>
      </c>
      <c r="V64" s="46"/>
    </row>
    <row r="65" customHeight="1" spans="2:22">
      <c r="B65" s="299"/>
      <c r="C65" s="7" t="s">
        <v>1028</v>
      </c>
      <c r="D65" s="8" t="s">
        <v>1029</v>
      </c>
      <c r="E65" s="8" t="s">
        <v>145</v>
      </c>
      <c r="F65" s="9" t="s">
        <v>1023</v>
      </c>
      <c r="G65" s="10" t="s">
        <v>1030</v>
      </c>
      <c r="H65" s="11"/>
      <c r="I65" s="31"/>
      <c r="J65" s="32"/>
      <c r="K65" s="33"/>
      <c r="L65" s="33"/>
      <c r="M65" s="33"/>
      <c r="N65" s="33"/>
      <c r="O65" s="33"/>
      <c r="P65" s="33"/>
      <c r="Q65" s="43"/>
      <c r="R65" s="44">
        <f>IF($A$1="补货",I65+J65+K65+L65,I65+J65)</f>
        <v>0</v>
      </c>
      <c r="S65" s="45"/>
      <c r="T65" s="45">
        <f>R65+S65</f>
        <v>0</v>
      </c>
      <c r="U65" s="33" t="str">
        <f>IF(Q65&gt;0,T65/Q65*7,"-")</f>
        <v>-</v>
      </c>
      <c r="V65" s="46"/>
    </row>
    <row r="66" customHeight="1" spans="2:22">
      <c r="B66" s="301"/>
      <c r="C66" s="302" t="s">
        <v>1031</v>
      </c>
      <c r="D66" s="303" t="s">
        <v>1032</v>
      </c>
      <c r="E66" s="303" t="s">
        <v>988</v>
      </c>
      <c r="F66" s="311" t="s">
        <v>1023</v>
      </c>
      <c r="G66" s="305" t="s">
        <v>1033</v>
      </c>
      <c r="H66" s="26"/>
      <c r="I66" s="37"/>
      <c r="J66" s="38"/>
      <c r="K66" s="39"/>
      <c r="L66" s="39"/>
      <c r="M66" s="39"/>
      <c r="N66" s="39"/>
      <c r="O66" s="39"/>
      <c r="P66" s="39"/>
      <c r="Q66" s="48"/>
      <c r="R66" s="339">
        <f>IF($A$1="补货",I66+J66+K66+L66,I66+J66)</f>
        <v>0</v>
      </c>
      <c r="S66" s="50"/>
      <c r="T66" s="50">
        <f>R66+S66</f>
        <v>0</v>
      </c>
      <c r="U66" s="39" t="str">
        <f>IF(Q66&gt;0,T66/Q66*7,"-")</f>
        <v>-</v>
      </c>
      <c r="V66" s="51"/>
    </row>
    <row r="67" customHeight="1" spans="2:22">
      <c r="B67" s="293"/>
      <c r="C67" s="294" t="s">
        <v>1034</v>
      </c>
      <c r="D67" s="295" t="s">
        <v>1035</v>
      </c>
      <c r="E67" s="295" t="s">
        <v>1036</v>
      </c>
      <c r="F67" s="296"/>
      <c r="G67" s="297" t="s">
        <v>1037</v>
      </c>
      <c r="H67" s="298"/>
      <c r="I67" s="321"/>
      <c r="J67" s="322"/>
      <c r="K67" s="323"/>
      <c r="L67" s="323"/>
      <c r="M67" s="323"/>
      <c r="N67" s="323"/>
      <c r="O67" s="323"/>
      <c r="P67" s="323"/>
      <c r="Q67" s="335"/>
      <c r="R67" s="336">
        <f>IF($A$1="补货",I67+J67+K67+L67,I67+J67)</f>
        <v>0</v>
      </c>
      <c r="S67" s="337"/>
      <c r="T67" s="337">
        <f>R67+S67</f>
        <v>0</v>
      </c>
      <c r="U67" s="323" t="str">
        <f>IF(Q67&gt;0,T67/Q67*7,"-")</f>
        <v>-</v>
      </c>
      <c r="V67" s="338"/>
    </row>
    <row r="68" customHeight="1" spans="2:22">
      <c r="B68" s="299"/>
      <c r="C68" s="7" t="s">
        <v>1038</v>
      </c>
      <c r="D68" s="8" t="s">
        <v>1039</v>
      </c>
      <c r="E68" s="8" t="s">
        <v>953</v>
      </c>
      <c r="F68" s="9"/>
      <c r="G68" s="10" t="s">
        <v>1040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>R68+S68</f>
        <v>0</v>
      </c>
      <c r="U68" s="33" t="str">
        <f>IF(Q68&gt;0,T68/Q68*7,"-")</f>
        <v>-</v>
      </c>
      <c r="V68" s="46"/>
    </row>
    <row r="69" customHeight="1" spans="2:22">
      <c r="B69" s="299"/>
      <c r="C69" s="7" t="s">
        <v>1041</v>
      </c>
      <c r="D69" s="8" t="s">
        <v>1042</v>
      </c>
      <c r="E69" s="8" t="s">
        <v>1043</v>
      </c>
      <c r="F69" s="9"/>
      <c r="G69" s="10" t="s">
        <v>1044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>R69+S69</f>
        <v>0</v>
      </c>
      <c r="U69" s="33" t="str">
        <f>IF(Q69&gt;0,T69/Q69*7,"-")</f>
        <v>-</v>
      </c>
      <c r="V69" s="46"/>
    </row>
    <row r="70" customHeight="1" spans="2:22">
      <c r="B70" s="299"/>
      <c r="C70" s="7" t="s">
        <v>1045</v>
      </c>
      <c r="D70" s="8" t="s">
        <v>1046</v>
      </c>
      <c r="E70" s="8" t="s">
        <v>957</v>
      </c>
      <c r="F70" s="9"/>
      <c r="G70" s="10" t="s">
        <v>1047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>R70+S70</f>
        <v>0</v>
      </c>
      <c r="U70" s="33" t="str">
        <f>IF(Q70&gt;0,T70/Q70*7,"-")</f>
        <v>-</v>
      </c>
      <c r="V70" s="46"/>
    </row>
    <row r="71" customHeight="1" spans="2:22">
      <c r="B71" s="299"/>
      <c r="C71" s="7" t="s">
        <v>1048</v>
      </c>
      <c r="D71" s="8" t="s">
        <v>1049</v>
      </c>
      <c r="E71" s="8" t="s">
        <v>1050</v>
      </c>
      <c r="F71" s="9"/>
      <c r="G71" s="10" t="s">
        <v>1051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>R71+S71</f>
        <v>0</v>
      </c>
      <c r="U71" s="33" t="str">
        <f>IF(Q71&gt;0,T71/Q71*7,"-")</f>
        <v>-</v>
      </c>
      <c r="V71" s="46"/>
    </row>
    <row r="72" customHeight="1" spans="2:22">
      <c r="B72" s="299"/>
      <c r="C72" s="7" t="s">
        <v>1052</v>
      </c>
      <c r="D72" s="8" t="s">
        <v>1053</v>
      </c>
      <c r="E72" s="8" t="s">
        <v>145</v>
      </c>
      <c r="F72" s="9"/>
      <c r="G72" s="10" t="s">
        <v>1054</v>
      </c>
      <c r="H72" s="11"/>
      <c r="I72" s="31"/>
      <c r="J72" s="32"/>
      <c r="K72" s="33"/>
      <c r="L72" s="33"/>
      <c r="M72" s="33"/>
      <c r="N72" s="33"/>
      <c r="O72" s="33"/>
      <c r="P72" s="33"/>
      <c r="Q72" s="43"/>
      <c r="R72" s="44">
        <f>IF($A$1="补货",I72+J72+K72+L72,I72+J72)</f>
        <v>0</v>
      </c>
      <c r="S72" s="45"/>
      <c r="T72" s="45">
        <f>R72+S72</f>
        <v>0</v>
      </c>
      <c r="U72" s="33" t="str">
        <f>IF(Q72&gt;0,T72/Q72*7,"-")</f>
        <v>-</v>
      </c>
      <c r="V72" s="46"/>
    </row>
    <row r="73" customHeight="1" spans="2:22">
      <c r="B73" s="299"/>
      <c r="C73" s="7" t="s">
        <v>1055</v>
      </c>
      <c r="D73" s="8" t="s">
        <v>1056</v>
      </c>
      <c r="E73" s="8" t="s">
        <v>1057</v>
      </c>
      <c r="F73" s="9"/>
      <c r="G73" s="10" t="s">
        <v>1058</v>
      </c>
      <c r="H73" s="11"/>
      <c r="I73" s="31"/>
      <c r="J73" s="32"/>
      <c r="K73" s="33"/>
      <c r="L73" s="33"/>
      <c r="M73" s="33"/>
      <c r="N73" s="33"/>
      <c r="O73" s="33"/>
      <c r="P73" s="33"/>
      <c r="Q73" s="43"/>
      <c r="R73" s="44">
        <f>IF($A$1="补货",I73+J73+K73+L73,I73+J73)</f>
        <v>0</v>
      </c>
      <c r="S73" s="45"/>
      <c r="T73" s="45">
        <f>R73+S73</f>
        <v>0</v>
      </c>
      <c r="U73" s="33" t="str">
        <f>IF(Q73&gt;0,T73/Q73*7,"-")</f>
        <v>-</v>
      </c>
      <c r="V73" s="46"/>
    </row>
    <row r="74" customHeight="1" spans="2:22">
      <c r="B74" s="301"/>
      <c r="C74" s="302" t="s">
        <v>1059</v>
      </c>
      <c r="D74" s="303" t="s">
        <v>1060</v>
      </c>
      <c r="E74" s="303" t="s">
        <v>988</v>
      </c>
      <c r="F74" s="311"/>
      <c r="G74" s="305" t="s">
        <v>1061</v>
      </c>
      <c r="H74" s="26"/>
      <c r="I74" s="37"/>
      <c r="J74" s="38"/>
      <c r="K74" s="39"/>
      <c r="L74" s="39"/>
      <c r="M74" s="39"/>
      <c r="N74" s="39"/>
      <c r="O74" s="39"/>
      <c r="P74" s="39"/>
      <c r="Q74" s="48"/>
      <c r="R74" s="339">
        <f>IF($A$1="补货",I74+J74+K74+L74,I74+J74)</f>
        <v>0</v>
      </c>
      <c r="S74" s="50"/>
      <c r="T74" s="50">
        <f>R74+S74</f>
        <v>0</v>
      </c>
      <c r="U74" s="39" t="str">
        <f>IF(Q74&gt;0,T74/Q74*7,"-")</f>
        <v>-</v>
      </c>
      <c r="V74" s="51"/>
    </row>
    <row r="75" customHeight="1" spans="2:22">
      <c r="B75" s="293"/>
      <c r="C75" s="294" t="s">
        <v>1062</v>
      </c>
      <c r="D75" s="295" t="s">
        <v>1063</v>
      </c>
      <c r="E75" s="295" t="s">
        <v>953</v>
      </c>
      <c r="F75" s="296"/>
      <c r="G75" s="297" t="s">
        <v>1064</v>
      </c>
      <c r="H75" s="298"/>
      <c r="I75" s="321"/>
      <c r="J75" s="322"/>
      <c r="K75" s="323"/>
      <c r="L75" s="323"/>
      <c r="M75" s="323"/>
      <c r="N75" s="323"/>
      <c r="O75" s="323"/>
      <c r="P75" s="323"/>
      <c r="Q75" s="335"/>
      <c r="R75" s="336">
        <f>IF($A$1="补货",I75+J75+K75+L75,I75+J75)</f>
        <v>0</v>
      </c>
      <c r="S75" s="337"/>
      <c r="T75" s="337">
        <f>R75+S75</f>
        <v>0</v>
      </c>
      <c r="U75" s="323" t="str">
        <f>IF(Q75&gt;0,T75/Q75*7,"-")</f>
        <v>-</v>
      </c>
      <c r="V75" s="338"/>
    </row>
    <row r="76" customHeight="1" spans="2:22">
      <c r="B76" s="351"/>
      <c r="C76" s="352" t="s">
        <v>1065</v>
      </c>
      <c r="D76" s="353" t="s">
        <v>1066</v>
      </c>
      <c r="E76" s="353" t="s">
        <v>957</v>
      </c>
      <c r="F76" s="354"/>
      <c r="G76" s="355" t="s">
        <v>1067</v>
      </c>
      <c r="H76" s="356"/>
      <c r="I76" s="371"/>
      <c r="J76" s="372"/>
      <c r="K76" s="373"/>
      <c r="L76" s="373"/>
      <c r="M76" s="373"/>
      <c r="N76" s="373"/>
      <c r="O76" s="373"/>
      <c r="P76" s="373"/>
      <c r="Q76" s="340"/>
      <c r="R76" s="377">
        <f>IF($A$1="补货",I76+J76+K76+L76,I76+J76)</f>
        <v>0</v>
      </c>
      <c r="S76" s="378"/>
      <c r="T76" s="45">
        <f>R76+S76</f>
        <v>0</v>
      </c>
      <c r="U76" s="33" t="str">
        <f>IF(Q76&gt;0,T76/Q76*7,"-")</f>
        <v>-</v>
      </c>
      <c r="V76" s="379"/>
    </row>
    <row r="77" customHeight="1" spans="2:22">
      <c r="B77" s="351"/>
      <c r="C77" s="352" t="s">
        <v>1068</v>
      </c>
      <c r="D77" s="353" t="s">
        <v>1069</v>
      </c>
      <c r="E77" s="353" t="s">
        <v>975</v>
      </c>
      <c r="F77" s="354"/>
      <c r="G77" s="355" t="s">
        <v>1070</v>
      </c>
      <c r="H77" s="356"/>
      <c r="I77" s="371"/>
      <c r="J77" s="372"/>
      <c r="K77" s="373"/>
      <c r="L77" s="373"/>
      <c r="M77" s="373"/>
      <c r="N77" s="373"/>
      <c r="O77" s="373"/>
      <c r="P77" s="373"/>
      <c r="Q77" s="340"/>
      <c r="R77" s="377">
        <f>IF($A$1="补货",I77+J77+K77+L77,I77+J77)</f>
        <v>0</v>
      </c>
      <c r="S77" s="378"/>
      <c r="T77" s="45">
        <f>R77+S77</f>
        <v>0</v>
      </c>
      <c r="U77" s="33" t="str">
        <f>IF(Q77&gt;0,T77/Q77*7,"-")</f>
        <v>-</v>
      </c>
      <c r="V77" s="379"/>
    </row>
    <row r="78" customHeight="1" spans="2:22">
      <c r="B78" s="351"/>
      <c r="C78" s="352" t="s">
        <v>1071</v>
      </c>
      <c r="D78" s="353" t="s">
        <v>1072</v>
      </c>
      <c r="E78" s="353" t="s">
        <v>145</v>
      </c>
      <c r="F78" s="354"/>
      <c r="G78" s="355" t="s">
        <v>1073</v>
      </c>
      <c r="H78" s="356"/>
      <c r="I78" s="371"/>
      <c r="J78" s="372"/>
      <c r="K78" s="373"/>
      <c r="L78" s="373"/>
      <c r="M78" s="373"/>
      <c r="N78" s="373"/>
      <c r="O78" s="373"/>
      <c r="P78" s="373"/>
      <c r="Q78" s="340"/>
      <c r="R78" s="377">
        <f>IF($A$1="补货",I78+J78+K78+L78,I78+J78)</f>
        <v>0</v>
      </c>
      <c r="S78" s="378"/>
      <c r="T78" s="45">
        <f>R78+S78</f>
        <v>0</v>
      </c>
      <c r="U78" s="33" t="str">
        <f>IF(Q78&gt;0,T78/Q78*7,"-")</f>
        <v>-</v>
      </c>
      <c r="V78" s="379"/>
    </row>
    <row r="79" customHeight="1" spans="2:22">
      <c r="B79" s="357"/>
      <c r="C79" s="358" t="s">
        <v>1074</v>
      </c>
      <c r="D79" s="359" t="s">
        <v>1075</v>
      </c>
      <c r="E79" s="359" t="s">
        <v>138</v>
      </c>
      <c r="F79" s="360"/>
      <c r="G79" s="361" t="s">
        <v>1076</v>
      </c>
      <c r="H79" s="362"/>
      <c r="I79" s="374"/>
      <c r="J79" s="375"/>
      <c r="K79" s="376"/>
      <c r="L79" s="376"/>
      <c r="M79" s="376"/>
      <c r="N79" s="376"/>
      <c r="O79" s="376"/>
      <c r="P79" s="376"/>
      <c r="Q79" s="332"/>
      <c r="R79" s="380">
        <f>IF($A$1="补货",I79+J79+K79+L79,I79+J79)</f>
        <v>0</v>
      </c>
      <c r="S79" s="381"/>
      <c r="T79" s="45">
        <f t="shared" ref="T79:T121" si="8">R79+S79</f>
        <v>0</v>
      </c>
      <c r="U79" s="33" t="str">
        <f t="shared" ref="U79:U121" si="9">IF(Q79&gt;0,T79/Q79*7,"-")</f>
        <v>-</v>
      </c>
      <c r="V79" s="382"/>
    </row>
    <row r="80" customHeight="1" spans="2:22">
      <c r="B80" s="301"/>
      <c r="C80" s="363" t="s">
        <v>1077</v>
      </c>
      <c r="D80" s="364" t="s">
        <v>1078</v>
      </c>
      <c r="E80" s="364" t="s">
        <v>988</v>
      </c>
      <c r="F80" s="311"/>
      <c r="G80" s="365" t="s">
        <v>1079</v>
      </c>
      <c r="H80" s="26"/>
      <c r="I80" s="37"/>
      <c r="J80" s="38"/>
      <c r="K80" s="39"/>
      <c r="L80" s="39"/>
      <c r="M80" s="39"/>
      <c r="N80" s="39"/>
      <c r="O80" s="39"/>
      <c r="P80" s="39"/>
      <c r="Q80" s="48"/>
      <c r="R80" s="339">
        <f>IF($A$1="补货",I80+J80+K80+L80,I80+J80)</f>
        <v>0</v>
      </c>
      <c r="S80" s="50"/>
      <c r="T80" s="383">
        <f t="shared" si="8"/>
        <v>0</v>
      </c>
      <c r="U80" s="384" t="str">
        <f t="shared" si="9"/>
        <v>-</v>
      </c>
      <c r="V80" s="51"/>
    </row>
    <row r="81" customHeight="1" spans="2:22">
      <c r="B81" s="293"/>
      <c r="C81" s="294" t="s">
        <v>1080</v>
      </c>
      <c r="D81" s="295" t="s">
        <v>1081</v>
      </c>
      <c r="E81" s="295" t="s">
        <v>953</v>
      </c>
      <c r="F81" s="296" t="s">
        <v>1082</v>
      </c>
      <c r="G81" s="297" t="s">
        <v>1083</v>
      </c>
      <c r="H81" s="298"/>
      <c r="I81" s="321"/>
      <c r="J81" s="322"/>
      <c r="K81" s="323"/>
      <c r="L81" s="323"/>
      <c r="M81" s="323"/>
      <c r="N81" s="323"/>
      <c r="O81" s="323"/>
      <c r="P81" s="323"/>
      <c r="Q81" s="335"/>
      <c r="R81" s="336">
        <f>IF($A$1="补货",I81+J81+K81+L81,I81+J81)</f>
        <v>0</v>
      </c>
      <c r="S81" s="337"/>
      <c r="T81" s="342">
        <f t="shared" si="8"/>
        <v>0</v>
      </c>
      <c r="U81" s="326" t="str">
        <f t="shared" si="9"/>
        <v>-</v>
      </c>
      <c r="V81" s="338"/>
    </row>
    <row r="82" customHeight="1" spans="2:22">
      <c r="B82" s="299"/>
      <c r="C82" s="7" t="s">
        <v>1084</v>
      </c>
      <c r="D82" s="8" t="s">
        <v>1085</v>
      </c>
      <c r="E82" s="8" t="s">
        <v>953</v>
      </c>
      <c r="F82" s="9" t="s">
        <v>1086</v>
      </c>
      <c r="G82" s="10" t="s">
        <v>1087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IF($A$1="补货",I82+J82+K82+L82,I82+J82)</f>
        <v>0</v>
      </c>
      <c r="S82" s="45"/>
      <c r="T82" s="45">
        <f t="shared" si="8"/>
        <v>0</v>
      </c>
      <c r="U82" s="33" t="str">
        <f t="shared" si="9"/>
        <v>-</v>
      </c>
      <c r="V82" s="46"/>
    </row>
    <row r="83" customHeight="1" spans="2:22">
      <c r="B83" s="299"/>
      <c r="C83" s="7" t="s">
        <v>1088</v>
      </c>
      <c r="D83" s="8" t="s">
        <v>1089</v>
      </c>
      <c r="E83" s="8" t="s">
        <v>957</v>
      </c>
      <c r="F83" s="9" t="s">
        <v>1082</v>
      </c>
      <c r="G83" s="10" t="s">
        <v>1090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IF($A$1="补货",I83+J83+K83+L83,I83+J83)</f>
        <v>0</v>
      </c>
      <c r="S83" s="45"/>
      <c r="T83" s="45">
        <f t="shared" si="8"/>
        <v>0</v>
      </c>
      <c r="U83" s="33" t="str">
        <f t="shared" si="9"/>
        <v>-</v>
      </c>
      <c r="V83" s="46"/>
    </row>
    <row r="84" customHeight="1" spans="2:22">
      <c r="B84" s="299"/>
      <c r="C84" s="7" t="s">
        <v>1091</v>
      </c>
      <c r="D84" s="8" t="s">
        <v>1092</v>
      </c>
      <c r="E84" s="8" t="s">
        <v>957</v>
      </c>
      <c r="F84" s="9" t="s">
        <v>1086</v>
      </c>
      <c r="G84" s="10" t="s">
        <v>1093</v>
      </c>
      <c r="H84" s="11"/>
      <c r="I84" s="31"/>
      <c r="J84" s="32"/>
      <c r="K84" s="33"/>
      <c r="L84" s="33"/>
      <c r="M84" s="33"/>
      <c r="N84" s="33"/>
      <c r="O84" s="33"/>
      <c r="P84" s="33"/>
      <c r="Q84" s="43"/>
      <c r="R84" s="44">
        <f>IF($A$1="补货",I84+J84+K84+L84,I84+J84)</f>
        <v>0</v>
      </c>
      <c r="S84" s="45"/>
      <c r="T84" s="45">
        <f t="shared" si="8"/>
        <v>0</v>
      </c>
      <c r="U84" s="33" t="str">
        <f t="shared" si="9"/>
        <v>-</v>
      </c>
      <c r="V84" s="46"/>
    </row>
    <row r="85" customHeight="1" spans="2:22">
      <c r="B85" s="299"/>
      <c r="C85" s="7" t="s">
        <v>1094</v>
      </c>
      <c r="D85" s="8" t="s">
        <v>1095</v>
      </c>
      <c r="E85" s="8" t="s">
        <v>145</v>
      </c>
      <c r="F85" s="9" t="s">
        <v>1082</v>
      </c>
      <c r="G85" s="10" t="s">
        <v>1096</v>
      </c>
      <c r="H85" s="11"/>
      <c r="I85" s="31"/>
      <c r="J85" s="32"/>
      <c r="K85" s="33"/>
      <c r="L85" s="33"/>
      <c r="M85" s="33"/>
      <c r="N85" s="33"/>
      <c r="O85" s="33"/>
      <c r="P85" s="33"/>
      <c r="Q85" s="43"/>
      <c r="R85" s="44">
        <f>IF($A$1="补货",I85+J85+K85+L85,I85+J85)</f>
        <v>0</v>
      </c>
      <c r="S85" s="45"/>
      <c r="T85" s="45">
        <f t="shared" si="8"/>
        <v>0</v>
      </c>
      <c r="U85" s="33" t="str">
        <f t="shared" si="9"/>
        <v>-</v>
      </c>
      <c r="V85" s="46"/>
    </row>
    <row r="86" customHeight="1" spans="2:22">
      <c r="B86" s="299"/>
      <c r="C86" s="7" t="s">
        <v>1097</v>
      </c>
      <c r="D86" s="8" t="s">
        <v>1098</v>
      </c>
      <c r="E86" s="8" t="s">
        <v>145</v>
      </c>
      <c r="F86" s="9" t="s">
        <v>1086</v>
      </c>
      <c r="G86" s="10" t="s">
        <v>1099</v>
      </c>
      <c r="H86" s="11"/>
      <c r="I86" s="31"/>
      <c r="J86" s="32"/>
      <c r="K86" s="33"/>
      <c r="L86" s="33"/>
      <c r="M86" s="33"/>
      <c r="N86" s="33"/>
      <c r="O86" s="33"/>
      <c r="P86" s="33"/>
      <c r="Q86" s="43"/>
      <c r="R86" s="44">
        <f>IF($A$1="补货",I86+J86+K86+L86,I86+J86)</f>
        <v>0</v>
      </c>
      <c r="S86" s="45"/>
      <c r="T86" s="45">
        <f t="shared" si="8"/>
        <v>0</v>
      </c>
      <c r="U86" s="33" t="str">
        <f t="shared" si="9"/>
        <v>-</v>
      </c>
      <c r="V86" s="46"/>
    </row>
    <row r="87" customHeight="1" spans="2:22">
      <c r="B87" s="299"/>
      <c r="C87" s="7" t="s">
        <v>1100</v>
      </c>
      <c r="D87" s="8" t="s">
        <v>1101</v>
      </c>
      <c r="E87" s="8" t="s">
        <v>988</v>
      </c>
      <c r="F87" s="9" t="s">
        <v>1082</v>
      </c>
      <c r="G87" s="10" t="s">
        <v>1102</v>
      </c>
      <c r="H87" s="11"/>
      <c r="I87" s="31"/>
      <c r="J87" s="32"/>
      <c r="K87" s="33"/>
      <c r="L87" s="33"/>
      <c r="M87" s="33"/>
      <c r="N87" s="33"/>
      <c r="O87" s="33"/>
      <c r="P87" s="33"/>
      <c r="Q87" s="43"/>
      <c r="R87" s="44">
        <f>IF($A$1="补货",I87+J87+K87+L87,I87+J87)</f>
        <v>0</v>
      </c>
      <c r="S87" s="45"/>
      <c r="T87" s="45">
        <f t="shared" si="8"/>
        <v>0</v>
      </c>
      <c r="U87" s="33" t="str">
        <f t="shared" si="9"/>
        <v>-</v>
      </c>
      <c r="V87" s="46"/>
    </row>
    <row r="88" customHeight="1" spans="2:22">
      <c r="B88" s="301"/>
      <c r="C88" s="302" t="s">
        <v>1103</v>
      </c>
      <c r="D88" s="303" t="s">
        <v>1104</v>
      </c>
      <c r="E88" s="303" t="s">
        <v>988</v>
      </c>
      <c r="F88" s="311" t="s">
        <v>1086</v>
      </c>
      <c r="G88" s="305" t="s">
        <v>1105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IF($A$1="补货",I88+J88+K88+L88,I88+J88)</f>
        <v>0</v>
      </c>
      <c r="S88" s="50"/>
      <c r="T88" s="50">
        <f t="shared" si="8"/>
        <v>0</v>
      </c>
      <c r="U88" s="39" t="str">
        <f t="shared" si="9"/>
        <v>-</v>
      </c>
      <c r="V88" s="51"/>
    </row>
    <row r="89" customHeight="1" spans="2:22">
      <c r="B89" s="366"/>
      <c r="C89" s="307" t="s">
        <v>1106</v>
      </c>
      <c r="D89" s="308" t="s">
        <v>1107</v>
      </c>
      <c r="E89" s="308" t="s">
        <v>957</v>
      </c>
      <c r="F89" s="300"/>
      <c r="G89" s="309" t="s">
        <v>1108</v>
      </c>
      <c r="H89" s="310"/>
      <c r="I89" s="324"/>
      <c r="J89" s="325"/>
      <c r="K89" s="326"/>
      <c r="L89" s="326"/>
      <c r="M89" s="326"/>
      <c r="N89" s="326"/>
      <c r="O89" s="326"/>
      <c r="P89" s="326"/>
      <c r="Q89" s="340"/>
      <c r="R89" s="341">
        <f>IF($A$1="补货",I89+J89+K89+L89,I89+J89)</f>
        <v>0</v>
      </c>
      <c r="S89" s="342"/>
      <c r="T89" s="342">
        <f t="shared" si="8"/>
        <v>0</v>
      </c>
      <c r="U89" s="326" t="str">
        <f t="shared" si="9"/>
        <v>-</v>
      </c>
      <c r="V89" s="343"/>
    </row>
    <row r="90" customHeight="1" spans="2:22">
      <c r="B90" s="15"/>
      <c r="C90" s="290" t="s">
        <v>1109</v>
      </c>
      <c r="D90" s="291" t="s">
        <v>1110</v>
      </c>
      <c r="E90" s="291" t="s">
        <v>145</v>
      </c>
      <c r="F90" s="18"/>
      <c r="G90" s="292" t="s">
        <v>1111</v>
      </c>
      <c r="H90" s="20"/>
      <c r="I90" s="34"/>
      <c r="J90" s="35"/>
      <c r="K90" s="36"/>
      <c r="L90" s="36"/>
      <c r="M90" s="36"/>
      <c r="N90" s="36"/>
      <c r="O90" s="36"/>
      <c r="P90" s="36"/>
      <c r="Q90" s="332"/>
      <c r="R90" s="333">
        <f>IF($A$1="补货",I90+J90+K90+L90,I90+J90)</f>
        <v>0</v>
      </c>
      <c r="S90" s="334"/>
      <c r="T90" s="334">
        <f t="shared" si="8"/>
        <v>0</v>
      </c>
      <c r="U90" s="36" t="str">
        <f t="shared" si="9"/>
        <v>-</v>
      </c>
      <c r="V90" s="47"/>
    </row>
    <row r="91" customHeight="1" spans="2:22">
      <c r="B91" s="293"/>
      <c r="C91" s="294" t="s">
        <v>1112</v>
      </c>
      <c r="D91" s="295" t="s">
        <v>1113</v>
      </c>
      <c r="E91" s="295" t="s">
        <v>957</v>
      </c>
      <c r="F91" s="296"/>
      <c r="G91" s="297" t="s">
        <v>1114</v>
      </c>
      <c r="H91" s="298"/>
      <c r="I91" s="321"/>
      <c r="J91" s="322"/>
      <c r="K91" s="323"/>
      <c r="L91" s="323"/>
      <c r="M91" s="323"/>
      <c r="N91" s="323"/>
      <c r="O91" s="323"/>
      <c r="P91" s="323"/>
      <c r="Q91" s="335"/>
      <c r="R91" s="336">
        <f>IF($A$1="补货",I91+J91+K91+L91,I91+J91)</f>
        <v>0</v>
      </c>
      <c r="S91" s="337"/>
      <c r="T91" s="337">
        <f t="shared" si="8"/>
        <v>0</v>
      </c>
      <c r="U91" s="323" t="str">
        <f t="shared" si="9"/>
        <v>-</v>
      </c>
      <c r="V91" s="338"/>
    </row>
    <row r="92" customHeight="1" spans="2:22">
      <c r="B92" s="301"/>
      <c r="C92" s="302" t="s">
        <v>1115</v>
      </c>
      <c r="D92" s="303" t="s">
        <v>1116</v>
      </c>
      <c r="E92" s="303" t="s">
        <v>145</v>
      </c>
      <c r="F92" s="311"/>
      <c r="G92" s="305" t="s">
        <v>1117</v>
      </c>
      <c r="H92" s="26"/>
      <c r="I92" s="37"/>
      <c r="J92" s="38"/>
      <c r="K92" s="39"/>
      <c r="L92" s="39"/>
      <c r="M92" s="39"/>
      <c r="N92" s="39"/>
      <c r="O92" s="39"/>
      <c r="P92" s="39"/>
      <c r="Q92" s="48"/>
      <c r="R92" s="339">
        <f>IF($A$1="补货",I92+J92+K92+L92,I92+J92)</f>
        <v>0</v>
      </c>
      <c r="S92" s="50"/>
      <c r="T92" s="50">
        <f t="shared" si="8"/>
        <v>0</v>
      </c>
      <c r="U92" s="39" t="str">
        <f t="shared" si="9"/>
        <v>-</v>
      </c>
      <c r="V92" s="51"/>
    </row>
    <row r="93" customHeight="1" spans="2:22">
      <c r="B93" s="312"/>
      <c r="C93" s="313" t="s">
        <v>1118</v>
      </c>
      <c r="D93" s="314" t="s">
        <v>1119</v>
      </c>
      <c r="E93" s="314"/>
      <c r="F93" s="315"/>
      <c r="G93" s="316" t="s">
        <v>1120</v>
      </c>
      <c r="H93" s="317"/>
      <c r="I93" s="327"/>
      <c r="J93" s="328"/>
      <c r="K93" s="329"/>
      <c r="L93" s="329"/>
      <c r="M93" s="329"/>
      <c r="N93" s="329"/>
      <c r="O93" s="329"/>
      <c r="P93" s="329"/>
      <c r="Q93" s="344"/>
      <c r="R93" s="345">
        <f>IF($A$1="补货",I93+J93+K93+L93,I93+J93)</f>
        <v>0</v>
      </c>
      <c r="S93" s="346"/>
      <c r="T93" s="346">
        <f t="shared" si="8"/>
        <v>0</v>
      </c>
      <c r="U93" s="329" t="str">
        <f t="shared" si="9"/>
        <v>-</v>
      </c>
      <c r="V93" s="347"/>
    </row>
    <row r="94" customHeight="1" spans="2:22">
      <c r="B94" s="293"/>
      <c r="C94" s="294" t="s">
        <v>1121</v>
      </c>
      <c r="D94" s="295" t="s">
        <v>1122</v>
      </c>
      <c r="E94" s="295" t="s">
        <v>145</v>
      </c>
      <c r="F94" s="296"/>
      <c r="G94" s="297" t="s">
        <v>1123</v>
      </c>
      <c r="H94" s="298"/>
      <c r="I94" s="321"/>
      <c r="J94" s="322"/>
      <c r="K94" s="323"/>
      <c r="L94" s="323"/>
      <c r="M94" s="323"/>
      <c r="N94" s="323"/>
      <c r="O94" s="323"/>
      <c r="P94" s="323"/>
      <c r="Q94" s="335"/>
      <c r="R94" s="336">
        <f>IF($A$1="补货",I94+J94+K94+L94,I94+J94)</f>
        <v>0</v>
      </c>
      <c r="S94" s="337"/>
      <c r="T94" s="337">
        <f t="shared" si="8"/>
        <v>0</v>
      </c>
      <c r="U94" s="323" t="str">
        <f t="shared" si="9"/>
        <v>-</v>
      </c>
      <c r="V94" s="338"/>
    </row>
    <row r="95" customHeight="1" spans="2:22">
      <c r="B95" s="301"/>
      <c r="C95" s="302" t="s">
        <v>1124</v>
      </c>
      <c r="D95" s="303" t="s">
        <v>1125</v>
      </c>
      <c r="E95" s="303" t="s">
        <v>138</v>
      </c>
      <c r="F95" s="311"/>
      <c r="G95" s="305" t="s">
        <v>1126</v>
      </c>
      <c r="H95" s="26"/>
      <c r="I95" s="37"/>
      <c r="J95" s="38"/>
      <c r="K95" s="39"/>
      <c r="L95" s="39"/>
      <c r="M95" s="39"/>
      <c r="N95" s="39"/>
      <c r="O95" s="39"/>
      <c r="P95" s="39"/>
      <c r="Q95" s="48"/>
      <c r="R95" s="339">
        <f>IF($A$1="补货",I95+J95+K95+L95,I95+J95)</f>
        <v>0</v>
      </c>
      <c r="S95" s="50"/>
      <c r="T95" s="50">
        <f t="shared" si="8"/>
        <v>0</v>
      </c>
      <c r="U95" s="39" t="str">
        <f t="shared" si="9"/>
        <v>-</v>
      </c>
      <c r="V95" s="51"/>
    </row>
    <row r="96" customHeight="1" spans="2:22">
      <c r="B96" s="293"/>
      <c r="C96" s="294" t="s">
        <v>1127</v>
      </c>
      <c r="D96" s="295" t="s">
        <v>1128</v>
      </c>
      <c r="E96" s="295" t="s">
        <v>1129</v>
      </c>
      <c r="F96" s="296"/>
      <c r="G96" s="297" t="s">
        <v>1130</v>
      </c>
      <c r="H96" s="298"/>
      <c r="I96" s="321"/>
      <c r="J96" s="322"/>
      <c r="K96" s="323"/>
      <c r="L96" s="323"/>
      <c r="M96" s="323"/>
      <c r="N96" s="323"/>
      <c r="O96" s="323"/>
      <c r="P96" s="323"/>
      <c r="Q96" s="335"/>
      <c r="R96" s="336">
        <f>IF($A$1="补货",I96+J96+K96+L96,I96+J96)</f>
        <v>0</v>
      </c>
      <c r="S96" s="337"/>
      <c r="T96" s="337">
        <f t="shared" si="8"/>
        <v>0</v>
      </c>
      <c r="U96" s="323" t="str">
        <f t="shared" si="9"/>
        <v>-</v>
      </c>
      <c r="V96" s="338"/>
    </row>
    <row r="97" customHeight="1" spans="2:22">
      <c r="B97" s="299"/>
      <c r="C97" s="7" t="s">
        <v>1131</v>
      </c>
      <c r="D97" s="8" t="s">
        <v>1132</v>
      </c>
      <c r="E97" s="8" t="s">
        <v>1133</v>
      </c>
      <c r="F97" s="9"/>
      <c r="G97" s="10" t="s">
        <v>1134</v>
      </c>
      <c r="H97" s="11"/>
      <c r="I97" s="31"/>
      <c r="J97" s="32"/>
      <c r="K97" s="33"/>
      <c r="L97" s="33"/>
      <c r="M97" s="33"/>
      <c r="N97" s="33"/>
      <c r="O97" s="33"/>
      <c r="P97" s="33"/>
      <c r="Q97" s="43"/>
      <c r="R97" s="44">
        <f>IF($A$1="补货",I97+J97+K97+L97,I97+J97)</f>
        <v>0</v>
      </c>
      <c r="S97" s="45"/>
      <c r="T97" s="45">
        <f t="shared" si="8"/>
        <v>0</v>
      </c>
      <c r="U97" s="33" t="str">
        <f t="shared" si="9"/>
        <v>-</v>
      </c>
      <c r="V97" s="46"/>
    </row>
    <row r="98" customHeight="1" spans="2:22">
      <c r="B98" s="301"/>
      <c r="C98" s="302" t="s">
        <v>1135</v>
      </c>
      <c r="D98" s="303" t="s">
        <v>1136</v>
      </c>
      <c r="E98" s="303" t="s">
        <v>1137</v>
      </c>
      <c r="F98" s="311"/>
      <c r="G98" s="305" t="s">
        <v>1138</v>
      </c>
      <c r="H98" s="26"/>
      <c r="I98" s="37"/>
      <c r="J98" s="38"/>
      <c r="K98" s="39"/>
      <c r="L98" s="39"/>
      <c r="M98" s="39"/>
      <c r="N98" s="39"/>
      <c r="O98" s="39"/>
      <c r="P98" s="39"/>
      <c r="Q98" s="48"/>
      <c r="R98" s="339">
        <f>IF($A$1="补货",I98+J98+K98+L98,I98+J98)</f>
        <v>0</v>
      </c>
      <c r="S98" s="50"/>
      <c r="T98" s="50">
        <f t="shared" si="8"/>
        <v>0</v>
      </c>
      <c r="U98" s="39" t="str">
        <f t="shared" si="9"/>
        <v>-</v>
      </c>
      <c r="V98" s="51"/>
    </row>
    <row r="99" customHeight="1" spans="2:22">
      <c r="B99" s="366"/>
      <c r="C99" s="307" t="s">
        <v>1139</v>
      </c>
      <c r="D99" s="308" t="s">
        <v>1140</v>
      </c>
      <c r="E99" s="308" t="s">
        <v>145</v>
      </c>
      <c r="F99" s="300"/>
      <c r="G99" s="309" t="s">
        <v>1141</v>
      </c>
      <c r="H99" s="310"/>
      <c r="I99" s="324"/>
      <c r="J99" s="325"/>
      <c r="K99" s="326"/>
      <c r="L99" s="326"/>
      <c r="M99" s="326"/>
      <c r="N99" s="326"/>
      <c r="O99" s="326"/>
      <c r="P99" s="326"/>
      <c r="Q99" s="340"/>
      <c r="R99" s="341">
        <f>IF($A$1="补货",I99+J99+K99+L99,I99+J99)</f>
        <v>0</v>
      </c>
      <c r="S99" s="342"/>
      <c r="T99" s="342">
        <f t="shared" si="8"/>
        <v>0</v>
      </c>
      <c r="U99" s="326" t="str">
        <f t="shared" si="9"/>
        <v>-</v>
      </c>
      <c r="V99" s="343"/>
    </row>
    <row r="100" customHeight="1" spans="2:22">
      <c r="B100" s="15"/>
      <c r="C100" s="290" t="s">
        <v>1142</v>
      </c>
      <c r="D100" s="291" t="s">
        <v>1143</v>
      </c>
      <c r="E100" s="291" t="s">
        <v>138</v>
      </c>
      <c r="F100" s="18"/>
      <c r="G100" s="292" t="s">
        <v>1144</v>
      </c>
      <c r="H100" s="20"/>
      <c r="I100" s="34"/>
      <c r="J100" s="35"/>
      <c r="K100" s="36"/>
      <c r="L100" s="36"/>
      <c r="M100" s="36"/>
      <c r="N100" s="36"/>
      <c r="O100" s="36"/>
      <c r="P100" s="36"/>
      <c r="Q100" s="332"/>
      <c r="R100" s="333">
        <f>IF($A$1="补货",I100+J100+K100+L100,I100+J100)</f>
        <v>0</v>
      </c>
      <c r="S100" s="334"/>
      <c r="T100" s="334">
        <f t="shared" si="8"/>
        <v>0</v>
      </c>
      <c r="U100" s="36" t="str">
        <f t="shared" si="9"/>
        <v>-</v>
      </c>
      <c r="V100" s="47"/>
    </row>
    <row r="101" customHeight="1" spans="2:22">
      <c r="B101" s="293"/>
      <c r="C101" s="294" t="s">
        <v>1145</v>
      </c>
      <c r="D101" s="295" t="s">
        <v>1146</v>
      </c>
      <c r="E101" s="295" t="s">
        <v>1147</v>
      </c>
      <c r="F101" s="296"/>
      <c r="G101" s="297" t="s">
        <v>1148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36">
        <f>IF($A$1="补货",I101+J101+K101+L101,I101+J101)</f>
        <v>0</v>
      </c>
      <c r="S101" s="337"/>
      <c r="T101" s="337">
        <f t="shared" si="8"/>
        <v>0</v>
      </c>
      <c r="U101" s="323" t="str">
        <f t="shared" si="9"/>
        <v>-</v>
      </c>
      <c r="V101" s="338"/>
    </row>
    <row r="102" customHeight="1" spans="2:22">
      <c r="B102" s="299"/>
      <c r="C102" s="7" t="s">
        <v>1149</v>
      </c>
      <c r="D102" s="8" t="s">
        <v>1150</v>
      </c>
      <c r="E102" s="8" t="s">
        <v>1151</v>
      </c>
      <c r="F102" s="9"/>
      <c r="G102" s="10" t="s">
        <v>1152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44">
        <f>IF($A$1="补货",I102+J102+K102+L102,I102+J102)</f>
        <v>0</v>
      </c>
      <c r="S102" s="45"/>
      <c r="T102" s="45">
        <f t="shared" si="8"/>
        <v>0</v>
      </c>
      <c r="U102" s="33" t="str">
        <f t="shared" si="9"/>
        <v>-</v>
      </c>
      <c r="V102" s="46"/>
    </row>
    <row r="103" customHeight="1" spans="2:22">
      <c r="B103" s="299"/>
      <c r="C103" s="7" t="s">
        <v>1153</v>
      </c>
      <c r="D103" s="8" t="s">
        <v>1154</v>
      </c>
      <c r="E103" s="8" t="s">
        <v>145</v>
      </c>
      <c r="F103" s="9"/>
      <c r="G103" s="10" t="s">
        <v>1155</v>
      </c>
      <c r="H103" s="11"/>
      <c r="I103" s="31"/>
      <c r="J103" s="32"/>
      <c r="K103" s="33"/>
      <c r="L103" s="33"/>
      <c r="M103" s="33"/>
      <c r="N103" s="33"/>
      <c r="O103" s="33"/>
      <c r="P103" s="33"/>
      <c r="Q103" s="43"/>
      <c r="R103" s="44">
        <f>IF($A$1="补货",I103+J103+K103+L103,I103+J103)</f>
        <v>0</v>
      </c>
      <c r="S103" s="45"/>
      <c r="T103" s="45">
        <f t="shared" si="8"/>
        <v>0</v>
      </c>
      <c r="U103" s="33" t="str">
        <f t="shared" si="9"/>
        <v>-</v>
      </c>
      <c r="V103" s="46"/>
    </row>
    <row r="104" customHeight="1" spans="2:22">
      <c r="B104" s="301"/>
      <c r="C104" s="302" t="s">
        <v>1156</v>
      </c>
      <c r="D104" s="303" t="s">
        <v>1157</v>
      </c>
      <c r="E104" s="303" t="s">
        <v>1158</v>
      </c>
      <c r="F104" s="311"/>
      <c r="G104" s="305" t="s">
        <v>1159</v>
      </c>
      <c r="H104" s="26"/>
      <c r="I104" s="37"/>
      <c r="J104" s="38"/>
      <c r="K104" s="39"/>
      <c r="L104" s="39"/>
      <c r="M104" s="39"/>
      <c r="N104" s="39"/>
      <c r="O104" s="39"/>
      <c r="P104" s="39"/>
      <c r="Q104" s="48"/>
      <c r="R104" s="339">
        <f>IF($A$1="补货",I104+J104+K104+L104,I104+J104)</f>
        <v>0</v>
      </c>
      <c r="S104" s="50"/>
      <c r="T104" s="50">
        <f t="shared" si="8"/>
        <v>0</v>
      </c>
      <c r="U104" s="39" t="str">
        <f t="shared" si="9"/>
        <v>-</v>
      </c>
      <c r="V104" s="51"/>
    </row>
    <row r="105" customHeight="1" spans="2:22">
      <c r="B105" s="293"/>
      <c r="C105" s="294" t="s">
        <v>1160</v>
      </c>
      <c r="D105" s="295" t="s">
        <v>1161</v>
      </c>
      <c r="E105" s="295" t="s">
        <v>130</v>
      </c>
      <c r="F105" s="296"/>
      <c r="G105" s="297" t="s">
        <v>1162</v>
      </c>
      <c r="H105" s="298"/>
      <c r="I105" s="321"/>
      <c r="J105" s="322"/>
      <c r="K105" s="323"/>
      <c r="L105" s="323"/>
      <c r="M105" s="323"/>
      <c r="N105" s="323"/>
      <c r="O105" s="323"/>
      <c r="P105" s="323"/>
      <c r="Q105" s="335"/>
      <c r="R105" s="385">
        <f>IF($A$1="补货",I105+J105+K105+L105,I105+J105)</f>
        <v>0</v>
      </c>
      <c r="S105" s="386"/>
      <c r="T105" s="337">
        <f t="shared" si="8"/>
        <v>0</v>
      </c>
      <c r="U105" s="323" t="str">
        <f t="shared" si="9"/>
        <v>-</v>
      </c>
      <c r="V105" s="338"/>
    </row>
    <row r="106" customHeight="1" spans="2:22">
      <c r="B106" s="299"/>
      <c r="C106" s="7" t="s">
        <v>1163</v>
      </c>
      <c r="D106" s="8" t="s">
        <v>1164</v>
      </c>
      <c r="E106" s="8" t="s">
        <v>145</v>
      </c>
      <c r="F106" s="9"/>
      <c r="G106" s="10" t="s">
        <v>1165</v>
      </c>
      <c r="H106" s="11"/>
      <c r="I106" s="31"/>
      <c r="J106" s="32"/>
      <c r="K106" s="33"/>
      <c r="L106" s="33"/>
      <c r="M106" s="33"/>
      <c r="N106" s="33"/>
      <c r="O106" s="33"/>
      <c r="P106" s="33"/>
      <c r="Q106" s="43"/>
      <c r="R106" s="387">
        <f>IF($A$1="补货",I106+J106+K106+L106,I106+J106)</f>
        <v>0</v>
      </c>
      <c r="S106" s="388"/>
      <c r="T106" s="45">
        <f t="shared" si="8"/>
        <v>0</v>
      </c>
      <c r="U106" s="33" t="str">
        <f t="shared" si="9"/>
        <v>-</v>
      </c>
      <c r="V106" s="46"/>
    </row>
    <row r="107" customHeight="1" spans="2:22">
      <c r="B107" s="301"/>
      <c r="C107" s="302" t="s">
        <v>1166</v>
      </c>
      <c r="D107" s="303" t="s">
        <v>1167</v>
      </c>
      <c r="E107" s="303" t="s">
        <v>1158</v>
      </c>
      <c r="F107" s="311"/>
      <c r="G107" s="305" t="s">
        <v>1168</v>
      </c>
      <c r="H107" s="26"/>
      <c r="I107" s="37"/>
      <c r="J107" s="38"/>
      <c r="K107" s="39"/>
      <c r="L107" s="39"/>
      <c r="M107" s="39"/>
      <c r="N107" s="39"/>
      <c r="O107" s="39"/>
      <c r="P107" s="39"/>
      <c r="Q107" s="48"/>
      <c r="R107" s="389">
        <f>IF($A$1="补货",I107+J107+K107+L107,I107+J107)</f>
        <v>0</v>
      </c>
      <c r="S107" s="390"/>
      <c r="T107" s="50">
        <f t="shared" si="8"/>
        <v>0</v>
      </c>
      <c r="U107" s="39" t="str">
        <f t="shared" si="9"/>
        <v>-</v>
      </c>
      <c r="V107" s="51"/>
    </row>
    <row r="108" customHeight="1" spans="2:22">
      <c r="B108" s="293"/>
      <c r="C108" s="294" t="s">
        <v>1169</v>
      </c>
      <c r="D108" s="295" t="s">
        <v>1170</v>
      </c>
      <c r="E108" s="295" t="s">
        <v>1147</v>
      </c>
      <c r="F108" s="296"/>
      <c r="G108" s="297" t="s">
        <v>1171</v>
      </c>
      <c r="H108" s="298"/>
      <c r="I108" s="321"/>
      <c r="J108" s="322"/>
      <c r="K108" s="323"/>
      <c r="L108" s="323"/>
      <c r="M108" s="323"/>
      <c r="N108" s="323"/>
      <c r="O108" s="323"/>
      <c r="P108" s="323"/>
      <c r="Q108" s="335"/>
      <c r="R108" s="385">
        <f>IF($A$1="补货",I108+J108+K108+L108,I108+J108)</f>
        <v>0</v>
      </c>
      <c r="S108" s="386"/>
      <c r="T108" s="337">
        <f t="shared" si="8"/>
        <v>0</v>
      </c>
      <c r="U108" s="323" t="str">
        <f t="shared" si="9"/>
        <v>-</v>
      </c>
      <c r="V108" s="338"/>
    </row>
    <row r="109" customHeight="1" spans="2:22">
      <c r="B109" s="299"/>
      <c r="C109" s="7" t="s">
        <v>1172</v>
      </c>
      <c r="D109" s="8" t="s">
        <v>1173</v>
      </c>
      <c r="E109" s="8" t="s">
        <v>145</v>
      </c>
      <c r="F109" s="9"/>
      <c r="G109" s="10" t="s">
        <v>1174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7">
        <f>IF($A$1="补货",I109+J109+K109+L109,I109+J109)</f>
        <v>0</v>
      </c>
      <c r="S109" s="388"/>
      <c r="T109" s="45">
        <f t="shared" si="8"/>
        <v>0</v>
      </c>
      <c r="U109" s="33" t="str">
        <f t="shared" si="9"/>
        <v>-</v>
      </c>
      <c r="V109" s="46"/>
    </row>
    <row r="110" customHeight="1" spans="2:22">
      <c r="B110" s="301"/>
      <c r="C110" s="302" t="s">
        <v>1175</v>
      </c>
      <c r="D110" s="303" t="s">
        <v>1176</v>
      </c>
      <c r="E110" s="303" t="s">
        <v>1158</v>
      </c>
      <c r="F110" s="311"/>
      <c r="G110" s="305" t="s">
        <v>1177</v>
      </c>
      <c r="H110" s="26"/>
      <c r="I110" s="37"/>
      <c r="J110" s="38"/>
      <c r="K110" s="39"/>
      <c r="L110" s="39"/>
      <c r="M110" s="39"/>
      <c r="N110" s="39"/>
      <c r="O110" s="39"/>
      <c r="P110" s="39"/>
      <c r="Q110" s="48"/>
      <c r="R110" s="389">
        <f>IF($A$1="补货",I110+J110+K110+L110,I110+J110)</f>
        <v>0</v>
      </c>
      <c r="S110" s="390"/>
      <c r="T110" s="50">
        <f t="shared" si="8"/>
        <v>0</v>
      </c>
      <c r="U110" s="39" t="str">
        <f t="shared" si="9"/>
        <v>-</v>
      </c>
      <c r="V110" s="51"/>
    </row>
    <row r="111" customHeight="1" spans="2:22">
      <c r="B111" s="366"/>
      <c r="C111" s="367" t="s">
        <v>1178</v>
      </c>
      <c r="D111" s="368" t="s">
        <v>1179</v>
      </c>
      <c r="E111" s="368" t="s">
        <v>130</v>
      </c>
      <c r="F111" s="300"/>
      <c r="G111" s="369" t="s">
        <v>1180</v>
      </c>
      <c r="H111" s="310"/>
      <c r="I111" s="324"/>
      <c r="J111" s="325"/>
      <c r="K111" s="326"/>
      <c r="L111" s="326"/>
      <c r="M111" s="326"/>
      <c r="N111" s="326"/>
      <c r="O111" s="326"/>
      <c r="P111" s="326"/>
      <c r="Q111" s="340"/>
      <c r="R111" s="385">
        <f>IF($A$1="补货",I111+J111+K111+L111,I111+J111)</f>
        <v>0</v>
      </c>
      <c r="S111" s="378"/>
      <c r="T111" s="342">
        <f t="shared" si="8"/>
        <v>0</v>
      </c>
      <c r="U111" s="326" t="str">
        <f t="shared" si="9"/>
        <v>-</v>
      </c>
      <c r="V111" s="343"/>
    </row>
    <row r="112" customHeight="1" spans="2:22">
      <c r="B112" s="6"/>
      <c r="C112" s="12" t="s">
        <v>1181</v>
      </c>
      <c r="D112" s="13" t="s">
        <v>1182</v>
      </c>
      <c r="E112" s="13" t="s">
        <v>145</v>
      </c>
      <c r="F112" s="9"/>
      <c r="G112" s="14" t="s">
        <v>1183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387">
        <f>IF($A$1="补货",I112+J112+K112+L112,I112+J112)</f>
        <v>0</v>
      </c>
      <c r="S112" s="388"/>
      <c r="T112" s="45">
        <f t="shared" si="8"/>
        <v>0</v>
      </c>
      <c r="U112" s="33" t="str">
        <f t="shared" si="9"/>
        <v>-</v>
      </c>
      <c r="V112" s="46"/>
    </row>
    <row r="113" customHeight="1" spans="2:22">
      <c r="B113" s="6"/>
      <c r="C113" s="12" t="s">
        <v>1184</v>
      </c>
      <c r="D113" s="13" t="s">
        <v>1185</v>
      </c>
      <c r="E113" s="13" t="s">
        <v>913</v>
      </c>
      <c r="F113" s="9"/>
      <c r="G113" s="14" t="s">
        <v>1186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387">
        <f>IF($A$1="补货",I113+J113+K113+L113,I113+J113)</f>
        <v>0</v>
      </c>
      <c r="S113" s="388"/>
      <c r="T113" s="45">
        <f t="shared" si="8"/>
        <v>0</v>
      </c>
      <c r="U113" s="33" t="str">
        <f t="shared" si="9"/>
        <v>-</v>
      </c>
      <c r="V113" s="46"/>
    </row>
    <row r="114" customHeight="1" spans="2:22">
      <c r="B114" s="6" t="s">
        <v>1187</v>
      </c>
      <c r="C114" s="12" t="s">
        <v>1188</v>
      </c>
      <c r="D114" s="13" t="s">
        <v>1189</v>
      </c>
      <c r="E114" s="13" t="s">
        <v>1158</v>
      </c>
      <c r="F114" s="9"/>
      <c r="G114" s="14" t="s">
        <v>1190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389">
        <f>IF($A$1="补货",I114+J114+K114+L114,I114+J114)</f>
        <v>0</v>
      </c>
      <c r="S114" s="391"/>
      <c r="T114" s="45">
        <f t="shared" si="8"/>
        <v>0</v>
      </c>
      <c r="U114" s="33" t="str">
        <f t="shared" si="9"/>
        <v>-</v>
      </c>
      <c r="V114" s="46"/>
    </row>
    <row r="115" customHeight="1" spans="2:22">
      <c r="B115" s="293"/>
      <c r="C115" s="294" t="s">
        <v>1191</v>
      </c>
      <c r="D115" s="295" t="s">
        <v>1192</v>
      </c>
      <c r="E115" s="295" t="s">
        <v>1147</v>
      </c>
      <c r="F115" s="296"/>
      <c r="G115" s="297" t="s">
        <v>1193</v>
      </c>
      <c r="H115" s="298"/>
      <c r="I115" s="321"/>
      <c r="J115" s="322"/>
      <c r="K115" s="323"/>
      <c r="L115" s="323"/>
      <c r="M115" s="323"/>
      <c r="N115" s="323"/>
      <c r="O115" s="323"/>
      <c r="P115" s="323"/>
      <c r="Q115" s="335"/>
      <c r="R115" s="336">
        <f>IF($A$1="补货",I115+J115+K115+L115,I115+J115)</f>
        <v>0</v>
      </c>
      <c r="S115" s="337"/>
      <c r="T115" s="337">
        <f t="shared" ref="T115:T143" si="10">R115+S115</f>
        <v>0</v>
      </c>
      <c r="U115" s="323" t="str">
        <f t="shared" ref="U115:U143" si="11">IF(Q115&gt;0,T115/Q115*7,"-")</f>
        <v>-</v>
      </c>
      <c r="V115" s="338"/>
    </row>
    <row r="116" customHeight="1" spans="2:22">
      <c r="B116" s="299"/>
      <c r="C116" s="7" t="s">
        <v>1194</v>
      </c>
      <c r="D116" s="8" t="s">
        <v>1195</v>
      </c>
      <c r="E116" s="8" t="s">
        <v>24</v>
      </c>
      <c r="F116" s="9"/>
      <c r="G116" s="10" t="s">
        <v>1196</v>
      </c>
      <c r="H116" s="11"/>
      <c r="I116" s="31"/>
      <c r="J116" s="32"/>
      <c r="K116" s="33"/>
      <c r="L116" s="33"/>
      <c r="M116" s="33"/>
      <c r="N116" s="33"/>
      <c r="O116" s="33"/>
      <c r="P116" s="33"/>
      <c r="Q116" s="43"/>
      <c r="R116" s="44">
        <f>IF($A$1="补货",I116+J116+K116+L116,I116+J116)</f>
        <v>0</v>
      </c>
      <c r="S116" s="45"/>
      <c r="T116" s="45">
        <f t="shared" si="10"/>
        <v>0</v>
      </c>
      <c r="U116" s="33" t="str">
        <f t="shared" si="11"/>
        <v>-</v>
      </c>
      <c r="V116" s="46"/>
    </row>
    <row r="117" customHeight="1" spans="2:22">
      <c r="B117" s="299"/>
      <c r="C117" s="7" t="s">
        <v>1197</v>
      </c>
      <c r="D117" s="8" t="s">
        <v>1198</v>
      </c>
      <c r="E117" s="8" t="s">
        <v>145</v>
      </c>
      <c r="F117" s="9"/>
      <c r="G117" s="10" t="s">
        <v>1199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43"/>
      <c r="R117" s="44">
        <f>IF($A$1="补货",I117+J117+K117+L117,I117+J117)</f>
        <v>0</v>
      </c>
      <c r="S117" s="45"/>
      <c r="T117" s="45">
        <f t="shared" si="10"/>
        <v>0</v>
      </c>
      <c r="U117" s="33" t="str">
        <f t="shared" si="11"/>
        <v>-</v>
      </c>
      <c r="V117" s="46"/>
    </row>
    <row r="118" customHeight="1" spans="2:22">
      <c r="B118" s="299"/>
      <c r="C118" s="7" t="s">
        <v>1200</v>
      </c>
      <c r="D118" s="8" t="s">
        <v>1201</v>
      </c>
      <c r="E118" s="8" t="s">
        <v>138</v>
      </c>
      <c r="F118" s="9"/>
      <c r="G118" s="10" t="s">
        <v>1202</v>
      </c>
      <c r="H118" s="11"/>
      <c r="I118" s="31"/>
      <c r="J118" s="32"/>
      <c r="K118" s="33"/>
      <c r="L118" s="33"/>
      <c r="M118" s="33"/>
      <c r="N118" s="33"/>
      <c r="O118" s="33"/>
      <c r="P118" s="33"/>
      <c r="Q118" s="43"/>
      <c r="R118" s="44">
        <f>IF($A$1="补货",I118+J118+K118+L118,I118+J118)</f>
        <v>0</v>
      </c>
      <c r="S118" s="45"/>
      <c r="T118" s="45">
        <f t="shared" si="10"/>
        <v>0</v>
      </c>
      <c r="U118" s="33" t="str">
        <f t="shared" si="11"/>
        <v>-</v>
      </c>
      <c r="V118" s="46"/>
    </row>
    <row r="119" customHeight="1" spans="2:22">
      <c r="B119" s="299"/>
      <c r="C119" s="7" t="s">
        <v>1203</v>
      </c>
      <c r="D119" s="8" t="s">
        <v>1204</v>
      </c>
      <c r="E119" s="8" t="s">
        <v>913</v>
      </c>
      <c r="F119" s="9"/>
      <c r="G119" s="10" t="s">
        <v>1205</v>
      </c>
      <c r="H119" s="11"/>
      <c r="I119" s="31"/>
      <c r="J119" s="32"/>
      <c r="K119" s="33"/>
      <c r="L119" s="33"/>
      <c r="M119" s="33"/>
      <c r="N119" s="33"/>
      <c r="O119" s="33"/>
      <c r="P119" s="33"/>
      <c r="Q119" s="43"/>
      <c r="R119" s="44">
        <f>IF($A$1="补货",I119+J119+K119+L119,I119+J119)</f>
        <v>0</v>
      </c>
      <c r="S119" s="45"/>
      <c r="T119" s="45">
        <f t="shared" si="10"/>
        <v>0</v>
      </c>
      <c r="U119" s="33" t="str">
        <f t="shared" si="11"/>
        <v>-</v>
      </c>
      <c r="V119" s="46"/>
    </row>
    <row r="120" customHeight="1" spans="2:22">
      <c r="B120" s="370"/>
      <c r="C120" s="290" t="s">
        <v>1206</v>
      </c>
      <c r="D120" s="291" t="s">
        <v>1207</v>
      </c>
      <c r="E120" s="291" t="s">
        <v>826</v>
      </c>
      <c r="F120" s="18"/>
      <c r="G120" s="292" t="s">
        <v>1208</v>
      </c>
      <c r="H120" s="20"/>
      <c r="I120" s="34"/>
      <c r="J120" s="35"/>
      <c r="K120" s="36"/>
      <c r="L120" s="36"/>
      <c r="M120" s="36"/>
      <c r="N120" s="36"/>
      <c r="O120" s="36"/>
      <c r="P120" s="36"/>
      <c r="Q120" s="332"/>
      <c r="R120" s="333">
        <f>IF($A$1="补货",I120+J120+K120+L120,I120+J120)</f>
        <v>0</v>
      </c>
      <c r="S120" s="334"/>
      <c r="T120" s="334">
        <f t="shared" si="10"/>
        <v>0</v>
      </c>
      <c r="U120" s="36" t="str">
        <f t="shared" si="11"/>
        <v>-</v>
      </c>
      <c r="V120" s="47"/>
    </row>
    <row r="121" customHeight="1" spans="2:22">
      <c r="B121" s="6"/>
      <c r="C121" s="7" t="s">
        <v>1209</v>
      </c>
      <c r="D121" s="8" t="s">
        <v>1210</v>
      </c>
      <c r="E121" s="8" t="s">
        <v>1211</v>
      </c>
      <c r="F121" s="45"/>
      <c r="G121" s="10" t="s">
        <v>1212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392"/>
      <c r="R121" s="44">
        <f>IF($A$1="补货",I121+J121+K121+L121,I121+J121)</f>
        <v>0</v>
      </c>
      <c r="S121" s="45"/>
      <c r="T121" s="45">
        <f t="shared" si="10"/>
        <v>0</v>
      </c>
      <c r="U121" s="33" t="str">
        <f t="shared" si="11"/>
        <v>-</v>
      </c>
      <c r="V121" s="46"/>
    </row>
    <row r="122" customHeight="1" spans="2:22">
      <c r="B122" s="15"/>
      <c r="C122" s="290" t="s">
        <v>1213</v>
      </c>
      <c r="D122" s="291" t="s">
        <v>1214</v>
      </c>
      <c r="E122" s="291" t="s">
        <v>1215</v>
      </c>
      <c r="F122" s="334"/>
      <c r="G122" s="292" t="s">
        <v>1216</v>
      </c>
      <c r="H122" s="20"/>
      <c r="I122" s="34"/>
      <c r="J122" s="35"/>
      <c r="K122" s="36"/>
      <c r="L122" s="36"/>
      <c r="M122" s="36"/>
      <c r="N122" s="36"/>
      <c r="O122" s="36"/>
      <c r="P122" s="36"/>
      <c r="Q122" s="332"/>
      <c r="R122" s="333">
        <f>IF($A$1="补货",I122+J122+K122+L122,I122+J122)</f>
        <v>0</v>
      </c>
      <c r="S122" s="334"/>
      <c r="T122" s="334">
        <f t="shared" si="10"/>
        <v>0</v>
      </c>
      <c r="U122" s="36" t="str">
        <f t="shared" si="11"/>
        <v>-</v>
      </c>
      <c r="V122" s="47"/>
    </row>
    <row r="123" customHeight="1" spans="2:22">
      <c r="B123" s="293"/>
      <c r="C123" s="294" t="s">
        <v>1217</v>
      </c>
      <c r="D123" s="295" t="s">
        <v>1218</v>
      </c>
      <c r="E123" s="295" t="s">
        <v>913</v>
      </c>
      <c r="F123" s="296"/>
      <c r="G123" s="297" t="s">
        <v>1219</v>
      </c>
      <c r="H123" s="298"/>
      <c r="I123" s="321"/>
      <c r="J123" s="322"/>
      <c r="K123" s="323"/>
      <c r="L123" s="323"/>
      <c r="M123" s="323"/>
      <c r="N123" s="323"/>
      <c r="O123" s="323"/>
      <c r="P123" s="323"/>
      <c r="Q123" s="335"/>
      <c r="R123" s="336">
        <f>IF($A$1="补货",I123+J123+K123+L123,I123+J123)</f>
        <v>0</v>
      </c>
      <c r="S123" s="337"/>
      <c r="T123" s="337">
        <f t="shared" si="10"/>
        <v>0</v>
      </c>
      <c r="U123" s="323" t="str">
        <f t="shared" si="11"/>
        <v>-</v>
      </c>
      <c r="V123" s="338"/>
    </row>
    <row r="124" customHeight="1" spans="2:22">
      <c r="B124" s="299"/>
      <c r="C124" s="7" t="s">
        <v>1220</v>
      </c>
      <c r="D124" s="8" t="s">
        <v>1221</v>
      </c>
      <c r="E124" s="8" t="s">
        <v>145</v>
      </c>
      <c r="F124" s="9"/>
      <c r="G124" s="10" t="s">
        <v>1222</v>
      </c>
      <c r="H124" s="11"/>
      <c r="I124" s="31"/>
      <c r="J124" s="32"/>
      <c r="K124" s="33"/>
      <c r="L124" s="33"/>
      <c r="M124" s="33"/>
      <c r="N124" s="33"/>
      <c r="O124" s="33"/>
      <c r="P124" s="33"/>
      <c r="Q124" s="43"/>
      <c r="R124" s="44">
        <f>IF($A$1="补货",I124+J124+K124+L124,I124+J124)</f>
        <v>0</v>
      </c>
      <c r="S124" s="45"/>
      <c r="T124" s="45">
        <f t="shared" si="10"/>
        <v>0</v>
      </c>
      <c r="U124" s="33" t="str">
        <f t="shared" si="11"/>
        <v>-</v>
      </c>
      <c r="V124" s="46"/>
    </row>
    <row r="125" customHeight="1" spans="2:22">
      <c r="B125" s="299"/>
      <c r="C125" s="7" t="s">
        <v>1223</v>
      </c>
      <c r="D125" s="8" t="s">
        <v>1224</v>
      </c>
      <c r="E125" s="8" t="s">
        <v>1147</v>
      </c>
      <c r="F125" s="9"/>
      <c r="G125" s="10" t="s">
        <v>1225</v>
      </c>
      <c r="H125" s="11"/>
      <c r="I125" s="31"/>
      <c r="J125" s="32"/>
      <c r="K125" s="33"/>
      <c r="L125" s="33"/>
      <c r="M125" s="33"/>
      <c r="N125" s="33"/>
      <c r="O125" s="33"/>
      <c r="P125" s="33"/>
      <c r="Q125" s="43"/>
      <c r="R125" s="44">
        <f>IF($A$1="补货",I125+J125+K125+L125,I125+J125)</f>
        <v>0</v>
      </c>
      <c r="S125" s="45"/>
      <c r="T125" s="45">
        <f t="shared" si="10"/>
        <v>0</v>
      </c>
      <c r="U125" s="33" t="str">
        <f t="shared" si="11"/>
        <v>-</v>
      </c>
      <c r="V125" s="46"/>
    </row>
    <row r="126" customHeight="1" spans="2:22">
      <c r="B126" s="299"/>
      <c r="C126" s="7" t="s">
        <v>1226</v>
      </c>
      <c r="D126" s="8" t="s">
        <v>1227</v>
      </c>
      <c r="E126" s="8" t="s">
        <v>138</v>
      </c>
      <c r="F126" s="9"/>
      <c r="G126" s="10" t="s">
        <v>1228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IF($A$1="补货",I126+J126+K126+L126,I126+J126)</f>
        <v>0</v>
      </c>
      <c r="S126" s="45"/>
      <c r="T126" s="45">
        <f t="shared" si="10"/>
        <v>0</v>
      </c>
      <c r="U126" s="33" t="str">
        <f t="shared" si="11"/>
        <v>-</v>
      </c>
      <c r="V126" s="46"/>
    </row>
    <row r="127" customHeight="1" spans="2:22">
      <c r="B127" s="299"/>
      <c r="C127" s="7" t="s">
        <v>1229</v>
      </c>
      <c r="D127" s="8" t="s">
        <v>1230</v>
      </c>
      <c r="E127" s="8" t="s">
        <v>24</v>
      </c>
      <c r="F127" s="9"/>
      <c r="G127" s="10" t="s">
        <v>1231</v>
      </c>
      <c r="H127" s="11"/>
      <c r="I127" s="31"/>
      <c r="J127" s="32"/>
      <c r="K127" s="33"/>
      <c r="L127" s="33"/>
      <c r="M127" s="33"/>
      <c r="N127" s="33"/>
      <c r="O127" s="33"/>
      <c r="P127" s="33"/>
      <c r="Q127" s="43"/>
      <c r="R127" s="44">
        <f>IF($A$1="补货",I127+J127+K127+L127,I127+J127)</f>
        <v>0</v>
      </c>
      <c r="S127" s="45"/>
      <c r="T127" s="45">
        <f t="shared" si="10"/>
        <v>0</v>
      </c>
      <c r="U127" s="33" t="str">
        <f t="shared" si="11"/>
        <v>-</v>
      </c>
      <c r="V127" s="46"/>
    </row>
    <row r="128" customHeight="1" spans="2:22">
      <c r="B128" s="301"/>
      <c r="C128" s="302" t="s">
        <v>1232</v>
      </c>
      <c r="D128" s="303" t="s">
        <v>1233</v>
      </c>
      <c r="E128" s="303" t="s">
        <v>1234</v>
      </c>
      <c r="F128" s="311"/>
      <c r="G128" s="305" t="s">
        <v>1235</v>
      </c>
      <c r="H128" s="26"/>
      <c r="I128" s="37"/>
      <c r="J128" s="38"/>
      <c r="K128" s="39"/>
      <c r="L128" s="39"/>
      <c r="M128" s="39"/>
      <c r="N128" s="39"/>
      <c r="O128" s="39"/>
      <c r="P128" s="39"/>
      <c r="Q128" s="48"/>
      <c r="R128" s="333">
        <f>IF($A$1="补货",I128+J128+K128+L128,I128+J128)</f>
        <v>0</v>
      </c>
      <c r="S128" s="50"/>
      <c r="T128" s="50">
        <f t="shared" si="10"/>
        <v>0</v>
      </c>
      <c r="U128" s="39" t="str">
        <f t="shared" si="11"/>
        <v>-</v>
      </c>
      <c r="V128" s="51"/>
    </row>
    <row r="129" customHeight="1" spans="2:22">
      <c r="B129" s="293"/>
      <c r="C129" s="294" t="s">
        <v>1236</v>
      </c>
      <c r="D129" s="295" t="s">
        <v>1237</v>
      </c>
      <c r="E129" s="295"/>
      <c r="F129" s="296" t="s">
        <v>1238</v>
      </c>
      <c r="G129" s="297" t="s">
        <v>1239</v>
      </c>
      <c r="H129" s="298"/>
      <c r="I129" s="321"/>
      <c r="J129" s="322"/>
      <c r="K129" s="323"/>
      <c r="L129" s="323"/>
      <c r="M129" s="323"/>
      <c r="N129" s="323"/>
      <c r="O129" s="323"/>
      <c r="P129" s="323"/>
      <c r="Q129" s="335"/>
      <c r="R129" s="336">
        <f>IF($A$1="补货",I129+J129+K129+L129,I129+J129)</f>
        <v>0</v>
      </c>
      <c r="S129" s="337"/>
      <c r="T129" s="337">
        <f t="shared" si="10"/>
        <v>0</v>
      </c>
      <c r="U129" s="323" t="str">
        <f t="shared" si="11"/>
        <v>-</v>
      </c>
      <c r="V129" s="338"/>
    </row>
    <row r="130" customHeight="1" spans="2:22">
      <c r="B130" s="299"/>
      <c r="C130" s="7" t="s">
        <v>1240</v>
      </c>
      <c r="D130" s="8" t="s">
        <v>1241</v>
      </c>
      <c r="E130" s="8"/>
      <c r="F130" s="9" t="s">
        <v>852</v>
      </c>
      <c r="G130" s="10" t="s">
        <v>1242</v>
      </c>
      <c r="H130" s="11"/>
      <c r="I130" s="31"/>
      <c r="J130" s="32"/>
      <c r="K130" s="33"/>
      <c r="L130" s="33"/>
      <c r="M130" s="33"/>
      <c r="N130" s="33"/>
      <c r="O130" s="33"/>
      <c r="P130" s="33"/>
      <c r="Q130" s="43"/>
      <c r="R130" s="44">
        <f>IF($A$1="补货",I130+J130+K130+L130,I130+J130)</f>
        <v>0</v>
      </c>
      <c r="S130" s="45"/>
      <c r="T130" s="45">
        <f t="shared" si="10"/>
        <v>0</v>
      </c>
      <c r="U130" s="33" t="str">
        <f t="shared" si="11"/>
        <v>-</v>
      </c>
      <c r="V130" s="46"/>
    </row>
    <row r="131" customHeight="1" spans="2:22">
      <c r="B131" s="301" t="s">
        <v>1187</v>
      </c>
      <c r="C131" s="302" t="s">
        <v>1243</v>
      </c>
      <c r="D131" s="303" t="s">
        <v>1244</v>
      </c>
      <c r="E131" s="303"/>
      <c r="F131" s="311" t="s">
        <v>1245</v>
      </c>
      <c r="G131" s="305" t="s">
        <v>1246</v>
      </c>
      <c r="H131" s="26"/>
      <c r="I131" s="37"/>
      <c r="J131" s="38"/>
      <c r="K131" s="39"/>
      <c r="L131" s="39"/>
      <c r="M131" s="39"/>
      <c r="N131" s="39"/>
      <c r="O131" s="39"/>
      <c r="P131" s="39"/>
      <c r="Q131" s="48"/>
      <c r="R131" s="339">
        <f>IF($A$1="补货",I131+J131+K131+L131,I131+J131)</f>
        <v>0</v>
      </c>
      <c r="S131" s="50"/>
      <c r="T131" s="50">
        <f t="shared" si="10"/>
        <v>0</v>
      </c>
      <c r="U131" s="39" t="str">
        <f t="shared" si="11"/>
        <v>-</v>
      </c>
      <c r="V131" s="51"/>
    </row>
    <row r="132" customHeight="1" spans="2:22">
      <c r="B132" s="366" t="s">
        <v>1187</v>
      </c>
      <c r="C132" s="307" t="s">
        <v>1247</v>
      </c>
      <c r="D132" s="308" t="s">
        <v>1248</v>
      </c>
      <c r="E132" s="308" t="s">
        <v>953</v>
      </c>
      <c r="F132" s="300" t="s">
        <v>1238</v>
      </c>
      <c r="G132" s="309" t="s">
        <v>1249</v>
      </c>
      <c r="H132" s="310"/>
      <c r="I132" s="324"/>
      <c r="J132" s="325"/>
      <c r="K132" s="326"/>
      <c r="L132" s="326"/>
      <c r="M132" s="326"/>
      <c r="N132" s="326"/>
      <c r="O132" s="326"/>
      <c r="P132" s="326"/>
      <c r="Q132" s="340"/>
      <c r="R132" s="341">
        <f>IF($A$1="补货",I132+J132+K132+L132,I132+J132)</f>
        <v>0</v>
      </c>
      <c r="S132" s="342"/>
      <c r="T132" s="342">
        <f t="shared" si="10"/>
        <v>0</v>
      </c>
      <c r="U132" s="326" t="str">
        <f t="shared" si="11"/>
        <v>-</v>
      </c>
      <c r="V132" s="343"/>
    </row>
    <row r="133" customHeight="1" spans="2:22">
      <c r="B133" s="15"/>
      <c r="C133" s="290" t="s">
        <v>1250</v>
      </c>
      <c r="D133" s="291" t="s">
        <v>1251</v>
      </c>
      <c r="E133" s="291" t="s">
        <v>953</v>
      </c>
      <c r="F133" s="18" t="s">
        <v>852</v>
      </c>
      <c r="G133" s="292" t="s">
        <v>1252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IF($A$1="补货",I133+J133+K133+L133,I133+J133)</f>
        <v>0</v>
      </c>
      <c r="S133" s="45"/>
      <c r="T133" s="45">
        <f t="shared" si="10"/>
        <v>0</v>
      </c>
      <c r="U133" s="33" t="str">
        <f t="shared" si="11"/>
        <v>-</v>
      </c>
      <c r="V133" s="47"/>
    </row>
    <row r="134" customHeight="1" spans="2:22">
      <c r="B134" s="15"/>
      <c r="C134" s="16" t="s">
        <v>1253</v>
      </c>
      <c r="D134" s="17" t="s">
        <v>1254</v>
      </c>
      <c r="E134" s="17" t="s">
        <v>953</v>
      </c>
      <c r="F134" s="18" t="s">
        <v>1245</v>
      </c>
      <c r="G134" s="19" t="s">
        <v>1255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IF($A$1="补货",I134+J134+K134+L134,I134+J134)</f>
        <v>0</v>
      </c>
      <c r="S134" s="45"/>
      <c r="T134" s="45">
        <f t="shared" si="10"/>
        <v>0</v>
      </c>
      <c r="U134" s="33" t="str">
        <f t="shared" si="11"/>
        <v>-</v>
      </c>
      <c r="V134" s="47"/>
    </row>
    <row r="135" customHeight="1" spans="2:22">
      <c r="B135" s="15"/>
      <c r="C135" s="16" t="s">
        <v>1256</v>
      </c>
      <c r="D135" s="17" t="s">
        <v>1257</v>
      </c>
      <c r="E135" s="17" t="s">
        <v>957</v>
      </c>
      <c r="F135" s="18" t="s">
        <v>1238</v>
      </c>
      <c r="G135" s="19" t="s">
        <v>1258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IF($A$1="补货",I135+J135+K135+L135,I135+J135)</f>
        <v>0</v>
      </c>
      <c r="S135" s="45"/>
      <c r="T135" s="45">
        <f t="shared" si="10"/>
        <v>0</v>
      </c>
      <c r="U135" s="33" t="str">
        <f t="shared" si="11"/>
        <v>-</v>
      </c>
      <c r="V135" s="47"/>
    </row>
    <row r="136" customHeight="1" spans="2:22">
      <c r="B136" s="15"/>
      <c r="C136" s="16" t="s">
        <v>1259</v>
      </c>
      <c r="D136" s="17" t="s">
        <v>1260</v>
      </c>
      <c r="E136" s="17" t="s">
        <v>957</v>
      </c>
      <c r="F136" s="18" t="s">
        <v>852</v>
      </c>
      <c r="G136" s="19" t="s">
        <v>1261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IF($A$1="补货",I136+J136+K136+L136,I136+J136)</f>
        <v>0</v>
      </c>
      <c r="S136" s="45"/>
      <c r="T136" s="45">
        <f t="shared" si="10"/>
        <v>0</v>
      </c>
      <c r="U136" s="33" t="str">
        <f t="shared" si="11"/>
        <v>-</v>
      </c>
      <c r="V136" s="47"/>
    </row>
    <row r="137" customHeight="1" spans="2:22">
      <c r="B137" s="15"/>
      <c r="C137" s="16" t="s">
        <v>1262</v>
      </c>
      <c r="D137" s="17" t="s">
        <v>1263</v>
      </c>
      <c r="E137" s="17" t="s">
        <v>957</v>
      </c>
      <c r="F137" s="18" t="s">
        <v>1245</v>
      </c>
      <c r="G137" s="19" t="s">
        <v>1264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IF($A$1="补货",I137+J137+K137+L137,I137+J137)</f>
        <v>0</v>
      </c>
      <c r="S137" s="45"/>
      <c r="T137" s="45">
        <f t="shared" si="10"/>
        <v>0</v>
      </c>
      <c r="U137" s="33" t="str">
        <f t="shared" si="11"/>
        <v>-</v>
      </c>
      <c r="V137" s="47"/>
    </row>
    <row r="138" customHeight="1" spans="2:22">
      <c r="B138" s="15"/>
      <c r="C138" s="16" t="s">
        <v>1265</v>
      </c>
      <c r="D138" s="17" t="s">
        <v>1266</v>
      </c>
      <c r="E138" s="17" t="s">
        <v>957</v>
      </c>
      <c r="F138" s="18" t="s">
        <v>1267</v>
      </c>
      <c r="G138" s="19" t="s">
        <v>1268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IF($A$1="补货",I138+J138+K138+L138,I138+J138)</f>
        <v>0</v>
      </c>
      <c r="S138" s="45"/>
      <c r="T138" s="45">
        <f t="shared" si="10"/>
        <v>0</v>
      </c>
      <c r="U138" s="33" t="str">
        <f t="shared" si="11"/>
        <v>-</v>
      </c>
      <c r="V138" s="47"/>
    </row>
    <row r="139" customHeight="1" spans="2:22">
      <c r="B139" s="15"/>
      <c r="C139" s="16" t="s">
        <v>1269</v>
      </c>
      <c r="D139" s="17" t="s">
        <v>1270</v>
      </c>
      <c r="E139" s="17" t="s">
        <v>145</v>
      </c>
      <c r="F139" s="18" t="s">
        <v>1238</v>
      </c>
      <c r="G139" s="19" t="s">
        <v>1271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IF($A$1="补货",I139+J139+K139+L139,I139+J139)</f>
        <v>0</v>
      </c>
      <c r="S139" s="45"/>
      <c r="T139" s="45">
        <f t="shared" si="10"/>
        <v>0</v>
      </c>
      <c r="U139" s="33" t="str">
        <f t="shared" si="11"/>
        <v>-</v>
      </c>
      <c r="V139" s="47"/>
    </row>
    <row r="140" customHeight="1" spans="2:22">
      <c r="B140" s="15"/>
      <c r="C140" s="16" t="s">
        <v>1272</v>
      </c>
      <c r="D140" s="17" t="s">
        <v>1273</v>
      </c>
      <c r="E140" s="17" t="s">
        <v>145</v>
      </c>
      <c r="F140" s="18" t="s">
        <v>852</v>
      </c>
      <c r="G140" s="19" t="s">
        <v>1274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si="10"/>
        <v>0</v>
      </c>
      <c r="U140" s="33" t="str">
        <f t="shared" si="11"/>
        <v>-</v>
      </c>
      <c r="V140" s="47"/>
    </row>
    <row r="141" customHeight="1" spans="2:22">
      <c r="B141" s="15"/>
      <c r="C141" s="16" t="s">
        <v>1275</v>
      </c>
      <c r="D141" s="17" t="s">
        <v>1276</v>
      </c>
      <c r="E141" s="17" t="s">
        <v>145</v>
      </c>
      <c r="F141" s="18" t="s">
        <v>1245</v>
      </c>
      <c r="G141" s="19" t="s">
        <v>1277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44">
        <f>IF($A$1="补货",I141+J141+K141+L141,I141+J141)</f>
        <v>0</v>
      </c>
      <c r="S141" s="45"/>
      <c r="T141" s="45">
        <f t="shared" si="10"/>
        <v>0</v>
      </c>
      <c r="U141" s="33" t="str">
        <f t="shared" si="11"/>
        <v>-</v>
      </c>
      <c r="V141" s="47"/>
    </row>
    <row r="142" customHeight="1" spans="2:22">
      <c r="B142" s="15"/>
      <c r="C142" s="16" t="s">
        <v>1278</v>
      </c>
      <c r="D142" s="17" t="s">
        <v>1279</v>
      </c>
      <c r="E142" s="17" t="s">
        <v>31</v>
      </c>
      <c r="F142" s="18" t="s">
        <v>1245</v>
      </c>
      <c r="G142" s="19" t="s">
        <v>1280</v>
      </c>
      <c r="H142" s="20"/>
      <c r="I142" s="34"/>
      <c r="J142" s="35"/>
      <c r="K142" s="36"/>
      <c r="L142" s="36"/>
      <c r="M142" s="36"/>
      <c r="N142" s="36"/>
      <c r="O142" s="36"/>
      <c r="P142" s="36"/>
      <c r="Q142" s="332"/>
      <c r="R142" s="44">
        <f>IF($A$1="补货",I142+J142+K142+L142,I142+J142)</f>
        <v>0</v>
      </c>
      <c r="S142" s="45"/>
      <c r="T142" s="45">
        <f t="shared" si="10"/>
        <v>0</v>
      </c>
      <c r="U142" s="33" t="str">
        <f t="shared" si="11"/>
        <v>-</v>
      </c>
      <c r="V142" s="47"/>
    </row>
    <row r="143" customHeight="1" spans="2:22">
      <c r="B143" s="15"/>
      <c r="C143" s="16" t="s">
        <v>1281</v>
      </c>
      <c r="D143" s="17" t="s">
        <v>1282</v>
      </c>
      <c r="E143" s="17" t="s">
        <v>913</v>
      </c>
      <c r="F143" s="18" t="s">
        <v>1267</v>
      </c>
      <c r="G143" s="19" t="s">
        <v>1283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IF($A$1="补货",I143+J143+K143+L143,I143+J143)</f>
        <v>0</v>
      </c>
      <c r="S143" s="45"/>
      <c r="T143" s="45">
        <f t="shared" si="10"/>
        <v>0</v>
      </c>
      <c r="U143" s="33" t="str">
        <f t="shared" si="11"/>
        <v>-</v>
      </c>
      <c r="V143" s="47"/>
    </row>
    <row r="144" customHeight="1" spans="2:22">
      <c r="B144" s="15"/>
      <c r="C144" s="16" t="s">
        <v>1284</v>
      </c>
      <c r="D144" s="17" t="s">
        <v>1285</v>
      </c>
      <c r="E144" s="17" t="s">
        <v>988</v>
      </c>
      <c r="F144" s="18" t="s">
        <v>1245</v>
      </c>
      <c r="G144" s="19" t="s">
        <v>1286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IF($A$1="补货",I144+J144+K144+L144,I144+J144)</f>
        <v>0</v>
      </c>
      <c r="S144" s="45"/>
      <c r="T144" s="45">
        <f t="shared" ref="T144:T165" si="12">R144+S144</f>
        <v>0</v>
      </c>
      <c r="U144" s="33" t="str">
        <f t="shared" ref="U144:U165" si="13">IF(Q144&gt;0,T144/Q144*7,"-")</f>
        <v>-</v>
      </c>
      <c r="V144" s="47"/>
    </row>
    <row r="145" customHeight="1" spans="2:22">
      <c r="B145" s="15"/>
      <c r="C145" s="16" t="s">
        <v>1287</v>
      </c>
      <c r="D145" s="17" t="s">
        <v>1288</v>
      </c>
      <c r="E145" s="17" t="s">
        <v>988</v>
      </c>
      <c r="F145" s="18" t="s">
        <v>1267</v>
      </c>
      <c r="G145" s="19" t="s">
        <v>1289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333">
        <f>IF($A$1="补货",I145+J145+K145+L145,I145+J145)</f>
        <v>0</v>
      </c>
      <c r="S145" s="334"/>
      <c r="T145" s="334">
        <f t="shared" si="12"/>
        <v>0</v>
      </c>
      <c r="U145" s="36" t="str">
        <f t="shared" si="13"/>
        <v>-</v>
      </c>
      <c r="V145" s="47"/>
    </row>
    <row r="146" customHeight="1" spans="2:22">
      <c r="B146" s="393"/>
      <c r="C146" s="394" t="s">
        <v>1290</v>
      </c>
      <c r="D146" s="395" t="s">
        <v>1291</v>
      </c>
      <c r="E146" s="395"/>
      <c r="F146" s="396" t="s">
        <v>1292</v>
      </c>
      <c r="G146" s="397" t="s">
        <v>1293</v>
      </c>
      <c r="H146" s="398"/>
      <c r="I146" s="408"/>
      <c r="J146" s="409"/>
      <c r="K146" s="410"/>
      <c r="L146" s="410"/>
      <c r="M146" s="410"/>
      <c r="N146" s="410"/>
      <c r="O146" s="410"/>
      <c r="P146" s="410"/>
      <c r="Q146" s="414"/>
      <c r="R146" s="336">
        <f>IF($A$1="补货",I146+J146+K146+L146,I146+J146)</f>
        <v>0</v>
      </c>
      <c r="S146" s="337"/>
      <c r="T146" s="337">
        <f t="shared" si="12"/>
        <v>0</v>
      </c>
      <c r="U146" s="323" t="str">
        <f t="shared" si="13"/>
        <v>-</v>
      </c>
      <c r="V146" s="415"/>
    </row>
    <row r="147" customHeight="1" spans="2:22">
      <c r="B147" s="370"/>
      <c r="C147" s="16" t="s">
        <v>1294</v>
      </c>
      <c r="D147" s="17" t="s">
        <v>1295</v>
      </c>
      <c r="E147" s="17"/>
      <c r="F147" s="18" t="s">
        <v>1292</v>
      </c>
      <c r="G147" s="19" t="s">
        <v>1296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IF($A$1="补货",I147+J147+K147+L147,I147+J147)</f>
        <v>0</v>
      </c>
      <c r="S147" s="45"/>
      <c r="T147" s="45">
        <f t="shared" si="12"/>
        <v>0</v>
      </c>
      <c r="U147" s="33" t="str">
        <f t="shared" si="13"/>
        <v>-</v>
      </c>
      <c r="V147" s="47"/>
    </row>
    <row r="148" customHeight="1" spans="2:22">
      <c r="B148" s="370"/>
      <c r="C148" s="16" t="s">
        <v>1297</v>
      </c>
      <c r="D148" s="17" t="s">
        <v>1298</v>
      </c>
      <c r="E148" s="17"/>
      <c r="F148" s="18" t="s">
        <v>1245</v>
      </c>
      <c r="G148" s="19" t="s">
        <v>1299</v>
      </c>
      <c r="H148" s="20"/>
      <c r="I148" s="34"/>
      <c r="J148" s="35"/>
      <c r="K148" s="36"/>
      <c r="L148" s="36"/>
      <c r="M148" s="36"/>
      <c r="N148" s="36"/>
      <c r="O148" s="36"/>
      <c r="P148" s="36"/>
      <c r="Q148" s="332"/>
      <c r="R148" s="44">
        <f>IF($A$1="补货",I148+J148+K148+L148,I148+J148)</f>
        <v>0</v>
      </c>
      <c r="S148" s="45"/>
      <c r="T148" s="45">
        <f t="shared" si="12"/>
        <v>0</v>
      </c>
      <c r="U148" s="33" t="str">
        <f t="shared" si="13"/>
        <v>-</v>
      </c>
      <c r="V148" s="47"/>
    </row>
    <row r="149" customHeight="1" spans="2:22">
      <c r="B149" s="370"/>
      <c r="C149" s="16" t="s">
        <v>1300</v>
      </c>
      <c r="D149" s="17" t="s">
        <v>1301</v>
      </c>
      <c r="E149" s="17"/>
      <c r="F149" s="18" t="s">
        <v>1245</v>
      </c>
      <c r="G149" s="19" t="s">
        <v>1302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2"/>
        <v>0</v>
      </c>
      <c r="U149" s="33" t="str">
        <f t="shared" si="13"/>
        <v>-</v>
      </c>
      <c r="V149" s="47"/>
    </row>
    <row r="150" customHeight="1" spans="2:22">
      <c r="B150" s="370"/>
      <c r="C150" s="16" t="s">
        <v>1303</v>
      </c>
      <c r="D150" s="17" t="s">
        <v>1304</v>
      </c>
      <c r="E150" s="17"/>
      <c r="F150" s="18" t="s">
        <v>1245</v>
      </c>
      <c r="G150" s="19" t="s">
        <v>1305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IF($A$1="补货",I150+J150+K150+L150,I150+J150)</f>
        <v>0</v>
      </c>
      <c r="S150" s="45"/>
      <c r="T150" s="45">
        <f t="shared" si="12"/>
        <v>0</v>
      </c>
      <c r="U150" s="33" t="str">
        <f t="shared" si="13"/>
        <v>-</v>
      </c>
      <c r="V150" s="47"/>
    </row>
    <row r="151" customHeight="1" spans="2:22">
      <c r="B151" s="370"/>
      <c r="C151" s="16" t="s">
        <v>1306</v>
      </c>
      <c r="D151" s="17" t="s">
        <v>1307</v>
      </c>
      <c r="E151" s="17"/>
      <c r="F151" s="18" t="s">
        <v>1245</v>
      </c>
      <c r="G151" s="19" t="s">
        <v>1308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44">
        <f>IF($A$1="补货",I151+J151+K151+L151,I151+J151)</f>
        <v>0</v>
      </c>
      <c r="S151" s="45"/>
      <c r="T151" s="45">
        <f t="shared" si="12"/>
        <v>0</v>
      </c>
      <c r="U151" s="33" t="str">
        <f t="shared" si="13"/>
        <v>-</v>
      </c>
      <c r="V151" s="47"/>
    </row>
    <row r="152" customHeight="1" spans="2:22">
      <c r="B152" s="301"/>
      <c r="C152" s="363" t="s">
        <v>1309</v>
      </c>
      <c r="D152" s="364" t="s">
        <v>1310</v>
      </c>
      <c r="E152" s="364"/>
      <c r="F152" s="311" t="s">
        <v>1245</v>
      </c>
      <c r="G152" s="365" t="s">
        <v>1311</v>
      </c>
      <c r="H152" s="26"/>
      <c r="I152" s="37"/>
      <c r="J152" s="38"/>
      <c r="K152" s="39"/>
      <c r="L152" s="39"/>
      <c r="M152" s="39"/>
      <c r="N152" s="39"/>
      <c r="O152" s="39"/>
      <c r="P152" s="39"/>
      <c r="Q152" s="48"/>
      <c r="R152" s="339">
        <f>IF($A$1="补货",I152+J152+K152+L152,I152+J152)</f>
        <v>0</v>
      </c>
      <c r="S152" s="50"/>
      <c r="T152" s="50">
        <f t="shared" si="12"/>
        <v>0</v>
      </c>
      <c r="U152" s="39" t="str">
        <f t="shared" si="13"/>
        <v>-</v>
      </c>
      <c r="V152" s="51"/>
    </row>
    <row r="153" customHeight="1" spans="2:22">
      <c r="B153" s="15"/>
      <c r="C153" s="16" t="s">
        <v>1312</v>
      </c>
      <c r="D153" s="17" t="s">
        <v>1313</v>
      </c>
      <c r="E153" s="17"/>
      <c r="F153" s="18" t="s">
        <v>1314</v>
      </c>
      <c r="G153" s="19" t="s">
        <v>1315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IF($A$1="补货",I153+J153+K153+L153,I153+J153)</f>
        <v>0</v>
      </c>
      <c r="S153" s="45"/>
      <c r="T153" s="45">
        <f t="shared" si="12"/>
        <v>0</v>
      </c>
      <c r="U153" s="33" t="str">
        <f t="shared" si="13"/>
        <v>-</v>
      </c>
      <c r="V153" s="47"/>
    </row>
    <row r="154" customHeight="1" spans="2:22">
      <c r="B154" s="15"/>
      <c r="C154" s="16" t="s">
        <v>1316</v>
      </c>
      <c r="D154" s="17" t="s">
        <v>1317</v>
      </c>
      <c r="E154" s="17"/>
      <c r="F154" s="18" t="s">
        <v>1318</v>
      </c>
      <c r="G154" s="19" t="s">
        <v>1319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IF($A$1="补货",I154+J154+K154+L154,I154+J154)</f>
        <v>0</v>
      </c>
      <c r="S154" s="45"/>
      <c r="T154" s="45">
        <f t="shared" si="12"/>
        <v>0</v>
      </c>
      <c r="U154" s="33" t="str">
        <f t="shared" si="13"/>
        <v>-</v>
      </c>
      <c r="V154" s="47"/>
    </row>
    <row r="155" customHeight="1" spans="2:22">
      <c r="B155" s="15"/>
      <c r="C155" s="16" t="s">
        <v>1320</v>
      </c>
      <c r="D155" s="17" t="s">
        <v>1321</v>
      </c>
      <c r="E155" s="17"/>
      <c r="F155" s="18" t="s">
        <v>1322</v>
      </c>
      <c r="G155" s="19" t="s">
        <v>1323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333">
        <f>IF($A$1="补货",I155+J155+K155+L155,I155+J155)</f>
        <v>0</v>
      </c>
      <c r="S155" s="334"/>
      <c r="T155" s="334">
        <f t="shared" si="12"/>
        <v>0</v>
      </c>
      <c r="U155" s="36" t="str">
        <f t="shared" si="13"/>
        <v>-</v>
      </c>
      <c r="V155" s="47"/>
    </row>
    <row r="156" customHeight="1" spans="2:22">
      <c r="B156" s="393"/>
      <c r="C156" s="394" t="s">
        <v>1324</v>
      </c>
      <c r="D156" s="395" t="s">
        <v>1325</v>
      </c>
      <c r="E156" s="395"/>
      <c r="F156" s="396" t="s">
        <v>1326</v>
      </c>
      <c r="G156" s="397" t="s">
        <v>1327</v>
      </c>
      <c r="H156" s="398"/>
      <c r="I156" s="408"/>
      <c r="J156" s="409"/>
      <c r="K156" s="410"/>
      <c r="L156" s="410"/>
      <c r="M156" s="410"/>
      <c r="N156" s="410"/>
      <c r="O156" s="410"/>
      <c r="P156" s="410"/>
      <c r="Q156" s="414"/>
      <c r="R156" s="336">
        <f>IF($A$1="补货",I156+J156+K156+L156,I156+J156)</f>
        <v>0</v>
      </c>
      <c r="S156" s="337"/>
      <c r="T156" s="337">
        <f t="shared" si="12"/>
        <v>0</v>
      </c>
      <c r="U156" s="323" t="str">
        <f t="shared" si="13"/>
        <v>-</v>
      </c>
      <c r="V156" s="415"/>
    </row>
    <row r="157" customHeight="1" spans="2:22">
      <c r="B157" s="370"/>
      <c r="C157" s="16" t="s">
        <v>1328</v>
      </c>
      <c r="D157" s="17" t="s">
        <v>1329</v>
      </c>
      <c r="E157" s="17"/>
      <c r="F157" s="18" t="s">
        <v>1330</v>
      </c>
      <c r="G157" s="19" t="s">
        <v>1331</v>
      </c>
      <c r="H157" s="20"/>
      <c r="I157" s="34"/>
      <c r="J157" s="35"/>
      <c r="K157" s="36"/>
      <c r="L157" s="36"/>
      <c r="M157" s="36"/>
      <c r="N157" s="36"/>
      <c r="O157" s="36"/>
      <c r="P157" s="36"/>
      <c r="Q157" s="332"/>
      <c r="R157" s="44">
        <f>IF($A$1="补货",I157+J157+K157+L157,I157+J157)</f>
        <v>0</v>
      </c>
      <c r="S157" s="45"/>
      <c r="T157" s="45">
        <f t="shared" si="12"/>
        <v>0</v>
      </c>
      <c r="U157" s="33" t="str">
        <f t="shared" si="13"/>
        <v>-</v>
      </c>
      <c r="V157" s="47"/>
    </row>
    <row r="158" customHeight="1" spans="2:22">
      <c r="B158" s="370"/>
      <c r="C158" s="16" t="s">
        <v>1332</v>
      </c>
      <c r="D158" s="17" t="s">
        <v>1333</v>
      </c>
      <c r="E158" s="17"/>
      <c r="F158" s="18" t="s">
        <v>1334</v>
      </c>
      <c r="G158" s="19" t="s">
        <v>1335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44">
        <f>IF($A$1="补货",I158+J158+K158+L158,I158+J158)</f>
        <v>0</v>
      </c>
      <c r="S158" s="45"/>
      <c r="T158" s="45">
        <f t="shared" si="12"/>
        <v>0</v>
      </c>
      <c r="U158" s="33" t="str">
        <f t="shared" si="13"/>
        <v>-</v>
      </c>
      <c r="V158" s="47"/>
    </row>
    <row r="159" customHeight="1" spans="2:22">
      <c r="B159" s="370"/>
      <c r="C159" s="16" t="s">
        <v>1336</v>
      </c>
      <c r="D159" s="17" t="s">
        <v>1337</v>
      </c>
      <c r="E159" s="17"/>
      <c r="F159" s="18" t="s">
        <v>1338</v>
      </c>
      <c r="G159" s="19" t="s">
        <v>1339</v>
      </c>
      <c r="H159" s="20"/>
      <c r="I159" s="34"/>
      <c r="J159" s="35"/>
      <c r="K159" s="36"/>
      <c r="L159" s="36"/>
      <c r="M159" s="36"/>
      <c r="N159" s="36"/>
      <c r="O159" s="36"/>
      <c r="P159" s="36"/>
      <c r="Q159" s="332"/>
      <c r="R159" s="44">
        <f>IF($A$1="补货",I159+J159+K159+L159,I159+J159)</f>
        <v>0</v>
      </c>
      <c r="S159" s="45"/>
      <c r="T159" s="45">
        <f t="shared" si="12"/>
        <v>0</v>
      </c>
      <c r="U159" s="33" t="str">
        <f t="shared" si="13"/>
        <v>-</v>
      </c>
      <c r="V159" s="47"/>
    </row>
    <row r="160" customHeight="1" spans="2:22">
      <c r="B160" s="301"/>
      <c r="C160" s="363" t="s">
        <v>1340</v>
      </c>
      <c r="D160" s="364" t="s">
        <v>1341</v>
      </c>
      <c r="E160" s="364"/>
      <c r="F160" s="311" t="s">
        <v>1342</v>
      </c>
      <c r="G160" s="365" t="s">
        <v>1343</v>
      </c>
      <c r="H160" s="26"/>
      <c r="I160" s="37"/>
      <c r="J160" s="38"/>
      <c r="K160" s="39"/>
      <c r="L160" s="39"/>
      <c r="M160" s="39"/>
      <c r="N160" s="39"/>
      <c r="O160" s="39"/>
      <c r="P160" s="39"/>
      <c r="Q160" s="48"/>
      <c r="R160" s="339">
        <f>IF($A$1="补货",I160+J160+K160+L160,I160+J160)</f>
        <v>0</v>
      </c>
      <c r="S160" s="50"/>
      <c r="T160" s="50">
        <f t="shared" si="12"/>
        <v>0</v>
      </c>
      <c r="U160" s="39" t="str">
        <f t="shared" si="13"/>
        <v>-</v>
      </c>
      <c r="V160" s="51"/>
    </row>
    <row r="161" customHeight="1" spans="2:22">
      <c r="B161" s="312"/>
      <c r="C161" s="399" t="s">
        <v>1344</v>
      </c>
      <c r="D161" s="400" t="s">
        <v>1345</v>
      </c>
      <c r="E161" s="400"/>
      <c r="F161" s="315" t="s">
        <v>1346</v>
      </c>
      <c r="G161" s="401" t="s">
        <v>1347</v>
      </c>
      <c r="H161" s="317"/>
      <c r="I161" s="327"/>
      <c r="J161" s="328"/>
      <c r="K161" s="329"/>
      <c r="L161" s="329"/>
      <c r="M161" s="329"/>
      <c r="N161" s="329"/>
      <c r="O161" s="329"/>
      <c r="P161" s="329"/>
      <c r="Q161" s="344"/>
      <c r="R161" s="341">
        <f>IF($A$1="补货",I161+J161+K161+L161,I161+J161)</f>
        <v>0</v>
      </c>
      <c r="S161" s="342"/>
      <c r="T161" s="342">
        <f t="shared" si="12"/>
        <v>0</v>
      </c>
      <c r="U161" s="326" t="str">
        <f t="shared" si="13"/>
        <v>-</v>
      </c>
      <c r="V161" s="347"/>
    </row>
    <row r="162" customHeight="1" spans="2:22">
      <c r="B162" s="15"/>
      <c r="C162" s="16" t="s">
        <v>1348</v>
      </c>
      <c r="D162" s="17" t="s">
        <v>1349</v>
      </c>
      <c r="E162" s="17"/>
      <c r="F162" s="18" t="s">
        <v>1350</v>
      </c>
      <c r="G162" s="19" t="s">
        <v>1351</v>
      </c>
      <c r="H162" s="20"/>
      <c r="I162" s="34"/>
      <c r="J162" s="35"/>
      <c r="K162" s="36"/>
      <c r="L162" s="36"/>
      <c r="M162" s="36"/>
      <c r="N162" s="36"/>
      <c r="O162" s="36"/>
      <c r="P162" s="36"/>
      <c r="Q162" s="332"/>
      <c r="R162" s="333">
        <f>IF($A$1="补货",I162+J162+K162+L162,I162+J162)</f>
        <v>0</v>
      </c>
      <c r="S162" s="334"/>
      <c r="T162" s="334">
        <f t="shared" si="12"/>
        <v>0</v>
      </c>
      <c r="U162" s="36" t="str">
        <f t="shared" si="13"/>
        <v>-</v>
      </c>
      <c r="V162" s="47"/>
    </row>
    <row r="163" customHeight="1" spans="2:22">
      <c r="B163" s="393"/>
      <c r="C163" s="394" t="s">
        <v>1352</v>
      </c>
      <c r="D163" s="395" t="s">
        <v>1353</v>
      </c>
      <c r="E163" s="395"/>
      <c r="F163" s="396" t="s">
        <v>1354</v>
      </c>
      <c r="G163" s="397" t="s">
        <v>1355</v>
      </c>
      <c r="H163" s="398"/>
      <c r="I163" s="408"/>
      <c r="J163" s="409"/>
      <c r="K163" s="410"/>
      <c r="L163" s="410"/>
      <c r="M163" s="410"/>
      <c r="N163" s="410"/>
      <c r="O163" s="410"/>
      <c r="P163" s="410"/>
      <c r="Q163" s="414"/>
      <c r="R163" s="336">
        <f>IF($A$1="补货",I163+J163+K163+L163,I163+J163)</f>
        <v>0</v>
      </c>
      <c r="S163" s="337"/>
      <c r="T163" s="337">
        <f t="shared" si="12"/>
        <v>0</v>
      </c>
      <c r="U163" s="323" t="str">
        <f t="shared" si="13"/>
        <v>-</v>
      </c>
      <c r="V163" s="415"/>
    </row>
    <row r="164" customHeight="1" spans="2:22">
      <c r="B164" s="370"/>
      <c r="C164" s="290" t="s">
        <v>1356</v>
      </c>
      <c r="D164" s="291" t="s">
        <v>1357</v>
      </c>
      <c r="E164" s="291"/>
      <c r="F164" s="334" t="s">
        <v>873</v>
      </c>
      <c r="G164" s="292" t="s">
        <v>1358</v>
      </c>
      <c r="H164" s="20"/>
      <c r="I164" s="34"/>
      <c r="J164" s="35"/>
      <c r="K164" s="36"/>
      <c r="L164" s="36"/>
      <c r="M164" s="36"/>
      <c r="N164" s="36"/>
      <c r="O164" s="36"/>
      <c r="P164" s="36"/>
      <c r="Q164" s="332"/>
      <c r="R164" s="44">
        <f>IF($A$1="补货",I164+J164+K164+L164,I164+J164)</f>
        <v>0</v>
      </c>
      <c r="S164" s="45"/>
      <c r="T164" s="45">
        <f t="shared" si="12"/>
        <v>0</v>
      </c>
      <c r="U164" s="33" t="str">
        <f t="shared" si="13"/>
        <v>-</v>
      </c>
      <c r="V164" s="47"/>
    </row>
    <row r="165" customHeight="1" spans="2:22">
      <c r="B165" s="301"/>
      <c r="C165" s="302" t="s">
        <v>1359</v>
      </c>
      <c r="D165" s="303" t="s">
        <v>1360</v>
      </c>
      <c r="E165" s="303"/>
      <c r="F165" s="50" t="s">
        <v>1361</v>
      </c>
      <c r="G165" s="305" t="s">
        <v>1362</v>
      </c>
      <c r="H165" s="26"/>
      <c r="I165" s="37"/>
      <c r="J165" s="38"/>
      <c r="K165" s="39"/>
      <c r="L165" s="39"/>
      <c r="M165" s="39"/>
      <c r="N165" s="39"/>
      <c r="O165" s="39"/>
      <c r="P165" s="39"/>
      <c r="Q165" s="48"/>
      <c r="R165" s="339">
        <f>IF($A$1="补货",I165+J165+K165+L165,I165+J165)</f>
        <v>0</v>
      </c>
      <c r="S165" s="50"/>
      <c r="T165" s="50">
        <f t="shared" si="12"/>
        <v>0</v>
      </c>
      <c r="U165" s="39" t="str">
        <f t="shared" si="13"/>
        <v>-</v>
      </c>
      <c r="V165" s="51"/>
    </row>
    <row r="166" customHeight="1" spans="2:22">
      <c r="B166" s="402"/>
      <c r="C166" s="403" t="s">
        <v>1363</v>
      </c>
      <c r="D166" s="404" t="s">
        <v>1364</v>
      </c>
      <c r="E166" s="404"/>
      <c r="F166" s="405" t="s">
        <v>1365</v>
      </c>
      <c r="G166" s="406" t="s">
        <v>1366</v>
      </c>
      <c r="H166" s="407"/>
      <c r="I166" s="411"/>
      <c r="J166" s="412"/>
      <c r="K166" s="413"/>
      <c r="L166" s="413"/>
      <c r="M166" s="413"/>
      <c r="N166" s="413"/>
      <c r="O166" s="413"/>
      <c r="P166" s="413"/>
      <c r="Q166" s="416"/>
      <c r="R166" s="417">
        <f>IF($A$1="补货",I166+J166+K166+L166,I166+J166)</f>
        <v>0</v>
      </c>
      <c r="S166" s="405"/>
      <c r="T166" s="405">
        <f t="shared" ref="T166:T174" si="14">R166+S166</f>
        <v>0</v>
      </c>
      <c r="U166" s="413" t="str">
        <f t="shared" ref="U166:U174" si="15">IF(Q166&gt;0,T166/Q166*7,"-")</f>
        <v>-</v>
      </c>
      <c r="V166" s="418"/>
    </row>
    <row r="167" customHeight="1" spans="2:22">
      <c r="B167" s="301"/>
      <c r="C167" s="302" t="s">
        <v>1367</v>
      </c>
      <c r="D167" s="303" t="s">
        <v>1368</v>
      </c>
      <c r="E167" s="303"/>
      <c r="F167" s="50" t="s">
        <v>145</v>
      </c>
      <c r="G167" s="305" t="s">
        <v>1369</v>
      </c>
      <c r="H167" s="26"/>
      <c r="I167" s="37"/>
      <c r="J167" s="38"/>
      <c r="K167" s="39"/>
      <c r="L167" s="39"/>
      <c r="M167" s="39"/>
      <c r="N167" s="39"/>
      <c r="O167" s="39"/>
      <c r="P167" s="39"/>
      <c r="Q167" s="48"/>
      <c r="R167" s="339">
        <f>IF($A$1="补货",I167+J167+K167+L167,I167+J167)</f>
        <v>0</v>
      </c>
      <c r="S167" s="50"/>
      <c r="T167" s="50">
        <f t="shared" si="14"/>
        <v>0</v>
      </c>
      <c r="U167" s="39" t="str">
        <f t="shared" si="15"/>
        <v>-</v>
      </c>
      <c r="V167" s="51"/>
    </row>
    <row r="168" customHeight="1" spans="2:22">
      <c r="B168" s="312"/>
      <c r="C168" s="399"/>
      <c r="D168" s="400"/>
      <c r="E168" s="400"/>
      <c r="F168" s="315"/>
      <c r="G168" s="401"/>
      <c r="H168" s="317"/>
      <c r="I168" s="327"/>
      <c r="J168" s="328"/>
      <c r="K168" s="329"/>
      <c r="L168" s="329"/>
      <c r="M168" s="329"/>
      <c r="N168" s="329"/>
      <c r="O168" s="329"/>
      <c r="P168" s="329"/>
      <c r="Q168" s="344"/>
      <c r="R168" s="341">
        <f>IF($A$1="补货",I168+J168+K168+L168,I168+J168)</f>
        <v>0</v>
      </c>
      <c r="S168" s="342"/>
      <c r="T168" s="342">
        <f t="shared" ref="T168:T178" si="16">R168+S168</f>
        <v>0</v>
      </c>
      <c r="U168" s="326" t="str">
        <f t="shared" ref="U168:U178" si="17">IF(Q168&gt;0,T168/Q168*7,"-")</f>
        <v>-</v>
      </c>
      <c r="V168" s="3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IF($A$1="补货",I169+J169+K169+L169,I169+J169)</f>
        <v>0</v>
      </c>
      <c r="S169" s="45"/>
      <c r="T169" s="45">
        <f t="shared" si="16"/>
        <v>0</v>
      </c>
      <c r="U169" s="33" t="str">
        <f t="shared" si="17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IF($A$1="补货",I170+J170+K170+L170,I170+J170)</f>
        <v>0</v>
      </c>
      <c r="S170" s="45"/>
      <c r="T170" s="45">
        <f t="shared" si="16"/>
        <v>0</v>
      </c>
      <c r="U170" s="33" t="str">
        <f t="shared" si="17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IF($A$1="补货",I171+J171+K171+L171,I171+J171)</f>
        <v>0</v>
      </c>
      <c r="S171" s="45"/>
      <c r="T171" s="45">
        <f t="shared" si="16"/>
        <v>0</v>
      </c>
      <c r="U171" s="33" t="str">
        <f t="shared" si="17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IF($A$1="补货",I172+J172+K172+L172,I172+J172)</f>
        <v>0</v>
      </c>
      <c r="S172" s="45"/>
      <c r="T172" s="45">
        <f t="shared" si="16"/>
        <v>0</v>
      </c>
      <c r="U172" s="33" t="str">
        <f t="shared" si="17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IF($A$1="补货",I173+J173+K173+L173,I173+J173)</f>
        <v>0</v>
      </c>
      <c r="S173" s="45"/>
      <c r="T173" s="45">
        <f t="shared" si="16"/>
        <v>0</v>
      </c>
      <c r="U173" s="33" t="str">
        <f t="shared" si="17"/>
        <v>-</v>
      </c>
      <c r="V173" s="47"/>
    </row>
    <row r="174" customHeight="1" spans="2:22">
      <c r="B174" s="15"/>
      <c r="C174" s="16"/>
      <c r="D174" s="17"/>
      <c r="E174" s="17"/>
      <c r="F174" s="18"/>
      <c r="G174" s="19"/>
      <c r="H174" s="20"/>
      <c r="I174" s="34"/>
      <c r="J174" s="35"/>
      <c r="K174" s="36"/>
      <c r="L174" s="36"/>
      <c r="M174" s="36"/>
      <c r="N174" s="36"/>
      <c r="O174" s="36"/>
      <c r="P174" s="36"/>
      <c r="Q174" s="332"/>
      <c r="R174" s="44">
        <f>IF($A$1="补货",I174+J174+K174+L174,I174+J174)</f>
        <v>0</v>
      </c>
      <c r="S174" s="45"/>
      <c r="T174" s="45">
        <f t="shared" si="16"/>
        <v>0</v>
      </c>
      <c r="U174" s="33" t="str">
        <f t="shared" si="17"/>
        <v>-</v>
      </c>
      <c r="V174" s="47"/>
    </row>
    <row r="175" customHeight="1" spans="2:22">
      <c r="B175" s="15"/>
      <c r="C175" s="16"/>
      <c r="D175" s="17"/>
      <c r="E175" s="17"/>
      <c r="F175" s="18"/>
      <c r="G175" s="19"/>
      <c r="H175" s="20"/>
      <c r="I175" s="34"/>
      <c r="J175" s="35"/>
      <c r="K175" s="36"/>
      <c r="L175" s="36"/>
      <c r="M175" s="36"/>
      <c r="N175" s="36"/>
      <c r="O175" s="36"/>
      <c r="P175" s="36"/>
      <c r="Q175" s="332"/>
      <c r="R175" s="44">
        <f>IF($A$1="补货",I175+J175+K175+L175,I175+J175)</f>
        <v>0</v>
      </c>
      <c r="S175" s="45"/>
      <c r="T175" s="45">
        <f t="shared" si="16"/>
        <v>0</v>
      </c>
      <c r="U175" s="33" t="str">
        <f t="shared" si="17"/>
        <v>-</v>
      </c>
      <c r="V175" s="47"/>
    </row>
    <row r="176" customHeight="1" spans="2:22">
      <c r="B176" s="15"/>
      <c r="C176" s="16"/>
      <c r="D176" s="17"/>
      <c r="E176" s="17"/>
      <c r="F176" s="18"/>
      <c r="G176" s="19"/>
      <c r="H176" s="20"/>
      <c r="I176" s="34"/>
      <c r="J176" s="35"/>
      <c r="K176" s="36"/>
      <c r="L176" s="36"/>
      <c r="M176" s="36"/>
      <c r="N176" s="36"/>
      <c r="O176" s="36"/>
      <c r="P176" s="36"/>
      <c r="Q176" s="332"/>
      <c r="R176" s="44">
        <f>IF($A$1="补货",I176+J176+K176+L176,I176+J176)</f>
        <v>0</v>
      </c>
      <c r="S176" s="45"/>
      <c r="T176" s="45">
        <f t="shared" si="16"/>
        <v>0</v>
      </c>
      <c r="U176" s="33" t="str">
        <f t="shared" si="17"/>
        <v>-</v>
      </c>
      <c r="V176" s="47"/>
    </row>
    <row r="177" customHeight="1" spans="2:22">
      <c r="B177" s="15"/>
      <c r="C177" s="16"/>
      <c r="D177" s="17"/>
      <c r="E177" s="17"/>
      <c r="F177" s="18"/>
      <c r="G177" s="19"/>
      <c r="H177" s="20"/>
      <c r="I177" s="34"/>
      <c r="J177" s="35"/>
      <c r="K177" s="36"/>
      <c r="L177" s="36"/>
      <c r="M177" s="36"/>
      <c r="N177" s="36"/>
      <c r="O177" s="36"/>
      <c r="P177" s="36"/>
      <c r="Q177" s="332"/>
      <c r="R177" s="44">
        <f>IF($A$1="补货",I177+J177+K177+L177,I177+J177)</f>
        <v>0</v>
      </c>
      <c r="S177" s="45"/>
      <c r="T177" s="45">
        <f t="shared" si="16"/>
        <v>0</v>
      </c>
      <c r="U177" s="33" t="str">
        <f t="shared" si="17"/>
        <v>-</v>
      </c>
      <c r="V177" s="47"/>
    </row>
    <row r="178" customHeight="1" spans="2:22">
      <c r="B178" s="21" t="s">
        <v>1187</v>
      </c>
      <c r="C178" s="22"/>
      <c r="D178" s="23"/>
      <c r="E178" s="23"/>
      <c r="F178" s="24"/>
      <c r="G178" s="25"/>
      <c r="H178" s="26"/>
      <c r="I178" s="37"/>
      <c r="J178" s="38"/>
      <c r="K178" s="39"/>
      <c r="L178" s="39"/>
      <c r="M178" s="39"/>
      <c r="N178" s="39"/>
      <c r="O178" s="39"/>
      <c r="P178" s="39"/>
      <c r="Q178" s="48"/>
      <c r="R178" s="49">
        <f>IF($A$1="补货",I178+J178+K178+L178,I178+J178)</f>
        <v>0</v>
      </c>
      <c r="S178" s="50"/>
      <c r="T178" s="50">
        <f t="shared" si="16"/>
        <v>0</v>
      </c>
      <c r="U178" s="39" t="str">
        <f t="shared" si="17"/>
        <v>-</v>
      </c>
      <c r="V178" s="51"/>
    </row>
  </sheetData>
  <conditionalFormatting sqref="I77">
    <cfRule type="expression" dxfId="7" priority="10">
      <formula>AND(I77=0,V77="FBA")</formula>
    </cfRule>
  </conditionalFormatting>
  <conditionalFormatting sqref="J77">
    <cfRule type="expression" dxfId="7" priority="8">
      <formula>AND(J77=0,V77="FBM")</formula>
    </cfRule>
  </conditionalFormatting>
  <conditionalFormatting sqref="M77:Q77">
    <cfRule type="expression" dxfId="0" priority="20">
      <formula>$Q77&gt;0</formula>
    </cfRule>
    <cfRule type="expression" dxfId="1" priority="18">
      <formula>$Q77&gt;0.5</formula>
    </cfRule>
    <cfRule type="expression" dxfId="2" priority="16">
      <formula>$Q77&gt;1</formula>
    </cfRule>
  </conditionalFormatting>
  <conditionalFormatting sqref="I78">
    <cfRule type="expression" dxfId="7" priority="9">
      <formula>AND(I78=0,V78="FBA")</formula>
    </cfRule>
  </conditionalFormatting>
  <conditionalFormatting sqref="J78">
    <cfRule type="expression" dxfId="7" priority="7">
      <formula>AND(J78=0,V78="FBM")</formula>
    </cfRule>
  </conditionalFormatting>
  <conditionalFormatting sqref="M78:Q78">
    <cfRule type="expression" dxfId="0" priority="19">
      <formula>$Q78&gt;0</formula>
    </cfRule>
    <cfRule type="expression" dxfId="1" priority="17">
      <formula>$Q78&gt;0.5</formula>
    </cfRule>
    <cfRule type="expression" dxfId="2" priority="15">
      <formula>$Q78&gt;1</formula>
    </cfRule>
  </conditionalFormatting>
  <conditionalFormatting sqref="I56:I57">
    <cfRule type="expression" dxfId="7" priority="25">
      <formula>AND(I56=0,V56="FBA")</formula>
    </cfRule>
  </conditionalFormatting>
  <conditionalFormatting sqref="J56:J57">
    <cfRule type="expression" dxfId="7" priority="24">
      <formula>AND(J56=0,V56="FBM")</formula>
    </cfRule>
  </conditionalFormatting>
  <conditionalFormatting sqref="R56:R57">
    <cfRule type="expression" dxfId="3" priority="26">
      <formula>R56=0</formula>
    </cfRule>
  </conditionalFormatting>
  <conditionalFormatting sqref="T56:T57">
    <cfRule type="expression" dxfId="3" priority="21">
      <formula>AF53=0</formula>
    </cfRule>
  </conditionalFormatting>
  <conditionalFormatting sqref="T58:T60">
    <cfRule type="expression" dxfId="3" priority="67">
      <formula>AF53=0</formula>
    </cfRule>
  </conditionalFormatting>
  <conditionalFormatting sqref="T79:T81">
    <cfRule type="expression" dxfId="3" priority="68">
      <formula>AF74=0</formula>
    </cfRule>
  </conditionalFormatting>
  <conditionalFormatting sqref="U56:U57">
    <cfRule type="expression" dxfId="10" priority="22">
      <formula>OR(AND($A$1="补货",U56&lt;15),AND($A$1="入库",U56&lt;7))</formula>
    </cfRule>
    <cfRule type="expression" dxfId="9" priority="23">
      <formula>OR(AND($A$1="补货",U56&lt;30),AND($A$1="入库",U56&lt;15))</formula>
    </cfRule>
    <cfRule type="expression" dxfId="8" priority="27">
      <formula>OR(AND($A$1="补货",U56&lt;60),AND($A$1="入库",U56&lt;30))</formula>
    </cfRule>
  </conditionalFormatting>
  <conditionalFormatting sqref="I4:I55 I58:I76 I79:I178">
    <cfRule type="expression" dxfId="7" priority="59">
      <formula>AND(I4=0,V4="FBA")</formula>
    </cfRule>
  </conditionalFormatting>
  <conditionalFormatting sqref="J4:J55 J58:J76 J79:J178">
    <cfRule type="expression" dxfId="7" priority="58">
      <formula>AND(J4=0,V4="FBM")</formula>
    </cfRule>
  </conditionalFormatting>
  <conditionalFormatting sqref="M4:Q55 M58:Q76 M79:Q178">
    <cfRule type="expression" dxfId="2" priority="64">
      <formula>$Q4&gt;1</formula>
    </cfRule>
    <cfRule type="expression" dxfId="1" priority="65">
      <formula>$Q4&gt;0.5</formula>
    </cfRule>
    <cfRule type="expression" dxfId="0" priority="66">
      <formula>$Q4&gt;0</formula>
    </cfRule>
  </conditionalFormatting>
  <conditionalFormatting sqref="R4:R55 R58:R178">
    <cfRule type="expression" dxfId="3" priority="60">
      <formula>R4=0</formula>
    </cfRule>
  </conditionalFormatting>
  <conditionalFormatting sqref="T4:T55 T61:T78 T82:T178">
    <cfRule type="expression" dxfId="3" priority="31">
      <formula>AF1=0</formula>
    </cfRule>
  </conditionalFormatting>
  <conditionalFormatting sqref="U4:U55 U58:U178">
    <cfRule type="expression" dxfId="10" priority="32">
      <formula>OR(AND($A$1="补货",U4&lt;15),AND($A$1="入库",U4&lt;7))</formula>
    </cfRule>
    <cfRule type="expression" dxfId="9" priority="33">
      <formula>OR(AND($A$1="补货",U4&lt;30),AND($A$1="入库",U4&lt;15))</formula>
    </cfRule>
    <cfRule type="expression" dxfId="8" priority="62">
      <formula>OR(AND($A$1="补货",U4&lt;60),AND($A$1="入库",U4&lt;30))</formula>
    </cfRule>
  </conditionalFormatting>
  <conditionalFormatting sqref="M56:Q57">
    <cfRule type="expression" dxfId="0" priority="30">
      <formula>$Q56&gt;0</formula>
    </cfRule>
    <cfRule type="expression" dxfId="1" priority="29">
      <formula>$Q56&gt;0.5</formula>
    </cfRule>
    <cfRule type="expression" dxfId="2" priority="28">
      <formula>$Q56&gt;1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2022-09-11T16:55:28Z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