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5125" windowHeight="12240" firstSheet="7" activeTab="7"/>
  </bookViews>
  <sheets>
    <sheet name="2.运单 (2)" sheetId="17" state="hidden" r:id="rId1"/>
    <sheet name="价格数量0617" sheetId="23" state="hidden" r:id="rId2"/>
    <sheet name="实际入库0617" sheetId="27" state="hidden" r:id="rId3"/>
    <sheet name="价格数量0701" sheetId="26" state="hidden" r:id="rId4"/>
    <sheet name="价格数量0720" sheetId="30" state="hidden" r:id="rId5"/>
    <sheet name="价格数量0905" sheetId="31" state="hidden" r:id="rId6"/>
    <sheet name="价格数量1024" sheetId="32" state="hidden" r:id="rId7"/>
    <sheet name="在庫情報" sheetId="34" r:id="rId8"/>
    <sheet name="入荷見積" sheetId="36" r:id="rId9"/>
    <sheet name="販売予測" sheetId="37" r:id="rId10"/>
    <sheet name="价格" sheetId="29" state="hidden" r:id="rId11"/>
  </sheets>
  <definedNames>
    <definedName name="newlist" localSheetId="9">販売予測!#REF!</definedName>
    <definedName name="newlist" localSheetId="8">入荷見積!#REF!</definedName>
    <definedName name="newlist" localSheetId="7">在庫情報!#REF!</definedName>
    <definedName name="newli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A48" i="37" l="1"/>
  <c r="AZ48" i="37"/>
  <c r="AY48" i="37"/>
  <c r="AX48" i="37"/>
  <c r="AW48" i="37"/>
  <c r="AV48" i="37"/>
  <c r="BA47" i="37"/>
  <c r="AZ47" i="37"/>
  <c r="AY47" i="37"/>
  <c r="AX47" i="37"/>
  <c r="AW47" i="37"/>
  <c r="AV47" i="37"/>
  <c r="BA46" i="37"/>
  <c r="AZ46" i="37"/>
  <c r="AY46" i="37"/>
  <c r="AX46" i="37"/>
  <c r="AW46" i="37"/>
  <c r="AV46" i="37"/>
  <c r="BA45" i="37"/>
  <c r="AZ45" i="37"/>
  <c r="AY45" i="37"/>
  <c r="AX45" i="37"/>
  <c r="AW45" i="37"/>
  <c r="AV45" i="37"/>
  <c r="BA44" i="37"/>
  <c r="AZ44" i="37"/>
  <c r="AY44" i="37"/>
  <c r="AX44" i="37"/>
  <c r="AW44" i="37"/>
  <c r="AV44" i="37"/>
  <c r="BA43" i="37"/>
  <c r="AZ43" i="37"/>
  <c r="AY43" i="37"/>
  <c r="AX43" i="37"/>
  <c r="AW43" i="37"/>
  <c r="AV43" i="37"/>
  <c r="BA42" i="37"/>
  <c r="AZ42" i="37"/>
  <c r="AY42" i="37"/>
  <c r="AX42" i="37"/>
  <c r="AW42" i="37"/>
  <c r="AV42" i="37"/>
  <c r="BA41" i="37"/>
  <c r="AZ41" i="37"/>
  <c r="AY41" i="37"/>
  <c r="AX41" i="37"/>
  <c r="AW41" i="37"/>
  <c r="AV41" i="37"/>
  <c r="BA40" i="37"/>
  <c r="AZ40" i="37"/>
  <c r="AY40" i="37"/>
  <c r="AX40" i="37"/>
  <c r="AW40" i="37"/>
  <c r="AV40" i="37"/>
  <c r="BA39" i="37"/>
  <c r="AZ39" i="37"/>
  <c r="AY39" i="37"/>
  <c r="AX39" i="37"/>
  <c r="AW39" i="37"/>
  <c r="AV39" i="37"/>
  <c r="BA38" i="37"/>
  <c r="AZ38" i="37"/>
  <c r="AY38" i="37"/>
  <c r="AX38" i="37"/>
  <c r="AW38" i="37"/>
  <c r="AV38" i="37"/>
  <c r="BA37" i="37"/>
  <c r="AZ37" i="37"/>
  <c r="AY37" i="37"/>
  <c r="AX37" i="37"/>
  <c r="AW37" i="37"/>
  <c r="AV37" i="37"/>
  <c r="BA36" i="37"/>
  <c r="AZ36" i="37"/>
  <c r="AY36" i="37"/>
  <c r="AX36" i="37"/>
  <c r="AW36" i="37"/>
  <c r="AV36" i="37"/>
  <c r="BA35" i="37"/>
  <c r="AZ35" i="37"/>
  <c r="AY35" i="37"/>
  <c r="AX35" i="37"/>
  <c r="AW35" i="37"/>
  <c r="AV35" i="37"/>
  <c r="BA34" i="37"/>
  <c r="AZ34" i="37"/>
  <c r="AY34" i="37"/>
  <c r="AX34" i="37"/>
  <c r="AW34" i="37"/>
  <c r="AV34" i="37"/>
  <c r="BA33" i="37"/>
  <c r="AZ33" i="37"/>
  <c r="AY33" i="37"/>
  <c r="AX33" i="37"/>
  <c r="AW33" i="37"/>
  <c r="AV33" i="37"/>
  <c r="BA32" i="37"/>
  <c r="AZ32" i="37"/>
  <c r="AY32" i="37"/>
  <c r="AX32" i="37"/>
  <c r="AW32" i="37"/>
  <c r="AV32" i="37"/>
  <c r="BA31" i="37"/>
  <c r="AZ31" i="37"/>
  <c r="AY31" i="37"/>
  <c r="AX31" i="37"/>
  <c r="AW31" i="37"/>
  <c r="AV31" i="37"/>
  <c r="BA30" i="37"/>
  <c r="AZ30" i="37"/>
  <c r="AY30" i="37"/>
  <c r="AX30" i="37"/>
  <c r="AW30" i="37"/>
  <c r="AV30" i="37"/>
  <c r="BA29" i="37"/>
  <c r="AZ29" i="37"/>
  <c r="AY29" i="37"/>
  <c r="AX29" i="37"/>
  <c r="AW29" i="37"/>
  <c r="AV29" i="37"/>
  <c r="BA28" i="37"/>
  <c r="AZ28" i="37"/>
  <c r="AY28" i="37"/>
  <c r="AX28" i="37"/>
  <c r="AW28" i="37"/>
  <c r="AV28" i="37"/>
  <c r="BA27" i="37"/>
  <c r="AZ27" i="37"/>
  <c r="AY27" i="37"/>
  <c r="AX27" i="37"/>
  <c r="AW27" i="37"/>
  <c r="AV27" i="37"/>
  <c r="BA26" i="37"/>
  <c r="AZ26" i="37"/>
  <c r="AY26" i="37"/>
  <c r="AX26" i="37"/>
  <c r="AW26" i="37"/>
  <c r="AV26" i="37"/>
  <c r="BA25" i="37"/>
  <c r="AZ25" i="37"/>
  <c r="AY25" i="37"/>
  <c r="AX25" i="37"/>
  <c r="AW25" i="37"/>
  <c r="AV25" i="37"/>
  <c r="BA24" i="37"/>
  <c r="AZ24" i="37"/>
  <c r="AY24" i="37"/>
  <c r="AX24" i="37"/>
  <c r="AW24" i="37"/>
  <c r="AV24" i="37"/>
  <c r="BA23" i="37"/>
  <c r="AZ23" i="37"/>
  <c r="AY23" i="37"/>
  <c r="AX23" i="37"/>
  <c r="AW23" i="37"/>
  <c r="AV23" i="37"/>
  <c r="BA22" i="37"/>
  <c r="AZ22" i="37"/>
  <c r="AY22" i="37"/>
  <c r="AX22" i="37"/>
  <c r="AW22" i="37"/>
  <c r="AV22" i="37"/>
  <c r="BA21" i="37"/>
  <c r="AZ21" i="37"/>
  <c r="AY21" i="37"/>
  <c r="AX21" i="37"/>
  <c r="AW21" i="37"/>
  <c r="AV21" i="37"/>
  <c r="BA20" i="37"/>
  <c r="AZ20" i="37"/>
  <c r="AY20" i="37"/>
  <c r="AX20" i="37"/>
  <c r="AW20" i="37"/>
  <c r="AV20" i="37"/>
  <c r="BA19" i="37"/>
  <c r="AZ19" i="37"/>
  <c r="AY19" i="37"/>
  <c r="AX19" i="37"/>
  <c r="AW19" i="37"/>
  <c r="AV19" i="37"/>
  <c r="BA18" i="37"/>
  <c r="AZ18" i="37"/>
  <c r="AY18" i="37"/>
  <c r="AX18" i="37"/>
  <c r="AW18" i="37"/>
  <c r="AV18" i="37"/>
  <c r="BA17" i="37"/>
  <c r="AZ17" i="37"/>
  <c r="AY17" i="37"/>
  <c r="AX17" i="37"/>
  <c r="AW17" i="37"/>
  <c r="AV17" i="37"/>
  <c r="BA16" i="37"/>
  <c r="AZ16" i="37"/>
  <c r="AY16" i="37"/>
  <c r="AX16" i="37"/>
  <c r="AW16" i="37"/>
  <c r="AV16" i="37"/>
  <c r="BA15" i="37"/>
  <c r="AZ15" i="37"/>
  <c r="AY15" i="37"/>
  <c r="AX15" i="37"/>
  <c r="AW15" i="37"/>
  <c r="AV15" i="37"/>
  <c r="BA14" i="37"/>
  <c r="AZ14" i="37"/>
  <c r="AY14" i="37"/>
  <c r="AX14" i="37"/>
  <c r="AW14" i="37"/>
  <c r="AV14" i="37"/>
  <c r="BA13" i="37"/>
  <c r="AZ13" i="37"/>
  <c r="AY13" i="37"/>
  <c r="AX13" i="37"/>
  <c r="AW13" i="37"/>
  <c r="AV13" i="37"/>
  <c r="BA12" i="37"/>
  <c r="AZ12" i="37"/>
  <c r="AY12" i="37"/>
  <c r="AX12" i="37"/>
  <c r="AW12" i="37"/>
  <c r="AV12" i="37"/>
  <c r="BA11" i="37"/>
  <c r="AZ11" i="37"/>
  <c r="AY11" i="37"/>
  <c r="AX11" i="37"/>
  <c r="AW11" i="37"/>
  <c r="AV11" i="37"/>
  <c r="BA10" i="37"/>
  <c r="AZ10" i="37"/>
  <c r="AY10" i="37"/>
  <c r="AX10" i="37"/>
  <c r="AW10" i="37"/>
  <c r="AV10" i="37"/>
  <c r="BA9" i="37"/>
  <c r="AZ9" i="37"/>
  <c r="AY9" i="37"/>
  <c r="AX9" i="37"/>
  <c r="AW9" i="37"/>
  <c r="AV9" i="37"/>
  <c r="BA8" i="37"/>
  <c r="AZ8" i="37"/>
  <c r="AY8" i="37"/>
  <c r="AX8" i="37"/>
  <c r="AW8" i="37"/>
  <c r="AV8" i="37"/>
  <c r="BA7" i="37"/>
  <c r="AZ7" i="37"/>
  <c r="AY7" i="37"/>
  <c r="AX7" i="37"/>
  <c r="AW7" i="37"/>
  <c r="AV7" i="37"/>
  <c r="BA6" i="37"/>
  <c r="AZ6" i="37"/>
  <c r="AY6" i="37"/>
  <c r="AX6" i="37"/>
  <c r="AW6" i="37"/>
  <c r="AV6" i="37"/>
  <c r="BA5" i="37"/>
  <c r="AZ5" i="37"/>
  <c r="AY5" i="37"/>
  <c r="AX5" i="37"/>
  <c r="AW5" i="37"/>
  <c r="AV5" i="37"/>
  <c r="BA4" i="37"/>
  <c r="AZ4" i="37"/>
  <c r="AY4" i="37"/>
  <c r="AX4" i="37"/>
  <c r="AW4" i="37"/>
  <c r="AV4" i="37"/>
  <c r="AI4" i="37" l="1"/>
  <c r="AI5" i="37"/>
  <c r="AI6" i="37"/>
  <c r="AI7" i="37"/>
  <c r="AI8" i="37"/>
  <c r="AI9" i="37"/>
  <c r="AI10" i="37"/>
  <c r="AG13" i="37"/>
  <c r="AH13" i="37"/>
  <c r="AI13" i="37"/>
  <c r="AG14" i="37"/>
  <c r="AH14" i="37"/>
  <c r="AI14" i="37"/>
  <c r="AG15" i="37"/>
  <c r="AH15" i="37"/>
  <c r="AI15" i="37"/>
  <c r="AI16" i="37"/>
  <c r="AI17" i="37"/>
  <c r="AI18" i="37"/>
  <c r="AI19" i="37"/>
  <c r="AI20" i="37"/>
  <c r="AI21" i="37"/>
  <c r="AI22" i="37"/>
  <c r="AI23" i="37"/>
  <c r="AH28" i="37"/>
  <c r="AI28" i="37"/>
  <c r="AI29" i="37"/>
  <c r="AI30" i="37"/>
  <c r="AI48" i="37"/>
  <c r="AH48" i="37"/>
  <c r="AG48" i="37"/>
  <c r="AF48" i="37"/>
  <c r="AE48" i="37"/>
  <c r="AD48" i="37"/>
  <c r="AI47" i="37"/>
  <c r="AH47" i="37"/>
  <c r="AG47" i="37"/>
  <c r="AF47" i="37"/>
  <c r="AE47" i="37"/>
  <c r="AD47" i="37"/>
  <c r="AI46" i="37"/>
  <c r="AH46" i="37"/>
  <c r="AG46" i="37"/>
  <c r="AF46" i="37"/>
  <c r="AE46" i="37"/>
  <c r="AD46" i="37"/>
  <c r="AI45" i="37"/>
  <c r="AH45" i="37"/>
  <c r="AG45" i="37"/>
  <c r="AF45" i="37"/>
  <c r="AE45" i="37"/>
  <c r="AD45" i="37"/>
  <c r="AI44" i="37"/>
  <c r="AH44" i="37"/>
  <c r="AG44" i="37"/>
  <c r="AF44" i="37"/>
  <c r="AE44" i="37"/>
  <c r="AD44" i="37"/>
  <c r="AI43" i="37"/>
  <c r="AH43" i="37"/>
  <c r="AG43" i="37"/>
  <c r="AF43" i="37"/>
  <c r="AE43" i="37"/>
  <c r="AD43" i="37"/>
  <c r="AI42" i="37"/>
  <c r="AH42" i="37"/>
  <c r="AG42" i="37"/>
  <c r="AF42" i="37"/>
  <c r="AE42" i="37"/>
  <c r="AD42" i="37"/>
  <c r="AI41" i="37"/>
  <c r="AH41" i="37"/>
  <c r="AG41" i="37"/>
  <c r="AF41" i="37"/>
  <c r="AE41" i="37"/>
  <c r="AD41" i="37"/>
  <c r="AI40" i="37"/>
  <c r="AH40" i="37"/>
  <c r="AG40" i="37"/>
  <c r="AF40" i="37"/>
  <c r="AE40" i="37"/>
  <c r="AD40" i="37"/>
  <c r="AI39" i="37"/>
  <c r="AH39" i="37"/>
  <c r="AG39" i="37"/>
  <c r="AF39" i="37"/>
  <c r="AE39" i="37"/>
  <c r="AD39" i="37"/>
  <c r="AI38" i="37"/>
  <c r="AH38" i="37"/>
  <c r="AG38" i="37"/>
  <c r="AF38" i="37"/>
  <c r="AE38" i="37"/>
  <c r="AD38" i="37"/>
  <c r="AI37" i="37"/>
  <c r="AH37" i="37"/>
  <c r="AG37" i="37"/>
  <c r="AF37" i="37"/>
  <c r="AE37" i="37"/>
  <c r="AD37" i="37"/>
  <c r="AI36" i="37"/>
  <c r="AH36" i="37"/>
  <c r="AG36" i="37"/>
  <c r="AF36" i="37"/>
  <c r="AE36" i="37"/>
  <c r="AD36" i="37"/>
  <c r="AI35" i="37"/>
  <c r="AH35" i="37"/>
  <c r="AG35" i="37"/>
  <c r="AF35" i="37"/>
  <c r="AE35" i="37"/>
  <c r="AD35" i="37"/>
  <c r="AI34" i="37"/>
  <c r="AH34" i="37"/>
  <c r="AG34" i="37"/>
  <c r="AF34" i="37"/>
  <c r="AE34" i="37"/>
  <c r="AD34" i="37"/>
  <c r="AI33" i="37"/>
  <c r="AH33" i="37"/>
  <c r="AG33" i="37"/>
  <c r="AF33" i="37"/>
  <c r="AE33" i="37"/>
  <c r="AD33" i="37"/>
  <c r="AI32" i="37"/>
  <c r="AH32" i="37"/>
  <c r="AG32" i="37"/>
  <c r="AF32" i="37"/>
  <c r="AE32" i="37"/>
  <c r="AD32" i="37"/>
  <c r="AI31" i="37"/>
  <c r="AH31" i="37"/>
  <c r="AG31" i="37"/>
  <c r="AF31" i="37"/>
  <c r="AE31" i="37"/>
  <c r="AD31" i="37"/>
  <c r="AH30" i="37"/>
  <c r="AG30" i="37"/>
  <c r="AF30" i="37"/>
  <c r="AE30" i="37"/>
  <c r="AD30" i="37"/>
  <c r="AH29" i="37"/>
  <c r="AG29" i="37"/>
  <c r="AF29" i="37"/>
  <c r="AE29" i="37"/>
  <c r="AD29" i="37"/>
  <c r="AG28" i="37"/>
  <c r="AF28" i="37"/>
  <c r="AE28" i="37"/>
  <c r="AD28" i="37"/>
  <c r="AI27" i="37"/>
  <c r="AH27" i="37"/>
  <c r="AG27" i="37"/>
  <c r="AF27" i="37"/>
  <c r="AE27" i="37"/>
  <c r="AD27" i="37"/>
  <c r="AI26" i="37"/>
  <c r="AH26" i="37"/>
  <c r="AG26" i="37"/>
  <c r="AF26" i="37"/>
  <c r="AE26" i="37"/>
  <c r="AD26" i="37"/>
  <c r="AI25" i="37"/>
  <c r="AH25" i="37"/>
  <c r="AG25" i="37"/>
  <c r="AF25" i="37"/>
  <c r="AE25" i="37"/>
  <c r="AD25" i="37"/>
  <c r="AI24" i="37"/>
  <c r="AH24" i="37"/>
  <c r="AG24" i="37"/>
  <c r="AF24" i="37"/>
  <c r="AE24" i="37"/>
  <c r="AD24" i="37"/>
  <c r="AH23" i="37"/>
  <c r="AG23" i="37"/>
  <c r="AF23" i="37"/>
  <c r="AE23" i="37"/>
  <c r="AD23" i="37"/>
  <c r="AH22" i="37"/>
  <c r="AG22" i="37"/>
  <c r="AF22" i="37"/>
  <c r="AE22" i="37"/>
  <c r="AD22" i="37"/>
  <c r="AH21" i="37"/>
  <c r="AG21" i="37"/>
  <c r="AF21" i="37"/>
  <c r="AE21" i="37"/>
  <c r="AD21" i="37"/>
  <c r="AH20" i="37"/>
  <c r="AG20" i="37"/>
  <c r="AF20" i="37"/>
  <c r="AE20" i="37"/>
  <c r="AD20" i="37"/>
  <c r="AH19" i="37"/>
  <c r="AG19" i="37"/>
  <c r="AF19" i="37"/>
  <c r="AE19" i="37"/>
  <c r="AD19" i="37"/>
  <c r="AH18" i="37"/>
  <c r="AG18" i="37"/>
  <c r="AF18" i="37"/>
  <c r="AE18" i="37"/>
  <c r="AD18" i="37"/>
  <c r="AH17" i="37"/>
  <c r="AG17" i="37"/>
  <c r="AF17" i="37"/>
  <c r="AE17" i="37"/>
  <c r="AD17" i="37"/>
  <c r="AH16" i="37"/>
  <c r="AG16" i="37"/>
  <c r="AF16" i="37"/>
  <c r="AE16" i="37"/>
  <c r="AD16" i="37"/>
  <c r="AF15" i="37"/>
  <c r="AE15" i="37"/>
  <c r="AD15" i="37"/>
  <c r="AF14" i="37"/>
  <c r="AE14" i="37"/>
  <c r="AD14" i="37"/>
  <c r="AF13" i="37"/>
  <c r="AE13" i="37"/>
  <c r="AD13" i="37"/>
  <c r="AI12" i="37"/>
  <c r="AH12" i="37"/>
  <c r="AG12" i="37"/>
  <c r="AF12" i="37"/>
  <c r="AE12" i="37"/>
  <c r="AD12" i="37"/>
  <c r="AI11" i="37"/>
  <c r="AH11" i="37"/>
  <c r="AG11" i="37"/>
  <c r="AF11" i="37"/>
  <c r="AE11" i="37"/>
  <c r="AD11" i="37"/>
  <c r="AH10" i="37"/>
  <c r="AG10" i="37"/>
  <c r="AF10" i="37"/>
  <c r="AE10" i="37"/>
  <c r="AD10" i="37"/>
  <c r="AH9" i="37"/>
  <c r="AG9" i="37"/>
  <c r="AF9" i="37"/>
  <c r="AE9" i="37"/>
  <c r="AD9" i="37"/>
  <c r="AH8" i="37"/>
  <c r="AG8" i="37"/>
  <c r="AF8" i="37"/>
  <c r="AE8" i="37"/>
  <c r="AD8" i="37"/>
  <c r="AH7" i="37"/>
  <c r="AG7" i="37"/>
  <c r="AF7" i="37"/>
  <c r="AE7" i="37"/>
  <c r="AD7" i="37"/>
  <c r="AH6" i="37"/>
  <c r="AG6" i="37"/>
  <c r="AF6" i="37"/>
  <c r="AE6" i="37"/>
  <c r="AD6" i="37"/>
  <c r="AH5" i="37"/>
  <c r="AG5" i="37"/>
  <c r="AF5" i="37"/>
  <c r="AE5" i="37"/>
  <c r="AD5" i="37"/>
  <c r="AF4" i="37"/>
  <c r="AG4" i="37"/>
  <c r="AH4" i="37"/>
  <c r="AE4" i="37"/>
  <c r="AD4" i="37"/>
  <c r="AU48" i="37" l="1"/>
  <c r="AT48" i="37"/>
  <c r="AS48" i="37"/>
  <c r="AR48" i="37"/>
  <c r="AQ48" i="37"/>
  <c r="AP48" i="37"/>
  <c r="AU47" i="37"/>
  <c r="AT47" i="37"/>
  <c r="AS47" i="37"/>
  <c r="AR47" i="37"/>
  <c r="AQ47" i="37"/>
  <c r="AP47" i="37"/>
  <c r="AU46" i="37"/>
  <c r="AT46" i="37"/>
  <c r="AS46" i="37"/>
  <c r="AR46" i="37"/>
  <c r="AQ46" i="37"/>
  <c r="AP46" i="37"/>
  <c r="AU45" i="37"/>
  <c r="AT45" i="37"/>
  <c r="AS45" i="37"/>
  <c r="AR45" i="37"/>
  <c r="AQ45" i="37"/>
  <c r="AP45" i="37"/>
  <c r="AU44" i="37"/>
  <c r="AT44" i="37"/>
  <c r="AS44" i="37"/>
  <c r="AR44" i="37"/>
  <c r="AQ44" i="37"/>
  <c r="AP44" i="37"/>
  <c r="AU43" i="37"/>
  <c r="AT43" i="37"/>
  <c r="AS43" i="37"/>
  <c r="AR43" i="37"/>
  <c r="AQ43" i="37"/>
  <c r="AP43" i="37"/>
  <c r="AU42" i="37"/>
  <c r="AP42" i="37"/>
  <c r="AT42" i="37"/>
  <c r="AS42" i="37"/>
  <c r="AR42" i="37"/>
  <c r="AQ42" i="37"/>
  <c r="AU41" i="37"/>
  <c r="AR41" i="37"/>
  <c r="AT41" i="37"/>
  <c r="AS41" i="37"/>
  <c r="AQ41" i="37"/>
  <c r="AP41" i="37"/>
  <c r="AU40" i="37"/>
  <c r="AT40" i="37"/>
  <c r="AS40" i="37"/>
  <c r="AR40" i="37"/>
  <c r="AQ40" i="37"/>
  <c r="AP40" i="37"/>
  <c r="AU39" i="37"/>
  <c r="AT39" i="37"/>
  <c r="AS39" i="37"/>
  <c r="AR39" i="37"/>
  <c r="AQ39" i="37"/>
  <c r="AP39" i="37"/>
  <c r="AU38" i="37"/>
  <c r="AT38" i="37"/>
  <c r="AS38" i="37"/>
  <c r="AR38" i="37"/>
  <c r="AQ38" i="37"/>
  <c r="AP38" i="37"/>
  <c r="AU37" i="37"/>
  <c r="AT37" i="37"/>
  <c r="AS37" i="37"/>
  <c r="AR37" i="37"/>
  <c r="AQ37" i="37"/>
  <c r="AP37" i="37"/>
  <c r="AU36" i="37"/>
  <c r="AT36" i="37"/>
  <c r="AS36" i="37"/>
  <c r="AR36" i="37"/>
  <c r="AQ36" i="37"/>
  <c r="AP36" i="37"/>
  <c r="AU35" i="37"/>
  <c r="AT35" i="37"/>
  <c r="AS35" i="37"/>
  <c r="AR35" i="37"/>
  <c r="AQ35" i="37"/>
  <c r="AP35" i="37"/>
  <c r="AU34" i="37"/>
  <c r="AT34" i="37"/>
  <c r="AS34" i="37"/>
  <c r="AR34" i="37"/>
  <c r="AQ34" i="37"/>
  <c r="AP34" i="37"/>
  <c r="AU33" i="37"/>
  <c r="AT33" i="37"/>
  <c r="AS33" i="37"/>
  <c r="AR33" i="37"/>
  <c r="AQ33" i="37"/>
  <c r="AP33" i="37"/>
  <c r="AU32" i="37"/>
  <c r="AT32" i="37"/>
  <c r="AS32" i="37"/>
  <c r="AR32" i="37"/>
  <c r="AQ32" i="37"/>
  <c r="AP32" i="37"/>
  <c r="AU31" i="37"/>
  <c r="AT31" i="37"/>
  <c r="AS31" i="37"/>
  <c r="AR31" i="37"/>
  <c r="AQ31" i="37"/>
  <c r="AP31" i="37"/>
  <c r="AU30" i="37"/>
  <c r="AT30" i="37"/>
  <c r="AS30" i="37"/>
  <c r="AR30" i="37"/>
  <c r="AQ30" i="37"/>
  <c r="AP30" i="37"/>
  <c r="AU29" i="37"/>
  <c r="AT29" i="37"/>
  <c r="AS29" i="37"/>
  <c r="AR29" i="37"/>
  <c r="AQ29" i="37"/>
  <c r="AP29" i="37"/>
  <c r="AU28" i="37"/>
  <c r="AT28" i="37"/>
  <c r="AS28" i="37"/>
  <c r="AR28" i="37"/>
  <c r="AQ28" i="37"/>
  <c r="AP28" i="37"/>
  <c r="AU27" i="37"/>
  <c r="AT27" i="37"/>
  <c r="AS27" i="37"/>
  <c r="AR27" i="37"/>
  <c r="AQ27" i="37"/>
  <c r="AP27" i="37"/>
  <c r="AU26" i="37"/>
  <c r="AT26" i="37"/>
  <c r="AS26" i="37"/>
  <c r="AR26" i="37"/>
  <c r="AQ26" i="37"/>
  <c r="AP26" i="37"/>
  <c r="AU25" i="37"/>
  <c r="AT25" i="37"/>
  <c r="AS25" i="37"/>
  <c r="AR25" i="37"/>
  <c r="AQ25" i="37"/>
  <c r="AP25" i="37"/>
  <c r="AU24" i="37"/>
  <c r="AT24" i="37"/>
  <c r="AS24" i="37"/>
  <c r="AR24" i="37"/>
  <c r="AQ24" i="37"/>
  <c r="AP24" i="37"/>
  <c r="AU23" i="37"/>
  <c r="AT23" i="37"/>
  <c r="AS23" i="37"/>
  <c r="AR23" i="37"/>
  <c r="AQ23" i="37"/>
  <c r="AP23" i="37"/>
  <c r="AU22" i="37"/>
  <c r="AT22" i="37"/>
  <c r="AS22" i="37"/>
  <c r="AR22" i="37"/>
  <c r="AQ22" i="37"/>
  <c r="AP22" i="37"/>
  <c r="AU21" i="37"/>
  <c r="AT21" i="37"/>
  <c r="AS21" i="37"/>
  <c r="AR21" i="37"/>
  <c r="AQ21" i="37"/>
  <c r="AP21" i="37"/>
  <c r="AU20" i="37"/>
  <c r="AT20" i="37"/>
  <c r="AS20" i="37"/>
  <c r="AR20" i="37"/>
  <c r="AQ20" i="37"/>
  <c r="AP20" i="37"/>
  <c r="AU19" i="37"/>
  <c r="AT19" i="37"/>
  <c r="AS19" i="37"/>
  <c r="AR19" i="37"/>
  <c r="AQ19" i="37"/>
  <c r="AP19" i="37"/>
  <c r="AU18" i="37"/>
  <c r="AT18" i="37"/>
  <c r="AS18" i="37"/>
  <c r="AR18" i="37"/>
  <c r="AQ18" i="37"/>
  <c r="AP18" i="37"/>
  <c r="AU17" i="37"/>
  <c r="AT17" i="37"/>
  <c r="AS17" i="37"/>
  <c r="AR17" i="37"/>
  <c r="AQ17" i="37"/>
  <c r="AP17" i="37"/>
  <c r="AU16" i="37"/>
  <c r="AT16" i="37"/>
  <c r="AS16" i="37"/>
  <c r="AR16" i="37"/>
  <c r="AQ16" i="37"/>
  <c r="AP16" i="37"/>
  <c r="AU15" i="37"/>
  <c r="AT15" i="37"/>
  <c r="AS15" i="37"/>
  <c r="AR15" i="37"/>
  <c r="AQ15" i="37"/>
  <c r="AP15" i="37"/>
  <c r="AU14" i="37"/>
  <c r="AT14" i="37"/>
  <c r="AS14" i="37"/>
  <c r="AR14" i="37"/>
  <c r="AQ14" i="37"/>
  <c r="AP14" i="37"/>
  <c r="AU13" i="37"/>
  <c r="AT13" i="37"/>
  <c r="AS13" i="37"/>
  <c r="AR13" i="37"/>
  <c r="AQ13" i="37"/>
  <c r="AP13" i="37"/>
  <c r="AU12" i="37"/>
  <c r="AT12" i="37"/>
  <c r="AS12" i="37"/>
  <c r="AR12" i="37"/>
  <c r="AQ12" i="37"/>
  <c r="AP12" i="37"/>
  <c r="AU11" i="37"/>
  <c r="AT11" i="37"/>
  <c r="AS11" i="37"/>
  <c r="AR11" i="37"/>
  <c r="AQ11" i="37"/>
  <c r="AP11" i="37"/>
  <c r="AU10" i="37"/>
  <c r="AT10" i="37"/>
  <c r="AS10" i="37"/>
  <c r="AR10" i="37"/>
  <c r="AQ10" i="37"/>
  <c r="AP10" i="37"/>
  <c r="AU9" i="37"/>
  <c r="AS9" i="37"/>
  <c r="AT9" i="37"/>
  <c r="AR9" i="37"/>
  <c r="AQ9" i="37"/>
  <c r="AP9" i="37"/>
  <c r="AU8" i="37"/>
  <c r="AT8" i="37"/>
  <c r="AS8" i="37"/>
  <c r="AR8" i="37"/>
  <c r="AQ8" i="37"/>
  <c r="AP8" i="37"/>
  <c r="AU7" i="37"/>
  <c r="AT7" i="37"/>
  <c r="AS7" i="37"/>
  <c r="AR7" i="37"/>
  <c r="AQ7" i="37"/>
  <c r="AP7" i="37"/>
  <c r="AU6" i="37"/>
  <c r="AT6" i="37"/>
  <c r="AS6" i="37"/>
  <c r="AR6" i="37"/>
  <c r="AQ6" i="37"/>
  <c r="AP6" i="37"/>
  <c r="AU5" i="37"/>
  <c r="AT5" i="37"/>
  <c r="AS5" i="37"/>
  <c r="AR5" i="37"/>
  <c r="AQ5" i="37"/>
  <c r="AP5" i="37"/>
  <c r="AU4" i="37"/>
  <c r="AT4" i="37"/>
  <c r="AS4" i="37"/>
  <c r="AR4" i="37"/>
  <c r="AQ4" i="37"/>
  <c r="AP4" i="37"/>
  <c r="Q48" i="36"/>
  <c r="P48" i="36"/>
  <c r="O48" i="36"/>
  <c r="N48" i="36"/>
  <c r="M48" i="36"/>
  <c r="L48" i="36"/>
  <c r="Q47" i="36"/>
  <c r="P47" i="36"/>
  <c r="O47" i="36"/>
  <c r="N47" i="36"/>
  <c r="M47" i="36"/>
  <c r="L47" i="36"/>
  <c r="Q46" i="36"/>
  <c r="P46" i="36"/>
  <c r="O46" i="36"/>
  <c r="N46" i="36"/>
  <c r="M46" i="36"/>
  <c r="L46" i="36"/>
  <c r="Q45" i="36"/>
  <c r="P45" i="36"/>
  <c r="O45" i="36"/>
  <c r="N45" i="36"/>
  <c r="M45" i="36"/>
  <c r="L45" i="36"/>
  <c r="Q44" i="36"/>
  <c r="P44" i="36"/>
  <c r="O44" i="36"/>
  <c r="N44" i="36"/>
  <c r="M44" i="36"/>
  <c r="L44" i="36"/>
  <c r="Q43" i="36"/>
  <c r="P43" i="36"/>
  <c r="O43" i="36"/>
  <c r="N43" i="36"/>
  <c r="M43" i="36"/>
  <c r="L43" i="36"/>
  <c r="Q42" i="36"/>
  <c r="P42" i="36"/>
  <c r="O42" i="36"/>
  <c r="N42" i="36"/>
  <c r="M42" i="36"/>
  <c r="L42" i="36"/>
  <c r="Q41" i="36"/>
  <c r="P41" i="36"/>
  <c r="O41" i="36"/>
  <c r="N41" i="36"/>
  <c r="M41" i="36"/>
  <c r="L41" i="36"/>
  <c r="Q40" i="36"/>
  <c r="P40" i="36"/>
  <c r="O40" i="36"/>
  <c r="N40" i="36"/>
  <c r="M40" i="36"/>
  <c r="L40" i="36"/>
  <c r="Q39" i="36"/>
  <c r="P39" i="36"/>
  <c r="O39" i="36"/>
  <c r="N39" i="36"/>
  <c r="M39" i="36"/>
  <c r="L39" i="36"/>
  <c r="Q38" i="36"/>
  <c r="P38" i="36"/>
  <c r="O38" i="36"/>
  <c r="N38" i="36"/>
  <c r="M38" i="36"/>
  <c r="L38" i="36"/>
  <c r="Q37" i="36"/>
  <c r="P37" i="36"/>
  <c r="O37" i="36"/>
  <c r="N37" i="36"/>
  <c r="M37" i="36"/>
  <c r="L37" i="36"/>
  <c r="Q36" i="36"/>
  <c r="P36" i="36"/>
  <c r="O36" i="36"/>
  <c r="N36" i="36"/>
  <c r="M36" i="36"/>
  <c r="L36" i="36"/>
  <c r="Q35" i="36"/>
  <c r="P35" i="36"/>
  <c r="O35" i="36"/>
  <c r="N35" i="36"/>
  <c r="M35" i="36"/>
  <c r="L35" i="36"/>
  <c r="Q34" i="36"/>
  <c r="P34" i="36"/>
  <c r="O34" i="36"/>
  <c r="N34" i="36"/>
  <c r="M34" i="36"/>
  <c r="L34" i="36"/>
  <c r="Q33" i="36"/>
  <c r="P33" i="36"/>
  <c r="O33" i="36"/>
  <c r="N33" i="36"/>
  <c r="M33" i="36"/>
  <c r="L33" i="36"/>
  <c r="Q32" i="36"/>
  <c r="P32" i="36"/>
  <c r="O32" i="36"/>
  <c r="N32" i="36"/>
  <c r="M32" i="36"/>
  <c r="L32" i="36"/>
  <c r="Q31" i="36"/>
  <c r="P31" i="36"/>
  <c r="O31" i="36"/>
  <c r="N31" i="36"/>
  <c r="M31" i="36"/>
  <c r="L31" i="36"/>
  <c r="Q30" i="36"/>
  <c r="P30" i="36"/>
  <c r="O30" i="36"/>
  <c r="N30" i="36"/>
  <c r="M30" i="36"/>
  <c r="L30" i="36"/>
  <c r="Q29" i="36"/>
  <c r="P29" i="36"/>
  <c r="O29" i="36"/>
  <c r="N29" i="36"/>
  <c r="M29" i="36"/>
  <c r="L29" i="36"/>
  <c r="Q28" i="36"/>
  <c r="P28" i="36"/>
  <c r="O28" i="36"/>
  <c r="N28" i="36"/>
  <c r="M28" i="36"/>
  <c r="L28" i="36"/>
  <c r="Q27" i="36"/>
  <c r="P27" i="36"/>
  <c r="O27" i="36"/>
  <c r="N27" i="36"/>
  <c r="M27" i="36"/>
  <c r="L27" i="36"/>
  <c r="Q26" i="36"/>
  <c r="P26" i="36"/>
  <c r="O26" i="36"/>
  <c r="N26" i="36"/>
  <c r="M26" i="36"/>
  <c r="L26" i="36"/>
  <c r="Q25" i="36"/>
  <c r="P25" i="36"/>
  <c r="O25" i="36"/>
  <c r="N25" i="36"/>
  <c r="M25" i="36"/>
  <c r="L25" i="36"/>
  <c r="Q24" i="36"/>
  <c r="P24" i="36"/>
  <c r="O24" i="36"/>
  <c r="N24" i="36"/>
  <c r="M24" i="36"/>
  <c r="L24" i="36"/>
  <c r="Q23" i="36"/>
  <c r="P23" i="36"/>
  <c r="O23" i="36"/>
  <c r="N23" i="36"/>
  <c r="M23" i="36"/>
  <c r="L23" i="36"/>
  <c r="Q22" i="36"/>
  <c r="P22" i="36"/>
  <c r="O22" i="36"/>
  <c r="N22" i="36"/>
  <c r="M22" i="36"/>
  <c r="L22" i="36"/>
  <c r="Q21" i="36"/>
  <c r="P21" i="36"/>
  <c r="O21" i="36"/>
  <c r="N21" i="36"/>
  <c r="M21" i="36"/>
  <c r="L21" i="36"/>
  <c r="Q20" i="36"/>
  <c r="P20" i="36"/>
  <c r="O20" i="36"/>
  <c r="N20" i="36"/>
  <c r="M20" i="36"/>
  <c r="L20" i="36"/>
  <c r="Q19" i="36"/>
  <c r="P19" i="36"/>
  <c r="O19" i="36"/>
  <c r="N19" i="36"/>
  <c r="M19" i="36"/>
  <c r="L19" i="36"/>
  <c r="Q18" i="36"/>
  <c r="P18" i="36"/>
  <c r="O18" i="36"/>
  <c r="N18" i="36"/>
  <c r="M18" i="36"/>
  <c r="L18" i="36"/>
  <c r="Q17" i="36"/>
  <c r="P17" i="36"/>
  <c r="O17" i="36"/>
  <c r="N17" i="36"/>
  <c r="M17" i="36"/>
  <c r="L17" i="36"/>
  <c r="Q16" i="36"/>
  <c r="P16" i="36"/>
  <c r="O16" i="36"/>
  <c r="N16" i="36"/>
  <c r="M16" i="36"/>
  <c r="L16" i="36"/>
  <c r="Q15" i="36"/>
  <c r="P15" i="36"/>
  <c r="O15" i="36"/>
  <c r="N15" i="36"/>
  <c r="M15" i="36"/>
  <c r="L15" i="36"/>
  <c r="Q14" i="36"/>
  <c r="P14" i="36"/>
  <c r="O14" i="36"/>
  <c r="N14" i="36"/>
  <c r="M14" i="36"/>
  <c r="L14" i="36"/>
  <c r="Q13" i="36"/>
  <c r="P13" i="36"/>
  <c r="O13" i="36"/>
  <c r="N13" i="36"/>
  <c r="M13" i="36"/>
  <c r="L13" i="36"/>
  <c r="Q12" i="36"/>
  <c r="P12" i="36"/>
  <c r="O12" i="36"/>
  <c r="N12" i="36"/>
  <c r="M12" i="36"/>
  <c r="L12" i="36"/>
  <c r="Q11" i="36"/>
  <c r="P11" i="36"/>
  <c r="O11" i="36"/>
  <c r="N11" i="36"/>
  <c r="M11" i="36"/>
  <c r="L11" i="36"/>
  <c r="Q10" i="36"/>
  <c r="P10" i="36"/>
  <c r="O10" i="36"/>
  <c r="N10" i="36"/>
  <c r="M10" i="36"/>
  <c r="L10" i="36"/>
  <c r="Q9" i="36"/>
  <c r="P9" i="36"/>
  <c r="O9" i="36"/>
  <c r="N9" i="36"/>
  <c r="M9" i="36"/>
  <c r="L9" i="36"/>
  <c r="Q8" i="36"/>
  <c r="P8" i="36"/>
  <c r="O8" i="36"/>
  <c r="N8" i="36"/>
  <c r="M8" i="36"/>
  <c r="L8" i="36"/>
  <c r="Q7" i="36"/>
  <c r="P7" i="36"/>
  <c r="O7" i="36"/>
  <c r="N7" i="36"/>
  <c r="M7" i="36"/>
  <c r="L7" i="36"/>
  <c r="Q6" i="36"/>
  <c r="P6" i="36"/>
  <c r="O6" i="36"/>
  <c r="N6" i="36"/>
  <c r="M6" i="36"/>
  <c r="L6" i="36"/>
  <c r="Q5" i="36"/>
  <c r="P5" i="36"/>
  <c r="O5" i="36"/>
  <c r="N5" i="36"/>
  <c r="M5" i="36"/>
  <c r="L5" i="36"/>
  <c r="N4" i="36"/>
  <c r="O4" i="36"/>
  <c r="P4" i="36"/>
  <c r="Q4" i="36"/>
  <c r="M4" i="36"/>
  <c r="L4" i="36"/>
  <c r="X48" i="36" l="1"/>
  <c r="X47" i="36"/>
  <c r="X46" i="36"/>
  <c r="X45" i="36"/>
  <c r="X44" i="36"/>
  <c r="X43" i="36"/>
  <c r="X42" i="36"/>
  <c r="X41" i="36"/>
  <c r="X40" i="36"/>
  <c r="X39" i="36"/>
  <c r="X38" i="36"/>
  <c r="X37" i="36"/>
  <c r="X36" i="36"/>
  <c r="X35" i="36"/>
  <c r="X34" i="36"/>
  <c r="X33" i="36"/>
  <c r="X31" i="36"/>
  <c r="X29" i="36"/>
  <c r="X28" i="36"/>
  <c r="X24" i="36"/>
  <c r="X22" i="36"/>
  <c r="X19" i="36"/>
  <c r="X16" i="36"/>
  <c r="X13" i="36"/>
  <c r="X11" i="36"/>
  <c r="X7" i="36"/>
  <c r="X4" i="36"/>
  <c r="X49" i="36" l="1"/>
  <c r="AH4" i="34" l="1"/>
  <c r="AT4" i="34" s="1"/>
  <c r="Q4" i="34"/>
  <c r="AE5" i="34"/>
  <c r="AQ5" i="34" s="1"/>
  <c r="Q5" i="34"/>
  <c r="AD6" i="34"/>
  <c r="AP6" i="34" s="1"/>
  <c r="AG6" i="34"/>
  <c r="AS6" i="34" s="1"/>
  <c r="Q6" i="34"/>
  <c r="AF7" i="34"/>
  <c r="AR7" i="34" s="1"/>
  <c r="Q7" i="34"/>
  <c r="Q8" i="34"/>
  <c r="AF9" i="34"/>
  <c r="AR9" i="34" s="1"/>
  <c r="Q9" i="34"/>
  <c r="AE10" i="34"/>
  <c r="AQ10" i="34" s="1"/>
  <c r="AH10" i="34"/>
  <c r="AT10" i="34" s="1"/>
  <c r="Q10" i="34"/>
  <c r="AH12" i="34"/>
  <c r="AT12" i="34" s="1"/>
  <c r="AG17" i="34"/>
  <c r="AS17" i="34" s="1"/>
  <c r="AD22" i="34"/>
  <c r="AP22" i="34" s="1"/>
  <c r="AG22" i="34"/>
  <c r="AS22" i="34" s="1"/>
  <c r="AE26" i="34"/>
  <c r="AQ26" i="34" s="1"/>
  <c r="AD27" i="34"/>
  <c r="AP27" i="34" s="1"/>
  <c r="AD28" i="34"/>
  <c r="AP28" i="34" s="1"/>
  <c r="AG28" i="34"/>
  <c r="AS28" i="34" s="1"/>
  <c r="AD30" i="34"/>
  <c r="AP30" i="34" s="1"/>
  <c r="AD31" i="34"/>
  <c r="AP31" i="34" s="1"/>
  <c r="AD35" i="34"/>
  <c r="AP35" i="34" s="1"/>
  <c r="AD36" i="34"/>
  <c r="AP36" i="34" s="1"/>
  <c r="AD39" i="34"/>
  <c r="AP39" i="34" s="1"/>
  <c r="AD40" i="34"/>
  <c r="AP40" i="34" s="1"/>
  <c r="AD41" i="34"/>
  <c r="AP41" i="34" s="1"/>
  <c r="AE41" i="34"/>
  <c r="AQ41" i="34" s="1"/>
  <c r="AF41" i="34"/>
  <c r="AR41" i="34" s="1"/>
  <c r="AH41" i="34"/>
  <c r="AT41" i="34" s="1"/>
  <c r="AD42" i="34"/>
  <c r="AP42" i="34" s="1"/>
  <c r="AH42" i="34"/>
  <c r="AT42" i="34" s="1"/>
  <c r="AD43" i="34"/>
  <c r="AP43" i="34" s="1"/>
  <c r="AF43" i="34"/>
  <c r="AR43" i="34" s="1"/>
  <c r="AH43" i="34"/>
  <c r="AT43" i="34" s="1"/>
  <c r="AE44" i="34"/>
  <c r="AQ44" i="34" s="1"/>
  <c r="AF44" i="34"/>
  <c r="AR44" i="34" s="1"/>
  <c r="AH44" i="34"/>
  <c r="AT44" i="34" s="1"/>
  <c r="AD45" i="34"/>
  <c r="AP45" i="34" s="1"/>
  <c r="AE45" i="34"/>
  <c r="AQ45" i="34" s="1"/>
  <c r="AF45" i="34"/>
  <c r="AR45" i="34" s="1"/>
  <c r="AG45" i="34"/>
  <c r="AS45" i="34" s="1"/>
  <c r="AH45" i="34"/>
  <c r="AT45" i="34" s="1"/>
  <c r="AD46" i="34"/>
  <c r="AP46" i="34" s="1"/>
  <c r="AF46" i="34"/>
  <c r="AR46" i="34" s="1"/>
  <c r="AG46" i="34"/>
  <c r="AS46" i="34" s="1"/>
  <c r="AH46" i="34"/>
  <c r="AT46" i="34" s="1"/>
  <c r="AD47" i="34"/>
  <c r="AP47" i="34" s="1"/>
  <c r="AF47" i="34"/>
  <c r="AR47" i="34" s="1"/>
  <c r="AH47" i="34"/>
  <c r="AT47" i="34" s="1"/>
  <c r="AD48" i="34"/>
  <c r="AP48" i="34" s="1"/>
  <c r="AE48" i="34"/>
  <c r="AQ48" i="34" s="1"/>
  <c r="AF48" i="34"/>
  <c r="AR48" i="34" s="1"/>
  <c r="AH48" i="34"/>
  <c r="AT48" i="34" s="1"/>
  <c r="AU48" i="34"/>
  <c r="AG48" i="34"/>
  <c r="AS48" i="34" s="1"/>
  <c r="AU47" i="34"/>
  <c r="AG47" i="34"/>
  <c r="AS47" i="34" s="1"/>
  <c r="AE47" i="34"/>
  <c r="AQ47" i="34" s="1"/>
  <c r="AU46" i="34"/>
  <c r="AE46" i="34"/>
  <c r="AQ46" i="34" s="1"/>
  <c r="AU45" i="34"/>
  <c r="AU44" i="34"/>
  <c r="AG44" i="34"/>
  <c r="AS44" i="34" s="1"/>
  <c r="AD44" i="34"/>
  <c r="AP44" i="34" s="1"/>
  <c r="AU43" i="34"/>
  <c r="AE43" i="34"/>
  <c r="AQ43" i="34" s="1"/>
  <c r="AG43" i="34"/>
  <c r="AS43" i="34" s="1"/>
  <c r="AU42" i="34"/>
  <c r="AG42" i="34"/>
  <c r="AS42" i="34" s="1"/>
  <c r="AF42" i="34"/>
  <c r="AR42" i="34" s="1"/>
  <c r="AE42" i="34"/>
  <c r="AQ42" i="34" s="1"/>
  <c r="AU41" i="34"/>
  <c r="AG41" i="34"/>
  <c r="AS41" i="34" s="1"/>
  <c r="AU40" i="34"/>
  <c r="AT40" i="34"/>
  <c r="AS40" i="34"/>
  <c r="AR40" i="34"/>
  <c r="AQ40" i="34"/>
  <c r="AU39" i="34"/>
  <c r="AT39" i="34"/>
  <c r="AS39" i="34"/>
  <c r="AR39" i="34"/>
  <c r="AQ39" i="34"/>
  <c r="AU38" i="34"/>
  <c r="AT38" i="34"/>
  <c r="AS38" i="34"/>
  <c r="AR38" i="34"/>
  <c r="AQ38" i="34"/>
  <c r="AD38" i="34"/>
  <c r="AP38" i="34" s="1"/>
  <c r="AU37" i="34"/>
  <c r="AT37" i="34"/>
  <c r="AS37" i="34"/>
  <c r="AR37" i="34"/>
  <c r="AQ37" i="34"/>
  <c r="AD37" i="34"/>
  <c r="AP37" i="34" s="1"/>
  <c r="AU36" i="34"/>
  <c r="AT36" i="34"/>
  <c r="AS36" i="34"/>
  <c r="AR36" i="34"/>
  <c r="AQ36" i="34"/>
  <c r="AU35" i="34"/>
  <c r="AT35" i="34"/>
  <c r="AS35" i="34"/>
  <c r="AR35" i="34"/>
  <c r="AQ35" i="34"/>
  <c r="AU34" i="34"/>
  <c r="AT34" i="34"/>
  <c r="AS34" i="34"/>
  <c r="AR34" i="34"/>
  <c r="AQ34" i="34"/>
  <c r="AD34" i="34"/>
  <c r="AP34" i="34" s="1"/>
  <c r="AU33" i="34"/>
  <c r="AT33" i="34"/>
  <c r="AS33" i="34"/>
  <c r="AR33" i="34"/>
  <c r="AQ33" i="34"/>
  <c r="AD33" i="34"/>
  <c r="AP33" i="34" s="1"/>
  <c r="AU32" i="34"/>
  <c r="AT32" i="34"/>
  <c r="AS32" i="34"/>
  <c r="AR32" i="34"/>
  <c r="AQ32" i="34"/>
  <c r="AD32" i="34"/>
  <c r="AP32" i="34" s="1"/>
  <c r="AU31" i="34"/>
  <c r="AT31" i="34"/>
  <c r="AS31" i="34"/>
  <c r="AR31" i="34"/>
  <c r="AQ31" i="34"/>
  <c r="AU30" i="34"/>
  <c r="AH30" i="34"/>
  <c r="AT30" i="34" s="1"/>
  <c r="AG30" i="34"/>
  <c r="AS30" i="34" s="1"/>
  <c r="AF30" i="34"/>
  <c r="AR30" i="34" s="1"/>
  <c r="AE30" i="34"/>
  <c r="AQ30" i="34" s="1"/>
  <c r="AU29" i="34"/>
  <c r="AH29" i="34"/>
  <c r="AT29" i="34" s="1"/>
  <c r="AG29" i="34"/>
  <c r="AS29" i="34" s="1"/>
  <c r="AF29" i="34"/>
  <c r="AR29" i="34" s="1"/>
  <c r="AE29" i="34"/>
  <c r="AQ29" i="34" s="1"/>
  <c r="AD29" i="34"/>
  <c r="AP29" i="34" s="1"/>
  <c r="AU28" i="34"/>
  <c r="AT28" i="34"/>
  <c r="AF28" i="34"/>
  <c r="AR28" i="34" s="1"/>
  <c r="AE28" i="34"/>
  <c r="AQ28" i="34" s="1"/>
  <c r="AH27" i="34"/>
  <c r="AT27" i="34" s="1"/>
  <c r="AE27" i="34"/>
  <c r="AQ27" i="34" s="1"/>
  <c r="AI27" i="34"/>
  <c r="AU27" i="34" s="1"/>
  <c r="AG27" i="34"/>
  <c r="AS27" i="34" s="1"/>
  <c r="AF27" i="34"/>
  <c r="AR27" i="34" s="1"/>
  <c r="AI26" i="34"/>
  <c r="AU26" i="34" s="1"/>
  <c r="AH26" i="34"/>
  <c r="AT26" i="34" s="1"/>
  <c r="AG26" i="34"/>
  <c r="AS26" i="34" s="1"/>
  <c r="AF26" i="34"/>
  <c r="AR26" i="34" s="1"/>
  <c r="AD26" i="34"/>
  <c r="AP26" i="34" s="1"/>
  <c r="AI25" i="34"/>
  <c r="AU25" i="34" s="1"/>
  <c r="AH25" i="34"/>
  <c r="AT25" i="34" s="1"/>
  <c r="AG25" i="34"/>
  <c r="AS25" i="34" s="1"/>
  <c r="AF25" i="34"/>
  <c r="AR25" i="34" s="1"/>
  <c r="AE25" i="34"/>
  <c r="AQ25" i="34" s="1"/>
  <c r="AD25" i="34"/>
  <c r="AP25" i="34" s="1"/>
  <c r="AI24" i="34"/>
  <c r="AU24" i="34" s="1"/>
  <c r="AF24" i="34"/>
  <c r="AR24" i="34" s="1"/>
  <c r="AE24" i="34"/>
  <c r="AQ24" i="34" s="1"/>
  <c r="AD24" i="34"/>
  <c r="AP24" i="34" s="1"/>
  <c r="AH24" i="34"/>
  <c r="AT24" i="34" s="1"/>
  <c r="AG24" i="34"/>
  <c r="AS24" i="34" s="1"/>
  <c r="AU23" i="34"/>
  <c r="AH23" i="34"/>
  <c r="AT23" i="34" s="1"/>
  <c r="AE23" i="34"/>
  <c r="AQ23" i="34" s="1"/>
  <c r="AG23" i="34"/>
  <c r="AS23" i="34" s="1"/>
  <c r="AF23" i="34"/>
  <c r="AR23" i="34" s="1"/>
  <c r="AD23" i="34"/>
  <c r="AP23" i="34" s="1"/>
  <c r="AU22" i="34"/>
  <c r="AH22" i="34"/>
  <c r="AT22" i="34" s="1"/>
  <c r="AF22" i="34"/>
  <c r="AR22" i="34" s="1"/>
  <c r="AE22" i="34"/>
  <c r="AQ22" i="34" s="1"/>
  <c r="AU21" i="34"/>
  <c r="AH21" i="34"/>
  <c r="AT21" i="34" s="1"/>
  <c r="AG21" i="34"/>
  <c r="AS21" i="34" s="1"/>
  <c r="AE21" i="34"/>
  <c r="AQ21" i="34" s="1"/>
  <c r="AD21" i="34"/>
  <c r="AP21" i="34" s="1"/>
  <c r="AF21" i="34"/>
  <c r="AR21" i="34" s="1"/>
  <c r="AU20" i="34"/>
  <c r="AH20" i="34"/>
  <c r="AT20" i="34" s="1"/>
  <c r="AG20" i="34"/>
  <c r="AS20" i="34" s="1"/>
  <c r="AF20" i="34"/>
  <c r="AR20" i="34" s="1"/>
  <c r="AE20" i="34"/>
  <c r="AQ20" i="34" s="1"/>
  <c r="AD20" i="34"/>
  <c r="AP20" i="34" s="1"/>
  <c r="AU19" i="34"/>
  <c r="AH19" i="34"/>
  <c r="AT19" i="34" s="1"/>
  <c r="AG19" i="34"/>
  <c r="AS19" i="34" s="1"/>
  <c r="AF19" i="34"/>
  <c r="AR19" i="34" s="1"/>
  <c r="AE19" i="34"/>
  <c r="AQ19" i="34" s="1"/>
  <c r="AD19" i="34"/>
  <c r="AP19" i="34" s="1"/>
  <c r="AU18" i="34"/>
  <c r="AH18" i="34"/>
  <c r="AT18" i="34" s="1"/>
  <c r="AG18" i="34"/>
  <c r="AS18" i="34" s="1"/>
  <c r="AF18" i="34"/>
  <c r="AR18" i="34" s="1"/>
  <c r="AE18" i="34"/>
  <c r="AQ18" i="34" s="1"/>
  <c r="AD18" i="34"/>
  <c r="AP18" i="34" s="1"/>
  <c r="AU17" i="34"/>
  <c r="AH17" i="34"/>
  <c r="AT17" i="34" s="1"/>
  <c r="AF17" i="34"/>
  <c r="AR17" i="34" s="1"/>
  <c r="AD17" i="34"/>
  <c r="AP17" i="34" s="1"/>
  <c r="AE17" i="34"/>
  <c r="AQ17" i="34" s="1"/>
  <c r="AU16" i="34"/>
  <c r="AH16" i="34"/>
  <c r="AT16" i="34" s="1"/>
  <c r="AG16" i="34"/>
  <c r="AS16" i="34" s="1"/>
  <c r="AF16" i="34"/>
  <c r="AR16" i="34" s="1"/>
  <c r="AE16" i="34"/>
  <c r="AQ16" i="34" s="1"/>
  <c r="AD16" i="34"/>
  <c r="AP16" i="34" s="1"/>
  <c r="AU15" i="34"/>
  <c r="AT15" i="34"/>
  <c r="AS15" i="34"/>
  <c r="AF15" i="34"/>
  <c r="AR15" i="34" s="1"/>
  <c r="AE15" i="34"/>
  <c r="AQ15" i="34" s="1"/>
  <c r="AD15" i="34"/>
  <c r="AP15" i="34" s="1"/>
  <c r="AU14" i="34"/>
  <c r="AT14" i="34"/>
  <c r="AS14" i="34"/>
  <c r="AF14" i="34"/>
  <c r="AR14" i="34" s="1"/>
  <c r="AE14" i="34"/>
  <c r="AQ14" i="34" s="1"/>
  <c r="AD14" i="34"/>
  <c r="AP14" i="34" s="1"/>
  <c r="AU13" i="34"/>
  <c r="AT13" i="34"/>
  <c r="AS13" i="34"/>
  <c r="AF13" i="34"/>
  <c r="AR13" i="34" s="1"/>
  <c r="AE13" i="34"/>
  <c r="AQ13" i="34" s="1"/>
  <c r="AD13" i="34"/>
  <c r="AP13" i="34" s="1"/>
  <c r="AF12" i="34"/>
  <c r="AR12" i="34" s="1"/>
  <c r="AI12" i="34"/>
  <c r="AU12" i="34" s="1"/>
  <c r="AG12" i="34"/>
  <c r="AS12" i="34" s="1"/>
  <c r="AE12" i="34"/>
  <c r="AQ12" i="34" s="1"/>
  <c r="AD12" i="34"/>
  <c r="AP12" i="34" s="1"/>
  <c r="AI11" i="34"/>
  <c r="AU11" i="34" s="1"/>
  <c r="AG11" i="34"/>
  <c r="AS11" i="34" s="1"/>
  <c r="AF11" i="34"/>
  <c r="AR11" i="34" s="1"/>
  <c r="AD11" i="34"/>
  <c r="AP11" i="34" s="1"/>
  <c r="AH11" i="34"/>
  <c r="AT11" i="34" s="1"/>
  <c r="AE11" i="34"/>
  <c r="AQ11" i="34" s="1"/>
  <c r="AU10" i="34"/>
  <c r="AG10" i="34"/>
  <c r="AS10" i="34" s="1"/>
  <c r="AF10" i="34"/>
  <c r="AR10" i="34" s="1"/>
  <c r="AD10" i="34"/>
  <c r="AP10" i="34" s="1"/>
  <c r="AU9" i="34"/>
  <c r="AH9" i="34"/>
  <c r="AT9" i="34" s="1"/>
  <c r="AG9" i="34"/>
  <c r="AS9" i="34" s="1"/>
  <c r="AE9" i="34"/>
  <c r="AQ9" i="34" s="1"/>
  <c r="AD9" i="34"/>
  <c r="AP9" i="34" s="1"/>
  <c r="AU8" i="34"/>
  <c r="AF8" i="34"/>
  <c r="AR8" i="34" s="1"/>
  <c r="AH8" i="34"/>
  <c r="AT8" i="34" s="1"/>
  <c r="AG8" i="34"/>
  <c r="AS8" i="34" s="1"/>
  <c r="AE8" i="34"/>
  <c r="AQ8" i="34" s="1"/>
  <c r="AD8" i="34"/>
  <c r="AP8" i="34" s="1"/>
  <c r="AU7" i="34"/>
  <c r="AH7" i="34"/>
  <c r="AT7" i="34" s="1"/>
  <c r="AG7" i="34"/>
  <c r="AS7" i="34" s="1"/>
  <c r="AE7" i="34"/>
  <c r="AQ7" i="34" s="1"/>
  <c r="AD7" i="34"/>
  <c r="AP7" i="34" s="1"/>
  <c r="AU6" i="34"/>
  <c r="AH6" i="34"/>
  <c r="AT6" i="34" s="1"/>
  <c r="AF6" i="34"/>
  <c r="AR6" i="34" s="1"/>
  <c r="AE6" i="34"/>
  <c r="AQ6" i="34" s="1"/>
  <c r="AU5" i="34"/>
  <c r="AF5" i="34"/>
  <c r="AR5" i="34" s="1"/>
  <c r="AH5" i="34"/>
  <c r="AT5" i="34" s="1"/>
  <c r="AG5" i="34"/>
  <c r="AS5" i="34" s="1"/>
  <c r="AD5" i="34"/>
  <c r="AP5" i="34" s="1"/>
  <c r="AU4" i="34"/>
  <c r="AG4" i="34"/>
  <c r="AS4" i="34" s="1"/>
  <c r="AF4" i="34"/>
  <c r="AR4" i="34" s="1"/>
  <c r="AE4" i="34"/>
  <c r="AQ4" i="34" s="1"/>
  <c r="AD4" i="34"/>
  <c r="AP4" i="34" l="1"/>
  <c r="X42" i="32" l="1"/>
  <c r="X43" i="32"/>
  <c r="X44" i="32"/>
  <c r="X45" i="32"/>
  <c r="X46" i="32"/>
  <c r="X47" i="32"/>
  <c r="X48" i="32"/>
  <c r="X41" i="32"/>
  <c r="X40" i="32"/>
  <c r="X39" i="32"/>
  <c r="X38" i="32"/>
  <c r="X37" i="32"/>
  <c r="X36" i="32"/>
  <c r="X35" i="32"/>
  <c r="X34" i="32"/>
  <c r="X33" i="32"/>
  <c r="X31" i="32"/>
  <c r="X29" i="32"/>
  <c r="X28" i="32"/>
  <c r="X24" i="32"/>
  <c r="X22" i="32"/>
  <c r="X19" i="32"/>
  <c r="X16" i="32"/>
  <c r="X13" i="32"/>
  <c r="X11" i="32"/>
  <c r="X7" i="32"/>
  <c r="X4" i="32"/>
  <c r="X49" i="32" l="1"/>
  <c r="X34" i="31" l="1"/>
  <c r="X35" i="31"/>
  <c r="X36" i="31"/>
  <c r="X37" i="31"/>
  <c r="X38" i="31"/>
  <c r="X39" i="31"/>
  <c r="X40" i="31"/>
  <c r="X33" i="31"/>
  <c r="X31" i="31" l="1"/>
  <c r="X29" i="31"/>
  <c r="X28" i="31"/>
  <c r="X24" i="31"/>
  <c r="X22" i="31"/>
  <c r="X19" i="31"/>
  <c r="X16" i="31"/>
  <c r="X13" i="31"/>
  <c r="X11" i="31"/>
  <c r="X7" i="31"/>
  <c r="X4" i="31"/>
  <c r="X41" i="31" l="1"/>
  <c r="X31" i="30" l="1"/>
  <c r="X29" i="30"/>
  <c r="X28" i="30"/>
  <c r="X24" i="30"/>
  <c r="X22" i="30"/>
  <c r="X19" i="30"/>
  <c r="X16" i="30"/>
  <c r="X13" i="30"/>
  <c r="X11" i="30"/>
  <c r="X7" i="30"/>
  <c r="X4" i="30"/>
  <c r="X33" i="30" l="1"/>
  <c r="O14" i="29"/>
  <c r="O13" i="29"/>
  <c r="O12" i="29"/>
  <c r="O11" i="29"/>
  <c r="O10" i="29"/>
  <c r="O9" i="29"/>
  <c r="O8" i="29"/>
  <c r="O7" i="29"/>
  <c r="O6" i="29"/>
  <c r="O5" i="29"/>
  <c r="O4" i="29"/>
  <c r="M14" i="29"/>
  <c r="M13" i="29"/>
  <c r="M12" i="29"/>
  <c r="M11" i="29"/>
  <c r="M10" i="29"/>
  <c r="M9" i="29"/>
  <c r="M8" i="29"/>
  <c r="M7" i="29"/>
  <c r="M6" i="29"/>
  <c r="M5" i="29"/>
  <c r="M4" i="29"/>
  <c r="J14" i="29"/>
  <c r="L14" i="29" s="1"/>
  <c r="J13" i="29"/>
  <c r="L13" i="29" s="1"/>
  <c r="J12" i="29"/>
  <c r="L12" i="29" s="1"/>
  <c r="J11" i="29"/>
  <c r="L11" i="29" s="1"/>
  <c r="J10" i="29"/>
  <c r="L10" i="29" s="1"/>
  <c r="J9" i="29"/>
  <c r="L9" i="29" s="1"/>
  <c r="J8" i="29"/>
  <c r="L8" i="29" s="1"/>
  <c r="J7" i="29"/>
  <c r="L7" i="29" s="1"/>
  <c r="J6" i="29"/>
  <c r="L6" i="29" s="1"/>
  <c r="J5" i="29"/>
  <c r="L5" i="29" s="1"/>
  <c r="J4" i="29"/>
  <c r="L4" i="29" s="1"/>
  <c r="Q11" i="29" l="1"/>
  <c r="Q12" i="29"/>
  <c r="Q8" i="29"/>
  <c r="Q9" i="29"/>
  <c r="Q6" i="29"/>
  <c r="Q7" i="29"/>
  <c r="Q10" i="29"/>
  <c r="Q5" i="29"/>
  <c r="Q13" i="29"/>
  <c r="Q14" i="29"/>
  <c r="Q4" i="29"/>
  <c r="X31" i="26"/>
  <c r="X29" i="26"/>
  <c r="X28" i="26"/>
  <c r="X24" i="26"/>
  <c r="X22" i="26"/>
  <c r="X19" i="26"/>
  <c r="X16" i="26"/>
  <c r="X13" i="26"/>
  <c r="X11" i="26"/>
  <c r="X7" i="26"/>
  <c r="X4" i="26"/>
  <c r="X33" i="26" l="1"/>
  <c r="X31" i="23"/>
  <c r="X29" i="23"/>
  <c r="X28" i="23"/>
  <c r="X24" i="23"/>
  <c r="X22" i="23"/>
  <c r="X19" i="23"/>
  <c r="X16" i="23"/>
  <c r="X13" i="23"/>
  <c r="X11" i="23"/>
  <c r="X7" i="23"/>
  <c r="X4" i="23"/>
  <c r="X33" i="23" l="1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31" i="17" l="1"/>
</calcChain>
</file>

<file path=xl/sharedStrings.xml><?xml version="1.0" encoding="utf-8"?>
<sst xmlns="http://schemas.openxmlformats.org/spreadsheetml/2006/main" count="1652" uniqueCount="403">
  <si>
    <t>内容</t>
    <phoneticPr fontId="1" type="noConversion"/>
  </si>
  <si>
    <t>数量</t>
    <phoneticPr fontId="1" type="noConversion"/>
  </si>
  <si>
    <t>手机壳1</t>
    <phoneticPr fontId="1" type="noConversion"/>
  </si>
  <si>
    <t>金额</t>
    <phoneticPr fontId="1" type="noConversion"/>
  </si>
  <si>
    <t>订单号</t>
    <phoneticPr fontId="1" type="noConversion"/>
  </si>
  <si>
    <t>快递公司</t>
    <phoneticPr fontId="1" type="noConversion"/>
  </si>
  <si>
    <t>快递单号</t>
    <phoneticPr fontId="1" type="noConversion"/>
  </si>
  <si>
    <t>单价</t>
    <phoneticPr fontId="1" type="noConversion"/>
  </si>
  <si>
    <t>手机壳2</t>
    <phoneticPr fontId="1" type="noConversion"/>
  </si>
  <si>
    <t>运单</t>
    <phoneticPr fontId="1" type="noConversion"/>
  </si>
  <si>
    <t>信封</t>
    <phoneticPr fontId="1" type="noConversion"/>
  </si>
  <si>
    <t>加运美速递</t>
    <phoneticPr fontId="1" type="noConversion"/>
  </si>
  <si>
    <t>8187876737</t>
    <phoneticPr fontId="1" type="noConversion"/>
  </si>
  <si>
    <t>钢化膜包装</t>
    <phoneticPr fontId="1" type="noConversion"/>
  </si>
  <si>
    <t>2.9</t>
    <phoneticPr fontId="1" type="noConversion"/>
  </si>
  <si>
    <t>100</t>
    <phoneticPr fontId="1" type="noConversion"/>
  </si>
  <si>
    <t>283844416659954750</t>
    <phoneticPr fontId="1" type="noConversion"/>
  </si>
  <si>
    <t>-</t>
    <phoneticPr fontId="1" type="noConversion"/>
  </si>
  <si>
    <t>0.14</t>
    <phoneticPr fontId="1" type="noConversion"/>
  </si>
  <si>
    <t>1000</t>
    <phoneticPr fontId="1" type="noConversion"/>
  </si>
  <si>
    <t>耳机</t>
    <phoneticPr fontId="1" type="noConversion"/>
  </si>
  <si>
    <t>284953953542954750</t>
    <phoneticPr fontId="1" type="noConversion"/>
  </si>
  <si>
    <t>联昊通物流</t>
    <phoneticPr fontId="1" type="noConversion"/>
  </si>
  <si>
    <t>508026981859</t>
    <phoneticPr fontId="1" type="noConversion"/>
  </si>
  <si>
    <t>286619232590954750</t>
    <phoneticPr fontId="1" type="noConversion"/>
  </si>
  <si>
    <t>中通快递(ZTO)</t>
    <phoneticPr fontId="1" type="noConversion"/>
  </si>
  <si>
    <t>75114726179198</t>
    <phoneticPr fontId="1" type="noConversion"/>
  </si>
  <si>
    <t xml:space="preserve"> 9172</t>
    <phoneticPr fontId="1" type="noConversion"/>
  </si>
  <si>
    <t xml:space="preserve"> 9208</t>
    <phoneticPr fontId="1" type="noConversion"/>
  </si>
  <si>
    <t xml:space="preserve"> 9160</t>
    <phoneticPr fontId="1" type="noConversion"/>
  </si>
  <si>
    <t xml:space="preserve"> 9185</t>
    <phoneticPr fontId="1" type="noConversion"/>
  </si>
  <si>
    <t>0.1</t>
    <phoneticPr fontId="1" type="noConversion"/>
  </si>
  <si>
    <t>500</t>
    <phoneticPr fontId="1" type="noConversion"/>
  </si>
  <si>
    <t>0.24</t>
    <phoneticPr fontId="1" type="noConversion"/>
  </si>
  <si>
    <t>296590275862954750</t>
    <phoneticPr fontId="1" type="noConversion"/>
  </si>
  <si>
    <t>韵达快递</t>
    <phoneticPr fontId="1" type="noConversion"/>
  </si>
  <si>
    <t>3977981665772</t>
    <phoneticPr fontId="1" type="noConversion"/>
  </si>
  <si>
    <t>手机镜头保护膜</t>
    <phoneticPr fontId="1" type="noConversion"/>
  </si>
  <si>
    <t>60</t>
    <phoneticPr fontId="1" type="noConversion"/>
  </si>
  <si>
    <t>2.5</t>
    <phoneticPr fontId="1" type="noConversion"/>
  </si>
  <si>
    <t>手机镜头保护圈</t>
    <phoneticPr fontId="1" type="noConversion"/>
  </si>
  <si>
    <t>2.78</t>
    <phoneticPr fontId="1" type="noConversion"/>
  </si>
  <si>
    <t>40</t>
    <phoneticPr fontId="1" type="noConversion"/>
  </si>
  <si>
    <t>游戏机</t>
  </si>
  <si>
    <t xml:space="preserve">296284992267954750 </t>
    <phoneticPr fontId="1" type="noConversion"/>
  </si>
  <si>
    <t>425</t>
    <phoneticPr fontId="1" type="noConversion"/>
  </si>
  <si>
    <t>6</t>
    <phoneticPr fontId="1" type="noConversion"/>
  </si>
  <si>
    <t>300</t>
    <phoneticPr fontId="1" type="noConversion"/>
  </si>
  <si>
    <t>手机壳3</t>
    <phoneticPr fontId="1" type="noConversion"/>
  </si>
  <si>
    <t>1.8</t>
    <phoneticPr fontId="1" type="noConversion"/>
  </si>
  <si>
    <t>50</t>
    <phoneticPr fontId="1" type="noConversion"/>
  </si>
  <si>
    <t>1.6</t>
    <phoneticPr fontId="1" type="noConversion"/>
  </si>
  <si>
    <t>手机壳4</t>
    <phoneticPr fontId="1" type="noConversion"/>
  </si>
  <si>
    <t>手机壳5</t>
    <phoneticPr fontId="1" type="noConversion"/>
  </si>
  <si>
    <t>Airpods壳</t>
    <phoneticPr fontId="1" type="noConversion"/>
  </si>
  <si>
    <t>8</t>
    <phoneticPr fontId="1" type="noConversion"/>
  </si>
  <si>
    <t>299566242230954750</t>
    <phoneticPr fontId="1" type="noConversion"/>
  </si>
  <si>
    <t>无线耳机1</t>
    <phoneticPr fontId="1" type="noConversion"/>
  </si>
  <si>
    <t>无线耳机2</t>
    <phoneticPr fontId="1" type="noConversion"/>
  </si>
  <si>
    <t>无线耳机3</t>
    <phoneticPr fontId="1" type="noConversion"/>
  </si>
  <si>
    <t>无线耳机4</t>
    <phoneticPr fontId="1" type="noConversion"/>
  </si>
  <si>
    <t>信丰物流</t>
    <phoneticPr fontId="1" type="noConversion"/>
  </si>
  <si>
    <t>135701725798</t>
    <phoneticPr fontId="1" type="noConversion"/>
  </si>
  <si>
    <t>优速快递</t>
    <phoneticPr fontId="1" type="noConversion"/>
  </si>
  <si>
    <t>4.6</t>
    <phoneticPr fontId="1" type="noConversion"/>
  </si>
  <si>
    <t>260</t>
    <phoneticPr fontId="1" type="noConversion"/>
  </si>
  <si>
    <t>518745310597</t>
    <phoneticPr fontId="1" type="noConversion"/>
  </si>
  <si>
    <t>速尔物流</t>
    <phoneticPr fontId="1" type="noConversion"/>
  </si>
  <si>
    <t>880472173680</t>
    <phoneticPr fontId="1" type="noConversion"/>
  </si>
  <si>
    <t>T004</t>
    <phoneticPr fontId="1" type="noConversion"/>
  </si>
  <si>
    <t>T005</t>
    <phoneticPr fontId="1" type="noConversion"/>
  </si>
  <si>
    <t>T007</t>
    <phoneticPr fontId="1" type="noConversion"/>
  </si>
  <si>
    <t>粉</t>
    <phoneticPr fontId="1" type="noConversion"/>
  </si>
  <si>
    <t>蓝</t>
    <phoneticPr fontId="1" type="noConversion"/>
  </si>
  <si>
    <t>黄</t>
    <phoneticPr fontId="1" type="noConversion"/>
  </si>
  <si>
    <t>白</t>
    <phoneticPr fontId="1" type="noConversion"/>
  </si>
  <si>
    <t>黑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</si>
  <si>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</si>
  <si>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</si>
  <si>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</si>
  <si>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</si>
  <si>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</si>
  <si>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中文</t>
    <phoneticPr fontId="1" type="noConversion"/>
  </si>
  <si>
    <t>日文</t>
    <phoneticPr fontId="1" type="noConversion"/>
  </si>
  <si>
    <t>ピンク</t>
  </si>
  <si>
    <t>ピンク</t>
    <phoneticPr fontId="1" type="noConversion"/>
  </si>
  <si>
    <t>ブルー</t>
  </si>
  <si>
    <t>ブルー</t>
    <phoneticPr fontId="1" type="noConversion"/>
  </si>
  <si>
    <t>イエロー</t>
    <phoneticPr fontId="1" type="noConversion"/>
  </si>
  <si>
    <t>ホワイト</t>
    <phoneticPr fontId="1" type="noConversion"/>
  </si>
  <si>
    <t>ブラック</t>
    <phoneticPr fontId="1" type="noConversion"/>
  </si>
  <si>
    <t>货号</t>
    <phoneticPr fontId="1" type="noConversion"/>
  </si>
  <si>
    <t>T006</t>
    <phoneticPr fontId="1" type="noConversion"/>
  </si>
  <si>
    <t>灰</t>
    <phoneticPr fontId="1" type="noConversion"/>
  </si>
  <si>
    <t>グレー</t>
    <phoneticPr fontId="1" type="noConversion"/>
  </si>
  <si>
    <t>T002</t>
    <phoneticPr fontId="1" type="noConversion"/>
  </si>
  <si>
    <t>天马</t>
    <phoneticPr fontId="1" type="noConversion"/>
  </si>
  <si>
    <t>企鹅</t>
    <phoneticPr fontId="1" type="noConversion"/>
  </si>
  <si>
    <t>豹</t>
    <phoneticPr fontId="1" type="noConversion"/>
  </si>
  <si>
    <t>小鸟</t>
    <phoneticPr fontId="1" type="noConversion"/>
  </si>
  <si>
    <t>ウマ</t>
    <phoneticPr fontId="1" type="noConversion"/>
  </si>
  <si>
    <t>トリ</t>
    <phoneticPr fontId="1" type="noConversion"/>
  </si>
  <si>
    <t>ヒョウ</t>
    <phoneticPr fontId="1" type="noConversion"/>
  </si>
  <si>
    <t>ペンギン</t>
    <phoneticPr fontId="1" type="noConversion"/>
  </si>
  <si>
    <t>T001</t>
    <phoneticPr fontId="1" type="noConversion"/>
  </si>
  <si>
    <t>T008</t>
    <phoneticPr fontId="1" type="noConversion"/>
  </si>
  <si>
    <t>绿</t>
    <phoneticPr fontId="1" type="noConversion"/>
  </si>
  <si>
    <t>グリーン</t>
    <phoneticPr fontId="1" type="noConversion"/>
  </si>
  <si>
    <t>XXXL</t>
    <phoneticPr fontId="1" type="noConversion"/>
  </si>
  <si>
    <t>T009</t>
    <phoneticPr fontId="1" type="noConversion"/>
  </si>
  <si>
    <t>T010</t>
    <phoneticPr fontId="1" type="noConversion"/>
  </si>
  <si>
    <t>T101</t>
    <phoneticPr fontId="1" type="noConversion"/>
  </si>
  <si>
    <t>ワニ</t>
    <phoneticPr fontId="1" type="noConversion"/>
  </si>
  <si>
    <t>ユニコーン</t>
    <phoneticPr fontId="1" type="noConversion"/>
  </si>
  <si>
    <t>鳄鱼(绿)</t>
    <phoneticPr fontId="1" type="noConversion"/>
  </si>
  <si>
    <t>独角兽(粉)</t>
    <phoneticPr fontId="1" type="noConversion"/>
  </si>
  <si>
    <t>T003</t>
    <phoneticPr fontId="1" type="noConversion"/>
  </si>
  <si>
    <t>图片</t>
    <phoneticPr fontId="1" type="noConversion"/>
  </si>
  <si>
    <t>价格</t>
    <phoneticPr fontId="1" type="noConversion"/>
  </si>
  <si>
    <t>在库数量</t>
    <phoneticPr fontId="1" type="noConversion"/>
  </si>
  <si>
    <t>补货数量</t>
    <phoneticPr fontId="1" type="noConversion"/>
  </si>
  <si>
    <t>金额</t>
    <phoneticPr fontId="1" type="noConversion"/>
  </si>
  <si>
    <t>X000RJ2QF1</t>
    <phoneticPr fontId="1" type="noConversion"/>
  </si>
  <si>
    <t>X000R15K57</t>
    <phoneticPr fontId="1" type="noConversion"/>
  </si>
  <si>
    <t>X000R15K4X</t>
    <phoneticPr fontId="1" type="noConversion"/>
  </si>
  <si>
    <t>X000RI7UBR</t>
    <phoneticPr fontId="1" type="noConversion"/>
  </si>
  <si>
    <t>X000R15CJL</t>
    <phoneticPr fontId="1" type="noConversion"/>
  </si>
  <si>
    <t>X000RJ2QFB</t>
    <phoneticPr fontId="1" type="noConversion"/>
  </si>
  <si>
    <t>X000RI7UBH</t>
    <phoneticPr fontId="1" type="noConversion"/>
  </si>
  <si>
    <t>X000R15K4N</t>
    <phoneticPr fontId="1" type="noConversion"/>
  </si>
  <si>
    <t>X000RJ2QFV</t>
    <phoneticPr fontId="1" type="noConversion"/>
  </si>
  <si>
    <t>X000RI7PDP</t>
    <phoneticPr fontId="1" type="noConversion"/>
  </si>
  <si>
    <t>X000RI7PDZ</t>
    <phoneticPr fontId="1" type="noConversion"/>
  </si>
  <si>
    <t>X000RI7PDF</t>
    <phoneticPr fontId="1" type="noConversion"/>
  </si>
  <si>
    <t>X000R15K4D</t>
    <phoneticPr fontId="1" type="noConversion"/>
  </si>
  <si>
    <t>X000RJ2QFL</t>
    <phoneticPr fontId="1" type="noConversion"/>
  </si>
  <si>
    <t>X000R15CJB</t>
    <phoneticPr fontId="1" type="noConversion"/>
  </si>
  <si>
    <t>X000RKHUDX</t>
    <phoneticPr fontId="1" type="noConversion"/>
  </si>
  <si>
    <t>X000RI8KQL</t>
    <phoneticPr fontId="1" type="noConversion"/>
  </si>
  <si>
    <t>X000RKHUW9</t>
    <phoneticPr fontId="1" type="noConversion"/>
  </si>
  <si>
    <t>X000RI8KR5</t>
    <phoneticPr fontId="1" type="noConversion"/>
  </si>
  <si>
    <t>X000RKI2IF</t>
    <phoneticPr fontId="1" type="noConversion"/>
  </si>
  <si>
    <t>X000RJ3G41</t>
    <phoneticPr fontId="1" type="noConversion"/>
  </si>
  <si>
    <t>X000RKI2I5</t>
    <phoneticPr fontId="1" type="noConversion"/>
  </si>
  <si>
    <t>X000RKHUVZ</t>
    <phoneticPr fontId="1" type="noConversion"/>
  </si>
  <si>
    <t>X000RI8KRF</t>
    <phoneticPr fontId="1" type="noConversion"/>
  </si>
  <si>
    <t>X000RKI2IZ</t>
    <phoneticPr fontId="1" type="noConversion"/>
  </si>
  <si>
    <t>X000RI8KQV</t>
    <phoneticPr fontId="1" type="noConversion"/>
  </si>
  <si>
    <t>X000RJ3G4B</t>
    <phoneticPr fontId="1" type="noConversion"/>
  </si>
  <si>
    <t>X000RKI2IP</t>
    <phoneticPr fontId="1" type="noConversion"/>
  </si>
  <si>
    <t>X000RJ3G4L</t>
    <phoneticPr fontId="1" type="noConversion"/>
  </si>
  <si>
    <t>X000RJ3GX7</t>
    <phoneticPr fontId="1" type="noConversion"/>
  </si>
  <si>
    <t>X000RJ3GXR</t>
    <phoneticPr fontId="1" type="noConversion"/>
  </si>
  <si>
    <t>X000RMFKF1</t>
    <phoneticPr fontId="1" type="noConversion"/>
  </si>
  <si>
    <t>X000RKHUE7</t>
    <phoneticPr fontId="1" type="noConversion"/>
  </si>
  <si>
    <t>X000RJ3GXH</t>
    <phoneticPr fontId="1" type="noConversion"/>
  </si>
  <si>
    <t>X000RS9JTX</t>
    <phoneticPr fontId="1" type="noConversion"/>
  </si>
  <si>
    <t>X000RT7GZB</t>
    <phoneticPr fontId="1" type="noConversion"/>
  </si>
  <si>
    <t>X000RRFKJR</t>
    <phoneticPr fontId="1" type="noConversion"/>
  </si>
  <si>
    <t>X000RRDNGJ</t>
    <phoneticPr fontId="1" type="noConversion"/>
  </si>
  <si>
    <t>X000RQCC3P</t>
    <phoneticPr fontId="1" type="noConversion"/>
  </si>
  <si>
    <t>X000RS991B</t>
    <phoneticPr fontId="1" type="noConversion"/>
  </si>
  <si>
    <t>X000ROSL5F</t>
    <phoneticPr fontId="1" type="noConversion"/>
  </si>
  <si>
    <t>X000RQCC3Z</t>
    <phoneticPr fontId="1" type="noConversion"/>
  </si>
  <si>
    <t>X000RS98Z3</t>
    <phoneticPr fontId="1" type="noConversion"/>
  </si>
  <si>
    <t>X000ROSLCD</t>
    <phoneticPr fontId="1" type="noConversion"/>
  </si>
  <si>
    <t>X000RRDNH3</t>
    <phoneticPr fontId="1" type="noConversion"/>
  </si>
  <si>
    <t>X000RS9911</t>
    <phoneticPr fontId="1" type="noConversion"/>
  </si>
  <si>
    <t>X000ROSGWD</t>
    <phoneticPr fontId="1" type="noConversion"/>
  </si>
  <si>
    <t>X000RRA4SJ</t>
    <phoneticPr fontId="1" type="noConversion"/>
  </si>
  <si>
    <t>X000RU1IQD</t>
    <phoneticPr fontId="1" type="noConversion"/>
  </si>
  <si>
    <t>X000RS97MH</t>
    <phoneticPr fontId="1" type="noConversion"/>
  </si>
  <si>
    <t>X000RQCB4P</t>
    <phoneticPr fontId="1" type="noConversion"/>
  </si>
  <si>
    <t>X000RQCAOL</t>
    <phoneticPr fontId="1" type="noConversion"/>
  </si>
  <si>
    <t>X000RQCAOV</t>
    <phoneticPr fontId="1" type="noConversion"/>
  </si>
  <si>
    <t>X000ROSGW3</t>
    <phoneticPr fontId="1" type="noConversion"/>
  </si>
  <si>
    <t>X000RU1IQ3</t>
    <phoneticPr fontId="1" type="noConversion"/>
  </si>
  <si>
    <t>X000RS9C9Z</t>
    <phoneticPr fontId="1" type="noConversion"/>
  </si>
  <si>
    <t>X000RT577Z</t>
    <phoneticPr fontId="1" type="noConversion"/>
  </si>
  <si>
    <t>X000RU1IFJ</t>
    <phoneticPr fontId="1" type="noConversion"/>
  </si>
  <si>
    <t>X000RU1IF9</t>
    <phoneticPr fontId="1" type="noConversion"/>
  </si>
  <si>
    <t>X000RT5CCP</t>
    <phoneticPr fontId="1" type="noConversion"/>
  </si>
  <si>
    <t>X000RS958X</t>
    <phoneticPr fontId="1" type="noConversion"/>
  </si>
  <si>
    <t>X000RS957T</t>
    <phoneticPr fontId="1" type="noConversion"/>
  </si>
  <si>
    <t>X000RS97BN</t>
    <phoneticPr fontId="1" type="noConversion"/>
  </si>
  <si>
    <t>X000RS958N</t>
    <phoneticPr fontId="1" type="noConversion"/>
  </si>
  <si>
    <t>X000RS99BV</t>
    <phoneticPr fontId="1" type="noConversion"/>
  </si>
  <si>
    <t>X000RS958D</t>
    <phoneticPr fontId="1" type="noConversion"/>
  </si>
  <si>
    <t>X000RT5CCZ</t>
    <phoneticPr fontId="1" type="noConversion"/>
  </si>
  <si>
    <t>X000RS99C5</t>
    <phoneticPr fontId="1" type="noConversion"/>
  </si>
  <si>
    <t>X000RU3MNZ</t>
    <phoneticPr fontId="1" type="noConversion"/>
  </si>
  <si>
    <t>X000RJJQ4Z</t>
    <phoneticPr fontId="1" type="noConversion"/>
  </si>
  <si>
    <t>X000RJ3IWL</t>
    <phoneticPr fontId="1" type="noConversion"/>
  </si>
  <si>
    <t>X000RJJNMP</t>
    <phoneticPr fontId="1" type="noConversion"/>
  </si>
  <si>
    <t>X000RJJNNJ</t>
    <phoneticPr fontId="1" type="noConversion"/>
  </si>
  <si>
    <t>X000RJ3IWV</t>
    <phoneticPr fontId="1" type="noConversion"/>
  </si>
  <si>
    <t>X000RT7HBJ</t>
    <phoneticPr fontId="1" type="noConversion"/>
  </si>
  <si>
    <t>X000RJJNMZ</t>
    <phoneticPr fontId="1" type="noConversion"/>
  </si>
  <si>
    <t>X000RJJQ4F</t>
    <phoneticPr fontId="1" type="noConversion"/>
  </si>
  <si>
    <t>X000RKHSSP</t>
    <phoneticPr fontId="1" type="noConversion"/>
  </si>
  <si>
    <t>X000RT7HBT</t>
    <phoneticPr fontId="1" type="noConversion"/>
  </si>
  <si>
    <t>X000RJJNN9</t>
    <phoneticPr fontId="1" type="noConversion"/>
  </si>
  <si>
    <t>X000RJJQ4P</t>
    <phoneticPr fontId="1" type="noConversion"/>
  </si>
  <si>
    <t>X000RI8J0D</t>
    <phoneticPr fontId="1" type="noConversion"/>
  </si>
  <si>
    <t>X000RI8J0X</t>
    <phoneticPr fontId="1" type="noConversion"/>
  </si>
  <si>
    <t>X000RJIWPT</t>
    <phoneticPr fontId="1" type="noConversion"/>
  </si>
  <si>
    <t>X000RMFHM7</t>
    <phoneticPr fontId="1" type="noConversion"/>
  </si>
  <si>
    <t>X000RJJ4EH</t>
    <phoneticPr fontId="1" type="noConversion"/>
  </si>
  <si>
    <t>X000R151AL</t>
    <phoneticPr fontId="1" type="noConversion"/>
  </si>
  <si>
    <t>X000R15J6H</t>
    <phoneticPr fontId="1" type="noConversion"/>
  </si>
  <si>
    <t>X000RJJ4E7</t>
    <phoneticPr fontId="1" type="noConversion"/>
  </si>
  <si>
    <t>X000R151AV</t>
    <phoneticPr fontId="1" type="noConversion"/>
  </si>
  <si>
    <t>X000R151B5</t>
    <phoneticPr fontId="1" type="noConversion"/>
  </si>
  <si>
    <t>X000RMFHMH</t>
    <phoneticPr fontId="1" type="noConversion"/>
  </si>
  <si>
    <t>X000R15J6R</t>
    <phoneticPr fontId="1" type="noConversion"/>
  </si>
  <si>
    <t>X000RJ3N3P</t>
    <phoneticPr fontId="1" type="noConversion"/>
  </si>
  <si>
    <t>X000RJ3N21</t>
    <phoneticPr fontId="1" type="noConversion"/>
  </si>
  <si>
    <t>X000RJJTZL</t>
    <phoneticPr fontId="1" type="noConversion"/>
  </si>
  <si>
    <t>X000RJ3N49</t>
    <phoneticPr fontId="1" type="noConversion"/>
  </si>
  <si>
    <t>X000RJ3N3F</t>
    <phoneticPr fontId="1" type="noConversion"/>
  </si>
  <si>
    <t>X000RJ3N3Z</t>
    <phoneticPr fontId="1" type="noConversion"/>
  </si>
  <si>
    <t>X000RMF9L1</t>
    <phoneticPr fontId="1" type="noConversion"/>
  </si>
  <si>
    <t>X000RJ3M1D</t>
    <phoneticPr fontId="1" type="noConversion"/>
  </si>
  <si>
    <t>X000RJ3N2L</t>
    <phoneticPr fontId="1" type="noConversion"/>
  </si>
  <si>
    <t>X000RJ3M13</t>
    <phoneticPr fontId="1" type="noConversion"/>
  </si>
  <si>
    <t>X000RJ3N2V</t>
    <phoneticPr fontId="1" type="noConversion"/>
  </si>
  <si>
    <t>X000RJ3M0T</t>
    <phoneticPr fontId="1" type="noConversion"/>
  </si>
  <si>
    <t>X000RKHTKR</t>
    <phoneticPr fontId="1" type="noConversion"/>
  </si>
  <si>
    <t>X000RMF9KH</t>
    <phoneticPr fontId="1" type="noConversion"/>
  </si>
  <si>
    <t>X000RJ3N2B</t>
    <phoneticPr fontId="1" type="noConversion"/>
  </si>
  <si>
    <t>X000RKI7FX</t>
    <phoneticPr fontId="1" type="noConversion"/>
  </si>
  <si>
    <t>X000RKHTKH</t>
    <phoneticPr fontId="1" type="noConversion"/>
  </si>
  <si>
    <t>X000RMF9K7</t>
    <phoneticPr fontId="1" type="noConversion"/>
  </si>
  <si>
    <t>X000RKI7G7</t>
    <phoneticPr fontId="1" type="noConversion"/>
  </si>
  <si>
    <t>X000RJ3LZP</t>
    <phoneticPr fontId="1" type="noConversion"/>
  </si>
  <si>
    <t>X000RKHTL1</t>
    <phoneticPr fontId="1" type="noConversion"/>
  </si>
  <si>
    <t>X000RJJU05</t>
    <phoneticPr fontId="1" type="noConversion"/>
  </si>
  <si>
    <t>X000RMF9J3</t>
    <phoneticPr fontId="1" type="noConversion"/>
  </si>
  <si>
    <t>X000RJJTZV</t>
    <phoneticPr fontId="1" type="noConversion"/>
  </si>
  <si>
    <t>X000RLC7VR</t>
    <phoneticPr fontId="1" type="noConversion"/>
  </si>
  <si>
    <t>X000RMFWYP</t>
    <phoneticPr fontId="1" type="noConversion"/>
  </si>
  <si>
    <t>X000RLC8IT</t>
    <phoneticPr fontId="1" type="noConversion"/>
  </si>
  <si>
    <t>X000RLC8J3</t>
    <phoneticPr fontId="1" type="noConversion"/>
  </si>
  <si>
    <t>X000RKI9WT</t>
    <phoneticPr fontId="1" type="noConversion"/>
  </si>
  <si>
    <t>X000RJ3OBB</t>
    <phoneticPr fontId="1" type="noConversion"/>
  </si>
  <si>
    <t>X000RKIE0V</t>
    <phoneticPr fontId="1" type="noConversion"/>
  </si>
  <si>
    <t>X000RKIE0L</t>
    <phoneticPr fontId="1" type="noConversion"/>
  </si>
  <si>
    <t>X000RJ3OC5</t>
    <phoneticPr fontId="1" type="noConversion"/>
  </si>
  <si>
    <t>X000RJ3OCF</t>
    <phoneticPr fontId="1" type="noConversion"/>
  </si>
  <si>
    <t>X000RKID9X</t>
    <phoneticPr fontId="1" type="noConversion"/>
  </si>
  <si>
    <t>X000RMG0AZ</t>
    <phoneticPr fontId="1" type="noConversion"/>
  </si>
  <si>
    <t>X000RKIE1F</t>
    <phoneticPr fontId="1" type="noConversion"/>
  </si>
  <si>
    <t>X000RKIE15</t>
    <phoneticPr fontId="1" type="noConversion"/>
  </si>
  <si>
    <t>X000RMFKFB</t>
    <phoneticPr fontId="1" type="noConversion"/>
  </si>
  <si>
    <t>在库数量（新）</t>
    <phoneticPr fontId="1" type="noConversion"/>
  </si>
  <si>
    <t>在库数量（旧）</t>
    <phoneticPr fontId="1" type="noConversion"/>
  </si>
  <si>
    <t>在库数量（合計）</t>
    <phoneticPr fontId="1" type="noConversion"/>
  </si>
  <si>
    <t>补货</t>
    <phoneticPr fontId="1" type="noConversion"/>
  </si>
  <si>
    <t>补发冰雪雨衣蓝色XL一件 放在2号箱</t>
    <phoneticPr fontId="1" type="noConversion"/>
  </si>
  <si>
    <t>物流</t>
    <phoneticPr fontId="1" type="noConversion"/>
  </si>
  <si>
    <t>汇率</t>
    <phoneticPr fontId="1" type="noConversion"/>
  </si>
  <si>
    <t>成本价格</t>
    <phoneticPr fontId="1" type="noConversion"/>
  </si>
  <si>
    <t>利润加价</t>
    <phoneticPr fontId="1" type="noConversion"/>
  </si>
  <si>
    <t>销量加价</t>
    <phoneticPr fontId="1" type="noConversion"/>
  </si>
  <si>
    <t>销量</t>
    <phoneticPr fontId="1" type="noConversion"/>
  </si>
  <si>
    <t>季节加价</t>
    <phoneticPr fontId="1" type="noConversion"/>
  </si>
  <si>
    <t>合计</t>
    <phoneticPr fontId="1" type="noConversion"/>
  </si>
  <si>
    <t>1580/1780</t>
  </si>
  <si>
    <t>现价格</t>
    <phoneticPr fontId="1" type="noConversion"/>
  </si>
  <si>
    <t>调整后</t>
    <phoneticPr fontId="1" type="noConversion"/>
  </si>
  <si>
    <t>1680/1880</t>
    <phoneticPr fontId="1" type="noConversion"/>
  </si>
  <si>
    <t>X000S69JUX</t>
  </si>
  <si>
    <t>X000S5DC39</t>
  </si>
  <si>
    <t>X000S695W5</t>
  </si>
  <si>
    <t>X000S4I6RR</t>
  </si>
  <si>
    <t>X000S3MLXD</t>
  </si>
  <si>
    <t>X000S3MBD3</t>
  </si>
  <si>
    <t>X000S1MIL5</t>
  </si>
  <si>
    <t>X000S4GYHL</t>
  </si>
  <si>
    <t>X000R1AUDJ</t>
    <phoneticPr fontId="1" type="noConversion"/>
  </si>
  <si>
    <t>X000RJLK1R</t>
    <phoneticPr fontId="1" type="noConversion"/>
  </si>
  <si>
    <t>T206</t>
  </si>
  <si>
    <t>蓝色</t>
  </si>
  <si>
    <t>蓝色</t>
    <phoneticPr fontId="1" type="noConversion"/>
  </si>
  <si>
    <t>粉色</t>
  </si>
  <si>
    <t>サメ</t>
    <phoneticPr fontId="1" type="noConversion"/>
  </si>
  <si>
    <t xml:space="preserve">イルカ
</t>
  </si>
  <si>
    <t>T207</t>
  </si>
  <si>
    <t>透明</t>
  </si>
  <si>
    <t>T208</t>
  </si>
  <si>
    <t>グリーン</t>
  </si>
  <si>
    <t>绿色</t>
  </si>
  <si>
    <t>T209</t>
  </si>
  <si>
    <t>黄色</t>
  </si>
  <si>
    <t>灰色</t>
  </si>
  <si>
    <t>グレー</t>
  </si>
  <si>
    <t>クリア</t>
  </si>
  <si>
    <t>X000RS9583</t>
    <phoneticPr fontId="1" type="noConversion"/>
  </si>
  <si>
    <t>P001</t>
    <phoneticPr fontId="1" type="noConversion"/>
  </si>
  <si>
    <t>P002</t>
    <phoneticPr fontId="1" type="noConversion"/>
  </si>
  <si>
    <t>best layers</t>
    <phoneticPr fontId="1" type="noConversion"/>
  </si>
  <si>
    <t>粉色企鹅</t>
    <phoneticPr fontId="1" type="noConversion"/>
  </si>
  <si>
    <t>蓝色鹿</t>
    <phoneticPr fontId="1" type="noConversion"/>
  </si>
  <si>
    <t>粉色森林</t>
  </si>
  <si>
    <t>蓝色森林</t>
  </si>
  <si>
    <t>粉色花柄</t>
  </si>
  <si>
    <t>灰色花柄</t>
  </si>
  <si>
    <t>橘色鹿</t>
  </si>
  <si>
    <t>补货后合计</t>
    <phoneticPr fontId="1" type="noConversion"/>
  </si>
  <si>
    <t>ピンク森</t>
    <phoneticPr fontId="1" type="noConversion"/>
  </si>
  <si>
    <t>ブルー森</t>
    <phoneticPr fontId="1" type="noConversion"/>
  </si>
  <si>
    <t>ピンク花柄</t>
    <phoneticPr fontId="1" type="noConversion"/>
  </si>
  <si>
    <t>グレー花柄</t>
    <phoneticPr fontId="1" type="noConversion"/>
  </si>
  <si>
    <t>オレンジ鹿</t>
    <phoneticPr fontId="1" type="noConversion"/>
  </si>
  <si>
    <t>ブルー鹿</t>
    <phoneticPr fontId="1" type="noConversion"/>
  </si>
  <si>
    <t>X000SYH6S7</t>
    <phoneticPr fontId="1" type="noConversion"/>
  </si>
  <si>
    <t>X000SYH8KN</t>
    <phoneticPr fontId="1" type="noConversion"/>
  </si>
  <si>
    <t>X000SYH6RN</t>
    <phoneticPr fontId="1" type="noConversion"/>
  </si>
  <si>
    <t>X000SYHBL9</t>
    <phoneticPr fontId="1" type="noConversion"/>
  </si>
  <si>
    <t>X000SYHB7N</t>
    <phoneticPr fontId="1" type="noConversion"/>
  </si>
  <si>
    <t>X000SYFSSR</t>
    <phoneticPr fontId="1" type="noConversion"/>
  </si>
  <si>
    <t>X000SYGL3X</t>
    <phoneticPr fontId="1" type="noConversion"/>
  </si>
  <si>
    <t>X000SYG8FJ</t>
    <phoneticPr fontId="1" type="noConversion"/>
  </si>
  <si>
    <t>ピンクペンギン</t>
    <phoneticPr fontId="1" type="noConversion"/>
  </si>
  <si>
    <t>90cm少2件 100cm少3件</t>
    <phoneticPr fontId="1" type="noConversion"/>
  </si>
  <si>
    <t>X000SYHBKZ</t>
    <phoneticPr fontId="1" type="noConversion"/>
  </si>
  <si>
    <t>X000SYGQ5L</t>
    <phoneticPr fontId="1" type="noConversion"/>
  </si>
  <si>
    <t>X000SYH8K3</t>
    <phoneticPr fontId="1" type="noConversion"/>
  </si>
  <si>
    <t>X000SYH6RX</t>
    <phoneticPr fontId="1" type="noConversion"/>
  </si>
  <si>
    <t>X000SYGKA7</t>
    <phoneticPr fontId="1" type="noConversion"/>
  </si>
  <si>
    <t>X000SYGQ65</t>
    <phoneticPr fontId="1" type="noConversion"/>
  </si>
  <si>
    <t>X000SYH8KD</t>
    <phoneticPr fontId="1" type="noConversion"/>
  </si>
  <si>
    <t>X000SYHBLT</t>
    <phoneticPr fontId="1" type="noConversion"/>
  </si>
  <si>
    <t>X000SYG7KP</t>
    <phoneticPr fontId="1" type="noConversion"/>
  </si>
  <si>
    <t>X000SYH8JT</t>
    <phoneticPr fontId="1" type="noConversion"/>
  </si>
  <si>
    <t>X000SYGKAH</t>
    <phoneticPr fontId="1" type="noConversion"/>
  </si>
  <si>
    <t>X000SYG7KF</t>
    <phoneticPr fontId="1" type="noConversion"/>
  </si>
  <si>
    <t>X000SYG7K5</t>
    <phoneticPr fontId="1" type="noConversion"/>
  </si>
  <si>
    <t>X000SYGQ5V</t>
    <phoneticPr fontId="1" type="noConversion"/>
  </si>
  <si>
    <t>X000SYH6SH</t>
    <phoneticPr fontId="1" type="noConversion"/>
  </si>
  <si>
    <t>X000SYGQ5B</t>
    <phoneticPr fontId="1" type="noConversion"/>
  </si>
  <si>
    <t>X000SYG8FT</t>
    <phoneticPr fontId="1" type="noConversion"/>
  </si>
  <si>
    <t>X000SYFST1</t>
    <phoneticPr fontId="1" type="noConversion"/>
  </si>
  <si>
    <t>X000SYGL3N</t>
    <phoneticPr fontId="1" type="noConversion"/>
  </si>
  <si>
    <t>X000SYH9VV</t>
    <phoneticPr fontId="1" type="noConversion"/>
  </si>
  <si>
    <t>X000SYHR0J</t>
    <phoneticPr fontId="1" type="noConversion"/>
  </si>
  <si>
    <t>X000SYGL47</t>
    <phoneticPr fontId="1" type="noConversion"/>
  </si>
  <si>
    <t>X000SYH9W5</t>
    <phoneticPr fontId="1" type="noConversion"/>
  </si>
  <si>
    <t>X000SYG8EZ</t>
    <phoneticPr fontId="1" type="noConversion"/>
  </si>
  <si>
    <t>X000SYFSTB</t>
    <phoneticPr fontId="1" type="noConversion"/>
  </si>
  <si>
    <t>X000SYHB73</t>
    <phoneticPr fontId="1" type="noConversion"/>
  </si>
  <si>
    <t>X000SYHR0T</t>
    <phoneticPr fontId="1" type="noConversion"/>
  </si>
  <si>
    <t>X000SYHB7D</t>
    <phoneticPr fontId="1" type="noConversion"/>
  </si>
  <si>
    <t>X000SYH9WF</t>
    <phoneticPr fontId="1" type="noConversion"/>
  </si>
  <si>
    <t>X000SYG8F9</t>
    <phoneticPr fontId="1" type="noConversion"/>
  </si>
  <si>
    <t>X000SYGL4H</t>
    <phoneticPr fontId="1" type="noConversion"/>
  </si>
  <si>
    <t>X000SYHR13</t>
    <phoneticPr fontId="1" type="noConversion"/>
  </si>
  <si>
    <t>在库数量（家）</t>
    <phoneticPr fontId="1" type="noConversion"/>
  </si>
  <si>
    <t>价格</t>
    <phoneticPr fontId="1" type="noConversion"/>
  </si>
  <si>
    <t>补货数量</t>
    <phoneticPr fontId="1" type="noConversion"/>
  </si>
  <si>
    <t>金额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</si>
  <si>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</si>
  <si>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</si>
  <si>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</si>
  <si>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</si>
  <si>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</si>
  <si>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</si>
  <si>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</si>
  <si>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</si>
  <si>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</si>
  <si>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</si>
  <si>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</si>
  <si>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X000RRFKJR</t>
    <phoneticPr fontId="1" type="noConversion"/>
  </si>
  <si>
    <t>X000RS98Z3</t>
    <phoneticPr fontId="1" type="noConversion"/>
  </si>
  <si>
    <t>X000ROSL5F</t>
    <phoneticPr fontId="1" type="noConversion"/>
  </si>
  <si>
    <t>X000RS9911</t>
    <phoneticPr fontId="1" type="noConversion"/>
  </si>
  <si>
    <t>X000ROSLCD</t>
    <phoneticPr fontId="1" type="noConversion"/>
  </si>
  <si>
    <t>X000RRDNH3</t>
    <phoneticPr fontId="1" type="noConversion"/>
  </si>
  <si>
    <t>X000RJ3N49</t>
    <phoneticPr fontId="1" type="noConversion"/>
  </si>
  <si>
    <t>X000RJ3N2B</t>
    <phoneticPr fontId="1" type="noConversion"/>
  </si>
  <si>
    <t>X000RKHTKH</t>
    <phoneticPr fontId="1" type="noConversion"/>
  </si>
  <si>
    <t>X000RKHTL1</t>
    <phoneticPr fontId="1" type="noConversion"/>
  </si>
  <si>
    <t>X000RJ3N3P</t>
    <phoneticPr fontId="1" type="noConversion"/>
  </si>
  <si>
    <t>X000RJ3N3F</t>
    <phoneticPr fontId="1" type="noConversion"/>
  </si>
  <si>
    <t>X000RMF9J3</t>
    <phoneticPr fontId="1" type="noConversion"/>
  </si>
  <si>
    <t>X000RJJTZL</t>
    <phoneticPr fontId="1" type="noConversion"/>
  </si>
  <si>
    <t>X000RJ3LZP</t>
    <phoneticPr fontId="1" type="noConversion"/>
  </si>
  <si>
    <t>X000RJ3M13</t>
    <phoneticPr fontId="1" type="noConversion"/>
  </si>
  <si>
    <t>X000RMF9KH</t>
    <phoneticPr fontId="1" type="noConversion"/>
  </si>
  <si>
    <t>X000RJ3M0T</t>
    <phoneticPr fontId="1" type="noConversion"/>
  </si>
  <si>
    <t>X000RJLK1R</t>
    <phoneticPr fontId="1" type="noConversion"/>
  </si>
  <si>
    <t>X000S4I6RR</t>
    <phoneticPr fontId="1" type="noConversion"/>
  </si>
  <si>
    <t>X000S5DC39</t>
    <phoneticPr fontId="1" type="noConversion"/>
  </si>
  <si>
    <t>X000S3MBD3</t>
    <phoneticPr fontId="1" type="noConversion"/>
  </si>
  <si>
    <t>X000S695W5</t>
    <phoneticPr fontId="1" type="noConversion"/>
  </si>
  <si>
    <t>X000S1MIL5</t>
    <phoneticPr fontId="1" type="noConversion"/>
  </si>
  <si>
    <t>X000S3MLXD</t>
    <phoneticPr fontId="1" type="noConversion"/>
  </si>
  <si>
    <t>X000S69JUX</t>
    <phoneticPr fontId="1" type="noConversion"/>
  </si>
  <si>
    <t>X000S4GYHL</t>
    <phoneticPr fontId="1" type="noConversion"/>
  </si>
  <si>
    <t>販売数量
(週間平均値)</t>
    <phoneticPr fontId="1" type="noConversion"/>
  </si>
  <si>
    <t>販売数量
(直近90日間)</t>
    <phoneticPr fontId="1" type="noConversion"/>
  </si>
  <si>
    <t>販売数量
(直近30日間)</t>
    <phoneticPr fontId="1" type="noConversion"/>
  </si>
  <si>
    <t>販売可能日数
(平均値)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</si>
</sst>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36"/>
      <color rgb="FFFF0000"/>
      <name val="等线"/>
      <family val="3"/>
      <charset val="134"/>
      <scheme val="minor"/>
    </font>
    <font>
      <sz val="48"/>
      <color rgb="FFFF0000"/>
      <name val="等线"/>
      <family val="3"/>
      <charset val="134"/>
      <scheme val="minor"/>
    </font>
    <font>
      <sz val="26"/>
      <color theme="1"/>
      <name val="等线"/>
      <family val="2"/>
      <scheme val="minor"/>
    </font>
    <font>
      <sz val="20"/>
      <color rgb="FFFF0000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b/>
      <sz val="20"/>
      <color rgb="FFFF0000"/>
      <name val="等线"/>
      <family val="3"/>
      <charset val="134"/>
      <scheme val="minor"/>
    </font>
    <font>
      <sz val="28"/>
      <color theme="1"/>
      <name val="等线"/>
      <family val="3"/>
      <charset val="134"/>
      <scheme val="minor"/>
    </font>
    <font>
      <sz val="20"/>
      <color rgb="FFFF0000"/>
      <name val="等线"/>
      <family val="2"/>
      <scheme val="minor"/>
    </font>
    <font>
      <sz val="72"/>
      <color rgb="FFFF0000"/>
      <name val="等线"/>
      <family val="3"/>
      <charset val="134"/>
      <scheme val="minor"/>
    </font>
    <font>
      <sz val="22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sz val="18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2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0" fillId="0" borderId="2" xfId="0" applyNumberFormat="1" applyBorder="1"/>
    <xf numFmtId="49" fontId="0" fillId="0" borderId="2" xfId="0" applyNumberFormat="1" applyBorder="1" applyAlignment="1">
      <alignment wrapText="1"/>
    </xf>
    <xf numFmtId="49" fontId="0" fillId="2" borderId="1" xfId="0" applyNumberFormat="1" applyFill="1" applyBorder="1"/>
    <xf numFmtId="0" fontId="0" fillId="0" borderId="1" xfId="0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2" xfId="0" applyNumberFormat="1" applyFill="1" applyBorder="1"/>
    <xf numFmtId="49" fontId="0" fillId="0" borderId="7" xfId="0" applyNumberFormat="1" applyFill="1" applyBorder="1"/>
    <xf numFmtId="49" fontId="0" fillId="0" borderId="8" xfId="0" applyNumberFormat="1" applyFill="1" applyBorder="1"/>
    <xf numFmtId="49" fontId="0" fillId="0" borderId="1" xfId="0" applyNumberFormat="1" applyFill="1" applyBorder="1"/>
    <xf numFmtId="0" fontId="3" fillId="0" borderId="2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" xfId="0" applyFont="1" applyBorder="1"/>
    <xf numFmtId="0" fontId="4" fillId="0" borderId="0" xfId="0" applyFont="1"/>
    <xf numFmtId="0" fontId="3" fillId="0" borderId="10" xfId="0" applyFont="1" applyBorder="1"/>
    <xf numFmtId="0" fontId="0" fillId="0" borderId="10" xfId="0" applyBorder="1"/>
    <xf numFmtId="0" fontId="3" fillId="0" borderId="14" xfId="0" applyFont="1" applyBorder="1"/>
    <xf numFmtId="0" fontId="3" fillId="0" borderId="15" xfId="0" applyFont="1" applyBorder="1"/>
    <xf numFmtId="0" fontId="4" fillId="5" borderId="14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5" fillId="0" borderId="1" xfId="0" applyFont="1" applyBorder="1"/>
    <xf numFmtId="0" fontId="6" fillId="0" borderId="10" xfId="0" applyFont="1" applyBorder="1"/>
    <xf numFmtId="0" fontId="4" fillId="0" borderId="28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3" borderId="29" xfId="0" applyFont="1" applyFill="1" applyBorder="1" applyAlignment="1">
      <alignment vertical="center"/>
    </xf>
    <xf numFmtId="0" fontId="4" fillId="0" borderId="30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3" borderId="31" xfId="0" applyFont="1" applyFill="1" applyBorder="1" applyAlignment="1">
      <alignment vertical="center"/>
    </xf>
    <xf numFmtId="0" fontId="4" fillId="0" borderId="32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4" fillId="3" borderId="33" xfId="0" applyFont="1" applyFill="1" applyBorder="1" applyAlignment="1">
      <alignment vertical="center"/>
    </xf>
    <xf numFmtId="0" fontId="4" fillId="0" borderId="29" xfId="0" applyFont="1" applyFill="1" applyBorder="1" applyAlignment="1">
      <alignment vertical="center" wrapText="1"/>
    </xf>
    <xf numFmtId="0" fontId="4" fillId="0" borderId="33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0" borderId="31" xfId="0" applyFont="1" applyFill="1" applyBorder="1" applyAlignment="1">
      <alignment vertical="center"/>
    </xf>
    <xf numFmtId="0" fontId="4" fillId="0" borderId="32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vertical="center" wrapText="1"/>
    </xf>
    <xf numFmtId="0" fontId="4" fillId="0" borderId="28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0" fontId="4" fillId="3" borderId="36" xfId="0" applyFont="1" applyFill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0" fontId="7" fillId="0" borderId="0" xfId="0" applyFont="1"/>
    <xf numFmtId="0" fontId="8" fillId="4" borderId="0" xfId="0" applyFont="1" applyFill="1" applyAlignment="1">
      <alignment horizontal="center"/>
    </xf>
    <xf numFmtId="0" fontId="4" fillId="0" borderId="14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3" fillId="2" borderId="11" xfId="0" applyFont="1" applyFill="1" applyBorder="1"/>
    <xf numFmtId="0" fontId="2" fillId="2" borderId="12" xfId="0" applyFont="1" applyFill="1" applyBorder="1"/>
    <xf numFmtId="0" fontId="0" fillId="2" borderId="13" xfId="0" applyFill="1" applyBorder="1"/>
    <xf numFmtId="0" fontId="4" fillId="0" borderId="28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0" fontId="4" fillId="0" borderId="30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3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9" fillId="0" borderId="0" xfId="0" applyFont="1"/>
    <xf numFmtId="0" fontId="4" fillId="3" borderId="2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0" fontId="3" fillId="0" borderId="41" xfId="0" applyFont="1" applyBorder="1"/>
    <xf numFmtId="0" fontId="4" fillId="3" borderId="41" xfId="0" applyFont="1" applyFill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/>
    </xf>
    <xf numFmtId="0" fontId="3" fillId="2" borderId="26" xfId="0" applyFont="1" applyFill="1" applyBorder="1"/>
    <xf numFmtId="0" fontId="10" fillId="0" borderId="0" xfId="0" applyFont="1"/>
    <xf numFmtId="0" fontId="4" fillId="0" borderId="43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176" fontId="4" fillId="0" borderId="43" xfId="0" applyNumberFormat="1" applyFont="1" applyFill="1" applyBorder="1" applyAlignment="1">
      <alignment horizontal="center" vertical="center" wrapText="1"/>
    </xf>
    <xf numFmtId="176" fontId="4" fillId="0" borderId="25" xfId="0" applyNumberFormat="1" applyFont="1" applyFill="1" applyBorder="1" applyAlignment="1">
      <alignment horizontal="center" vertical="center" wrapText="1"/>
    </xf>
    <xf numFmtId="0" fontId="3" fillId="4" borderId="14" xfId="0" applyFont="1" applyFill="1" applyBorder="1"/>
    <xf numFmtId="0" fontId="4" fillId="0" borderId="0" xfId="0" applyFont="1"/>
    <xf numFmtId="0" fontId="3" fillId="4" borderId="1" xfId="0" applyFont="1" applyFill="1" applyBorder="1"/>
    <xf numFmtId="0" fontId="3" fillId="4" borderId="15" xfId="0" applyFont="1" applyFill="1" applyBorder="1"/>
    <xf numFmtId="0" fontId="4" fillId="4" borderId="23" xfId="0" applyFont="1" applyFill="1" applyBorder="1"/>
    <xf numFmtId="0" fontId="12" fillId="6" borderId="43" xfId="0" applyFont="1" applyFill="1" applyBorder="1" applyAlignment="1">
      <alignment horizontal="center" vertical="center" wrapText="1"/>
    </xf>
    <xf numFmtId="0" fontId="12" fillId="6" borderId="25" xfId="0" applyFont="1" applyFill="1" applyBorder="1" applyAlignment="1">
      <alignment horizontal="center" vertical="center" wrapText="1"/>
    </xf>
    <xf numFmtId="0" fontId="4" fillId="7" borderId="43" xfId="0" applyFont="1" applyFill="1" applyBorder="1" applyAlignment="1">
      <alignment horizontal="center" vertical="center" wrapText="1"/>
    </xf>
    <xf numFmtId="0" fontId="4" fillId="7" borderId="25" xfId="0" applyFont="1" applyFill="1" applyBorder="1" applyAlignment="1">
      <alignment horizontal="center" vertical="center" wrapText="1"/>
    </xf>
    <xf numFmtId="0" fontId="3" fillId="2" borderId="44" xfId="0" applyFont="1" applyFill="1" applyBorder="1"/>
    <xf numFmtId="0" fontId="3" fillId="2" borderId="45" xfId="0" applyFont="1" applyFill="1" applyBorder="1"/>
    <xf numFmtId="0" fontId="4" fillId="4" borderId="14" xfId="0" applyFont="1" applyFill="1" applyBorder="1"/>
    <xf numFmtId="0" fontId="4" fillId="4" borderId="15" xfId="0" applyFont="1" applyFill="1" applyBorder="1"/>
    <xf numFmtId="0" fontId="4" fillId="8" borderId="20" xfId="0" applyFont="1" applyFill="1" applyBorder="1" applyAlignment="1">
      <alignment horizontal="center" vertical="center" wrapText="1"/>
    </xf>
    <xf numFmtId="0" fontId="4" fillId="8" borderId="21" xfId="0" applyFont="1" applyFill="1" applyBorder="1" applyAlignment="1">
      <alignment horizontal="center" vertical="center" wrapText="1"/>
    </xf>
    <xf numFmtId="0" fontId="4" fillId="8" borderId="42" xfId="0" applyFont="1" applyFill="1" applyBorder="1" applyAlignment="1">
      <alignment horizontal="center" vertical="center" wrapText="1"/>
    </xf>
    <xf numFmtId="0" fontId="4" fillId="8" borderId="38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center" vertical="center"/>
    </xf>
    <xf numFmtId="0" fontId="4" fillId="4" borderId="18" xfId="0" applyFont="1" applyFill="1" applyBorder="1"/>
    <xf numFmtId="0" fontId="4" fillId="0" borderId="20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 wrapText="1"/>
    </xf>
    <xf numFmtId="0" fontId="11" fillId="0" borderId="40" xfId="0" applyFont="1" applyFill="1" applyBorder="1" applyAlignment="1">
      <alignment horizontal="center" vertical="center"/>
    </xf>
    <xf numFmtId="176" fontId="12" fillId="5" borderId="23" xfId="0" applyNumberFormat="1" applyFont="1" applyFill="1" applyBorder="1" applyAlignment="1">
      <alignment horizontal="center" vertical="center"/>
    </xf>
    <xf numFmtId="176" fontId="12" fillId="5" borderId="27" xfId="0" applyNumberFormat="1" applyFont="1" applyFill="1" applyBorder="1" applyAlignment="1">
      <alignment horizontal="center" vertical="center"/>
    </xf>
    <xf numFmtId="0" fontId="4" fillId="9" borderId="43" xfId="0" applyFont="1" applyFill="1" applyBorder="1" applyAlignment="1">
      <alignment horizontal="center" vertical="center" wrapText="1"/>
    </xf>
    <xf numFmtId="0" fontId="4" fillId="9" borderId="25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4" fillId="0" borderId="10" xfId="0" applyFont="1" applyBorder="1"/>
    <xf numFmtId="0" fontId="0" fillId="0" borderId="48" xfId="0" applyBorder="1"/>
    <xf numFmtId="0" fontId="0" fillId="0" borderId="9" xfId="0" applyBorder="1"/>
    <xf numFmtId="0" fontId="0" fillId="0" borderId="5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7" fillId="0" borderId="48" xfId="0" applyFont="1" applyBorder="1"/>
    <xf numFmtId="0" fontId="4" fillId="0" borderId="2" xfId="0" applyFont="1" applyBorder="1"/>
    <xf numFmtId="0" fontId="4" fillId="10" borderId="28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10" borderId="30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/>
    </xf>
    <xf numFmtId="0" fontId="4" fillId="10" borderId="39" xfId="0" applyFont="1" applyFill="1" applyBorder="1" applyAlignment="1">
      <alignment horizontal="center" vertical="center" wrapText="1"/>
    </xf>
    <xf numFmtId="0" fontId="4" fillId="10" borderId="32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30" xfId="0" applyFont="1" applyFill="1" applyBorder="1" applyAlignment="1">
      <alignment horizontal="center" vertical="center"/>
    </xf>
    <xf numFmtId="0" fontId="4" fillId="10" borderId="32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 wrapText="1"/>
    </xf>
    <xf numFmtId="0" fontId="4" fillId="10" borderId="1" xfId="0" applyFont="1" applyFill="1" applyBorder="1"/>
    <xf numFmtId="0" fontId="4" fillId="0" borderId="5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7" fillId="0" borderId="1" xfId="0" applyFont="1" applyBorder="1"/>
    <xf numFmtId="0" fontId="6" fillId="0" borderId="47" xfId="0" applyFont="1" applyBorder="1"/>
    <xf numFmtId="0" fontId="7" fillId="0" borderId="46" xfId="0" applyFont="1" applyBorder="1"/>
    <xf numFmtId="0" fontId="0" fillId="0" borderId="46" xfId="0" applyBorder="1"/>
    <xf numFmtId="0" fontId="0" fillId="0" borderId="15" xfId="0" applyBorder="1"/>
    <xf numFmtId="0" fontId="9" fillId="0" borderId="1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/>
    </xf>
    <xf numFmtId="0" fontId="13" fillId="0" borderId="14" xfId="0" applyFont="1" applyBorder="1" applyAlignment="1">
      <alignment horizontal="center" vertical="center"/>
    </xf>
    <xf numFmtId="0" fontId="7" fillId="0" borderId="15" xfId="0" applyFont="1" applyBorder="1"/>
    <xf numFmtId="0" fontId="4" fillId="0" borderId="14" xfId="0" applyFont="1" applyFill="1" applyBorder="1" applyAlignment="1">
      <alignment horizontal="center" vertical="center"/>
    </xf>
    <xf numFmtId="0" fontId="0" fillId="0" borderId="54" xfId="0" applyBorder="1"/>
    <xf numFmtId="0" fontId="0" fillId="0" borderId="55" xfId="0" applyBorder="1"/>
    <xf numFmtId="0" fontId="3" fillId="2" borderId="56" xfId="0" applyFont="1" applyFill="1" applyBorder="1"/>
    <xf numFmtId="0" fontId="2" fillId="2" borderId="57" xfId="0" applyFont="1" applyFill="1" applyBorder="1"/>
    <xf numFmtId="0" fontId="0" fillId="2" borderId="58" xfId="0" applyFill="1" applyBorder="1"/>
    <xf numFmtId="0" fontId="3" fillId="0" borderId="60" xfId="0" applyFont="1" applyBorder="1"/>
    <xf numFmtId="0" fontId="3" fillId="0" borderId="62" xfId="0" applyFont="1" applyBorder="1"/>
    <xf numFmtId="0" fontId="3" fillId="0" borderId="64" xfId="0" applyFont="1" applyBorder="1"/>
    <xf numFmtId="0" fontId="3" fillId="0" borderId="66" xfId="0" applyFont="1" applyBorder="1"/>
    <xf numFmtId="0" fontId="7" fillId="0" borderId="65" xfId="0" applyFont="1" applyBorder="1" applyAlignment="1">
      <alignment horizontal="center"/>
    </xf>
    <xf numFmtId="0" fontId="8" fillId="10" borderId="65" xfId="0" applyFont="1" applyFill="1" applyBorder="1" applyAlignment="1">
      <alignment horizontal="center"/>
    </xf>
    <xf numFmtId="0" fontId="0" fillId="0" borderId="64" xfId="0" applyBorder="1"/>
    <xf numFmtId="0" fontId="3" fillId="0" borderId="68" xfId="0" applyFont="1" applyBorder="1"/>
    <xf numFmtId="0" fontId="0" fillId="0" borderId="69" xfId="0" applyBorder="1"/>
    <xf numFmtId="0" fontId="4" fillId="0" borderId="69" xfId="0" applyFont="1" applyBorder="1"/>
    <xf numFmtId="0" fontId="6" fillId="0" borderId="70" xfId="0" applyFont="1" applyBorder="1"/>
    <xf numFmtId="0" fontId="9" fillId="0" borderId="71" xfId="0" applyFont="1" applyBorder="1" applyAlignment="1">
      <alignment horizontal="center" vertical="center"/>
    </xf>
    <xf numFmtId="0" fontId="0" fillId="0" borderId="72" xfId="0" applyBorder="1"/>
    <xf numFmtId="0" fontId="0" fillId="0" borderId="73" xfId="0" applyBorder="1"/>
    <xf numFmtId="0" fontId="0" fillId="0" borderId="70" xfId="0" applyBorder="1"/>
    <xf numFmtId="0" fontId="4" fillId="0" borderId="71" xfId="0" applyFont="1" applyFill="1" applyBorder="1" applyAlignment="1">
      <alignment horizontal="center" vertical="center"/>
    </xf>
    <xf numFmtId="0" fontId="8" fillId="10" borderId="74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/>
    </xf>
    <xf numFmtId="0" fontId="11" fillId="0" borderId="0" xfId="0" applyFont="1"/>
    <xf numFmtId="0" fontId="14" fillId="0" borderId="0" xfId="0" applyFont="1"/>
    <xf numFmtId="0" fontId="4" fillId="6" borderId="5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11" fillId="0" borderId="47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50" xfId="0" applyFont="1" applyBorder="1" applyAlignment="1">
      <alignment horizontal="left" vertical="top" wrapText="1"/>
    </xf>
    <xf numFmtId="0" fontId="4" fillId="0" borderId="6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0" fillId="0" borderId="1" xfId="0" applyFont="1" applyBorder="1"/>
    <xf numFmtId="0" fontId="10" fillId="0" borderId="15" xfId="0" applyFont="1" applyBorder="1"/>
    <xf numFmtId="0" fontId="10" fillId="0" borderId="46" xfId="0" applyFont="1" applyBorder="1"/>
    <xf numFmtId="0" fontId="4" fillId="0" borderId="15" xfId="0" applyFont="1" applyBorder="1"/>
    <xf numFmtId="0" fontId="4" fillId="0" borderId="46" xfId="0" applyFont="1" applyBorder="1"/>
    <xf numFmtId="0" fontId="4" fillId="0" borderId="72" xfId="0" applyFont="1" applyBorder="1"/>
    <xf numFmtId="0" fontId="4" fillId="0" borderId="73" xfId="0" applyFont="1" applyBorder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/>
    <xf numFmtId="0" fontId="4" fillId="0" borderId="49" xfId="0" applyFont="1" applyBorder="1"/>
    <xf numFmtId="0" fontId="4" fillId="0" borderId="47" xfId="0" applyFont="1" applyBorder="1"/>
    <xf numFmtId="0" fontId="4" fillId="0" borderId="16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top" wrapText="1"/>
    </xf>
    <xf numFmtId="0" fontId="4" fillId="0" borderId="69" xfId="0" applyFont="1" applyBorder="1" applyAlignment="1">
      <alignment horizontal="left" vertical="top" wrapText="1"/>
    </xf>
    <xf numFmtId="0" fontId="0" fillId="0" borderId="66" xfId="0" applyBorder="1"/>
    <xf numFmtId="0" fontId="0" fillId="0" borderId="75" xfId="0" applyBorder="1"/>
    <xf numFmtId="0" fontId="4" fillId="0" borderId="14" xfId="0" applyFont="1" applyBorder="1"/>
    <xf numFmtId="0" fontId="4" fillId="0" borderId="71" xfId="0" applyFont="1" applyBorder="1"/>
    <xf numFmtId="0" fontId="15" fillId="0" borderId="0" xfId="0" applyFont="1"/>
    <xf numFmtId="0" fontId="7" fillId="0" borderId="65" xfId="0" applyFont="1" applyBorder="1" applyAlignment="1">
      <alignment horizontal="right"/>
    </xf>
    <xf numFmtId="0" fontId="8" fillId="10" borderId="65" xfId="0" applyFont="1" applyFill="1" applyBorder="1" applyAlignment="1">
      <alignment horizontal="right"/>
    </xf>
    <xf numFmtId="0" fontId="8" fillId="10" borderId="67" xfId="0" applyFont="1" applyFill="1" applyBorder="1" applyAlignment="1">
      <alignment horizontal="right"/>
    </xf>
    <xf numFmtId="0" fontId="8" fillId="0" borderId="65" xfId="0" applyFont="1" applyBorder="1" applyAlignment="1">
      <alignment horizontal="right"/>
    </xf>
    <xf numFmtId="0" fontId="8" fillId="0" borderId="76" xfId="0" applyFont="1" applyBorder="1" applyAlignment="1">
      <alignment horizontal="right"/>
    </xf>
    <xf numFmtId="0" fontId="4" fillId="10" borderId="2" xfId="0" applyFont="1" applyFill="1" applyBorder="1"/>
    <xf numFmtId="0" fontId="4" fillId="10" borderId="50" xfId="0" applyFont="1" applyFill="1" applyBorder="1" applyAlignment="1">
      <alignment horizontal="left" vertical="top" wrapText="1"/>
    </xf>
    <xf numFmtId="0" fontId="4" fillId="10" borderId="1" xfId="0" applyFont="1" applyFill="1" applyBorder="1" applyAlignment="1">
      <alignment vertical="top" wrapText="1"/>
    </xf>
    <xf numFmtId="0" fontId="4" fillId="0" borderId="79" xfId="0" applyFont="1" applyFill="1" applyBorder="1" applyAlignment="1">
      <alignment horizontal="center" vertical="center"/>
    </xf>
    <xf numFmtId="0" fontId="4" fillId="3" borderId="77" xfId="0" applyFont="1" applyFill="1" applyBorder="1" applyAlignment="1">
      <alignment horizontal="center" vertical="center"/>
    </xf>
    <xf numFmtId="0" fontId="4" fillId="3" borderId="78" xfId="0" applyFont="1" applyFill="1" applyBorder="1" applyAlignment="1">
      <alignment horizontal="center" vertical="center"/>
    </xf>
    <xf numFmtId="0" fontId="4" fillId="3" borderId="82" xfId="0" applyFont="1" applyFill="1" applyBorder="1" applyAlignment="1">
      <alignment horizontal="center" vertical="center"/>
    </xf>
    <xf numFmtId="0" fontId="4" fillId="0" borderId="77" xfId="0" applyFont="1" applyFill="1" applyBorder="1" applyAlignment="1">
      <alignment horizontal="center" vertical="center"/>
    </xf>
    <xf numFmtId="0" fontId="3" fillId="7" borderId="11" xfId="0" applyFont="1" applyFill="1" applyBorder="1"/>
    <xf numFmtId="0" fontId="2" fillId="7" borderId="12" xfId="0" applyFont="1" applyFill="1" applyBorder="1"/>
    <xf numFmtId="0" fontId="0" fillId="7" borderId="13" xfId="0" applyFill="1" applyBorder="1"/>
    <xf numFmtId="0" fontId="4" fillId="3" borderId="17" xfId="0" applyFont="1" applyFill="1" applyBorder="1" applyAlignment="1">
      <alignment horizontal="center" vertical="center"/>
    </xf>
    <xf numFmtId="0" fontId="7" fillId="0" borderId="65" xfId="0" applyFont="1" applyBorder="1" applyAlignment="1">
      <alignment horizontal="right"/>
    </xf>
    <xf numFmtId="0" fontId="17" fillId="0" borderId="1" xfId="0" applyFont="1" applyFill="1" applyBorder="1" applyAlignment="1">
      <alignment vertical="top" wrapText="1"/>
    </xf>
    <xf numFmtId="0" fontId="17" fillId="0" borderId="1" xfId="0" applyFont="1" applyFill="1" applyBorder="1" applyAlignment="1">
      <alignment vertical="top"/>
    </xf>
    <xf numFmtId="0" fontId="17" fillId="3" borderId="1" xfId="0" applyFont="1" applyFill="1" applyBorder="1"/>
    <xf numFmtId="0" fontId="17" fillId="0" borderId="1" xfId="0" applyFont="1" applyFill="1" applyBorder="1"/>
    <xf numFmtId="0" fontId="17" fillId="10" borderId="1" xfId="0" applyFont="1" applyFill="1" applyBorder="1"/>
    <xf numFmtId="0" fontId="17" fillId="0" borderId="48" xfId="0" applyFont="1" applyBorder="1"/>
    <xf numFmtId="0" fontId="17" fillId="0" borderId="1" xfId="0" applyFont="1" applyBorder="1"/>
    <xf numFmtId="0" fontId="17" fillId="0" borderId="51" xfId="0" applyFont="1" applyBorder="1"/>
    <xf numFmtId="0" fontId="17" fillId="0" borderId="2" xfId="0" applyFont="1" applyBorder="1"/>
    <xf numFmtId="0" fontId="17" fillId="3" borderId="2" xfId="0" applyFont="1" applyFill="1" applyBorder="1"/>
    <xf numFmtId="0" fontId="17" fillId="3" borderId="15" xfId="0" applyFont="1" applyFill="1" applyBorder="1"/>
    <xf numFmtId="0" fontId="17" fillId="10" borderId="1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vertical="top" wrapText="1"/>
    </xf>
    <xf numFmtId="0" fontId="18" fillId="0" borderId="1" xfId="0" applyFont="1" applyFill="1" applyBorder="1" applyAlignment="1">
      <alignment vertical="top"/>
    </xf>
    <xf numFmtId="0" fontId="18" fillId="0" borderId="1" xfId="0" applyFont="1" applyFill="1" applyBorder="1" applyAlignment="1">
      <alignment horizontal="left" vertical="top" wrapText="1"/>
    </xf>
    <xf numFmtId="0" fontId="18" fillId="0" borderId="1" xfId="0" applyFont="1" applyFill="1" applyBorder="1"/>
    <xf numFmtId="0" fontId="4" fillId="3" borderId="29" xfId="0" applyFont="1" applyFill="1" applyBorder="1" applyAlignment="1">
      <alignment horizontal="right" vertical="center"/>
    </xf>
    <xf numFmtId="0" fontId="4" fillId="3" borderId="31" xfId="0" applyFont="1" applyFill="1" applyBorder="1" applyAlignment="1">
      <alignment horizontal="right" vertical="center"/>
    </xf>
    <xf numFmtId="0" fontId="4" fillId="3" borderId="33" xfId="0" applyFont="1" applyFill="1" applyBorder="1" applyAlignment="1">
      <alignment horizontal="right" vertical="center"/>
    </xf>
    <xf numFmtId="0" fontId="4" fillId="3" borderId="3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4" fillId="3" borderId="15" xfId="0" applyFont="1" applyFill="1" applyBorder="1" applyAlignment="1">
      <alignment horizontal="right" vertical="center"/>
    </xf>
    <xf numFmtId="0" fontId="4" fillId="3" borderId="35" xfId="0" applyFont="1" applyFill="1" applyBorder="1" applyAlignment="1">
      <alignment horizontal="right" vertical="center"/>
    </xf>
    <xf numFmtId="0" fontId="4" fillId="3" borderId="36" xfId="0" applyFont="1" applyFill="1" applyBorder="1" applyAlignment="1">
      <alignment horizontal="right" vertical="center"/>
    </xf>
    <xf numFmtId="0" fontId="4" fillId="3" borderId="6" xfId="0" applyFont="1" applyFill="1" applyBorder="1" applyAlignment="1">
      <alignment horizontal="right" vertical="center"/>
    </xf>
    <xf numFmtId="0" fontId="4" fillId="3" borderId="53" xfId="0" applyFont="1" applyFill="1" applyBorder="1" applyAlignment="1">
      <alignment horizontal="right" vertical="center"/>
    </xf>
    <xf numFmtId="0" fontId="4" fillId="11" borderId="28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4" fillId="11" borderId="30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/>
    </xf>
    <xf numFmtId="0" fontId="4" fillId="11" borderId="39" xfId="0" applyFont="1" applyFill="1" applyBorder="1" applyAlignment="1">
      <alignment horizontal="center" vertical="center" wrapText="1"/>
    </xf>
    <xf numFmtId="0" fontId="4" fillId="11" borderId="32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0" fontId="4" fillId="11" borderId="32" xfId="0" applyFont="1" applyFill="1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4" fillId="11" borderId="29" xfId="0" applyFont="1" applyFill="1" applyBorder="1" applyAlignment="1">
      <alignment horizontal="center" vertical="center" wrapText="1"/>
    </xf>
    <xf numFmtId="0" fontId="4" fillId="11" borderId="33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1" borderId="31" xfId="0" applyFont="1" applyFill="1" applyBorder="1" applyAlignment="1">
      <alignment horizontal="center" vertical="center" wrapText="1"/>
    </xf>
    <xf numFmtId="0" fontId="4" fillId="11" borderId="28" xfId="0" applyFont="1" applyFill="1" applyBorder="1" applyAlignment="1">
      <alignment horizontal="center" vertical="center"/>
    </xf>
    <xf numFmtId="0" fontId="4" fillId="11" borderId="34" xfId="0" applyFont="1" applyFill="1" applyBorder="1" applyAlignment="1">
      <alignment horizontal="center" vertical="center"/>
    </xf>
    <xf numFmtId="0" fontId="4" fillId="11" borderId="52" xfId="0" applyFont="1" applyFill="1" applyBorder="1" applyAlignment="1">
      <alignment horizontal="center" vertical="center"/>
    </xf>
    <xf numFmtId="0" fontId="4" fillId="11" borderId="80" xfId="0" applyFont="1" applyFill="1" applyBorder="1" applyAlignment="1">
      <alignment horizontal="center" vertical="center" wrapText="1"/>
    </xf>
    <xf numFmtId="0" fontId="4" fillId="11" borderId="16" xfId="0" applyFont="1" applyFill="1" applyBorder="1" applyAlignment="1">
      <alignment horizontal="center" vertical="center" wrapText="1"/>
    </xf>
    <xf numFmtId="0" fontId="4" fillId="11" borderId="81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 wrapText="1"/>
    </xf>
    <xf numFmtId="0" fontId="8" fillId="0" borderId="67" xfId="0" applyFont="1" applyBorder="1" applyAlignment="1">
      <alignment horizontal="right"/>
    </xf>
    <xf numFmtId="0" fontId="8" fillId="0" borderId="76" xfId="0" applyFont="1" applyFill="1" applyBorder="1" applyAlignment="1">
      <alignment horizontal="right"/>
    </xf>
    <xf numFmtId="0" fontId="17" fillId="10" borderId="1" xfId="0" applyFont="1" applyFill="1" applyBorder="1" applyAlignment="1">
      <alignment horizontal="left" vertical="center" wrapText="1"/>
    </xf>
    <xf numFmtId="0" fontId="17" fillId="3" borderId="17" xfId="0" applyFont="1" applyFill="1" applyBorder="1"/>
    <xf numFmtId="0" fontId="4" fillId="3" borderId="17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left" vertical="top" wrapText="1"/>
    </xf>
    <xf numFmtId="0" fontId="17" fillId="11" borderId="1" xfId="0" applyFont="1" applyFill="1" applyBorder="1" applyAlignment="1">
      <alignment wrapText="1"/>
    </xf>
    <xf numFmtId="0" fontId="18" fillId="3" borderId="1" xfId="0" applyFont="1" applyFill="1" applyBorder="1" applyAlignment="1">
      <alignment wrapText="1"/>
    </xf>
    <xf numFmtId="0" fontId="17" fillId="3" borderId="1" xfId="0" applyFont="1" applyFill="1" applyBorder="1" applyAlignment="1">
      <alignment wrapText="1"/>
    </xf>
    <xf numFmtId="0" fontId="17" fillId="3" borderId="2" xfId="0" applyFont="1" applyFill="1" applyBorder="1" applyAlignment="1">
      <alignment wrapText="1"/>
    </xf>
    <xf numFmtId="0" fontId="17" fillId="11" borderId="3" xfId="0" applyFont="1" applyFill="1" applyBorder="1" applyAlignment="1">
      <alignment vertical="top" wrapText="1"/>
    </xf>
    <xf numFmtId="0" fontId="17" fillId="3" borderId="29" xfId="0" applyFont="1" applyFill="1" applyBorder="1" applyAlignment="1">
      <alignment vertical="top" wrapText="1"/>
    </xf>
    <xf numFmtId="0" fontId="17" fillId="11" borderId="4" xfId="0" applyFont="1" applyFill="1" applyBorder="1" applyAlignment="1">
      <alignment vertical="top" wrapText="1"/>
    </xf>
    <xf numFmtId="0" fontId="17" fillId="3" borderId="31" xfId="0" applyFont="1" applyFill="1" applyBorder="1" applyAlignment="1">
      <alignment vertical="top" wrapText="1"/>
    </xf>
    <xf numFmtId="0" fontId="18" fillId="11" borderId="5" xfId="0" applyFont="1" applyFill="1" applyBorder="1" applyAlignment="1">
      <alignment vertical="top" wrapText="1"/>
    </xf>
    <xf numFmtId="0" fontId="17" fillId="11" borderId="5" xfId="0" applyFont="1" applyFill="1" applyBorder="1" applyAlignment="1">
      <alignment vertical="top" wrapText="1"/>
    </xf>
    <xf numFmtId="0" fontId="17" fillId="3" borderId="33" xfId="0" applyFont="1" applyFill="1" applyBorder="1" applyAlignment="1">
      <alignment vertical="top" wrapText="1"/>
    </xf>
    <xf numFmtId="0" fontId="18" fillId="11" borderId="3" xfId="0" applyFont="1" applyFill="1" applyBorder="1" applyAlignment="1">
      <alignment vertical="top" wrapText="1"/>
    </xf>
    <xf numFmtId="0" fontId="17" fillId="3" borderId="29" xfId="0" applyFont="1" applyFill="1" applyBorder="1" applyAlignment="1">
      <alignment wrapText="1"/>
    </xf>
    <xf numFmtId="0" fontId="18" fillId="11" borderId="4" xfId="0" applyFont="1" applyFill="1" applyBorder="1" applyAlignment="1">
      <alignment vertical="top" wrapText="1"/>
    </xf>
    <xf numFmtId="0" fontId="17" fillId="3" borderId="31" xfId="0" applyFont="1" applyFill="1" applyBorder="1" applyAlignment="1">
      <alignment wrapText="1"/>
    </xf>
    <xf numFmtId="0" fontId="17" fillId="3" borderId="33" xfId="0" applyFont="1" applyFill="1" applyBorder="1" applyAlignment="1">
      <alignment wrapText="1"/>
    </xf>
    <xf numFmtId="0" fontId="17" fillId="11" borderId="29" xfId="0" applyFont="1" applyFill="1" applyBorder="1" applyAlignment="1">
      <alignment vertical="top" wrapText="1"/>
    </xf>
    <xf numFmtId="0" fontId="17" fillId="11" borderId="33" xfId="0" applyFont="1" applyFill="1" applyBorder="1" applyAlignment="1">
      <alignment vertical="top" wrapText="1"/>
    </xf>
    <xf numFmtId="0" fontId="17" fillId="3" borderId="3" xfId="0" applyFont="1" applyFill="1" applyBorder="1" applyAlignment="1">
      <alignment wrapText="1"/>
    </xf>
    <xf numFmtId="0" fontId="17" fillId="3" borderId="4" xfId="0" applyFont="1" applyFill="1" applyBorder="1" applyAlignment="1">
      <alignment wrapText="1"/>
    </xf>
    <xf numFmtId="0" fontId="17" fillId="3" borderId="5" xfId="0" applyFont="1" applyFill="1" applyBorder="1" applyAlignment="1">
      <alignment wrapText="1"/>
    </xf>
    <xf numFmtId="0" fontId="17" fillId="11" borderId="31" xfId="0" applyFont="1" applyFill="1" applyBorder="1" applyAlignment="1">
      <alignment vertical="top" wrapText="1"/>
    </xf>
    <xf numFmtId="0" fontId="17" fillId="11" borderId="3" xfId="0" applyFont="1" applyFill="1" applyBorder="1" applyAlignment="1">
      <alignment wrapText="1"/>
    </xf>
    <xf numFmtId="0" fontId="17" fillId="11" borderId="5" xfId="0" applyFont="1" applyFill="1" applyBorder="1" applyAlignment="1">
      <alignment wrapText="1"/>
    </xf>
    <xf numFmtId="0" fontId="17" fillId="11" borderId="3" xfId="0" applyFont="1" applyFill="1" applyBorder="1" applyAlignment="1">
      <alignment horizontal="left" vertical="center" wrapText="1"/>
    </xf>
    <xf numFmtId="0" fontId="17" fillId="11" borderId="3" xfId="0" applyFont="1" applyFill="1" applyBorder="1" applyAlignment="1">
      <alignment vertical="center" wrapText="1"/>
    </xf>
    <xf numFmtId="0" fontId="4" fillId="3" borderId="82" xfId="0" applyFont="1" applyFill="1" applyBorder="1" applyAlignment="1">
      <alignment horizontal="right" vertical="center"/>
    </xf>
    <xf numFmtId="0" fontId="17" fillId="11" borderId="4" xfId="0" applyFont="1" applyFill="1" applyBorder="1" applyAlignment="1">
      <alignment vertical="center" wrapText="1"/>
    </xf>
    <xf numFmtId="0" fontId="17" fillId="11" borderId="5" xfId="0" applyFont="1" applyFill="1" applyBorder="1" applyAlignment="1">
      <alignment vertical="center" wrapText="1"/>
    </xf>
    <xf numFmtId="0" fontId="17" fillId="3" borderId="6" xfId="0" applyFont="1" applyFill="1" applyBorder="1" applyAlignment="1">
      <alignment wrapText="1"/>
    </xf>
    <xf numFmtId="0" fontId="4" fillId="8" borderId="28" xfId="0" applyFont="1" applyFill="1" applyBorder="1" applyAlignment="1">
      <alignment horizontal="right" vertical="center" wrapText="1"/>
    </xf>
    <xf numFmtId="0" fontId="4" fillId="8" borderId="3" xfId="0" applyFont="1" applyFill="1" applyBorder="1" applyAlignment="1">
      <alignment horizontal="right" vertical="center" wrapText="1"/>
    </xf>
    <xf numFmtId="0" fontId="4" fillId="8" borderId="30" xfId="0" applyFont="1" applyFill="1" applyBorder="1" applyAlignment="1">
      <alignment horizontal="right" vertical="center"/>
    </xf>
    <xf numFmtId="0" fontId="4" fillId="8" borderId="4" xfId="0" applyFont="1" applyFill="1" applyBorder="1" applyAlignment="1">
      <alignment horizontal="right" vertical="center"/>
    </xf>
    <xf numFmtId="0" fontId="4" fillId="8" borderId="32" xfId="0" applyFont="1" applyFill="1" applyBorder="1" applyAlignment="1">
      <alignment horizontal="right" vertical="center"/>
    </xf>
    <xf numFmtId="0" fontId="4" fillId="8" borderId="5" xfId="0" applyFont="1" applyFill="1" applyBorder="1" applyAlignment="1">
      <alignment horizontal="right" vertical="center"/>
    </xf>
    <xf numFmtId="0" fontId="4" fillId="8" borderId="29" xfId="0" applyFont="1" applyFill="1" applyBorder="1" applyAlignment="1">
      <alignment horizontal="right" vertical="center" wrapText="1"/>
    </xf>
    <xf numFmtId="0" fontId="4" fillId="8" borderId="33" xfId="0" applyFont="1" applyFill="1" applyBorder="1" applyAlignment="1">
      <alignment horizontal="right" vertical="center"/>
    </xf>
    <xf numFmtId="0" fontId="4" fillId="8" borderId="31" xfId="0" applyFont="1" applyFill="1" applyBorder="1" applyAlignment="1">
      <alignment horizontal="right" vertical="center"/>
    </xf>
    <xf numFmtId="0" fontId="4" fillId="8" borderId="14" xfId="0" applyFont="1" applyFill="1" applyBorder="1" applyAlignment="1">
      <alignment horizontal="right" vertical="center" wrapText="1"/>
    </xf>
    <xf numFmtId="0" fontId="4" fillId="8" borderId="1" xfId="0" applyFont="1" applyFill="1" applyBorder="1" applyAlignment="1">
      <alignment horizontal="right" vertical="center" wrapText="1"/>
    </xf>
    <xf numFmtId="0" fontId="4" fillId="8" borderId="32" xfId="0" applyFont="1" applyFill="1" applyBorder="1" applyAlignment="1">
      <alignment horizontal="right" vertical="center" wrapText="1"/>
    </xf>
    <xf numFmtId="0" fontId="4" fillId="8" borderId="5" xfId="0" applyFont="1" applyFill="1" applyBorder="1" applyAlignment="1">
      <alignment horizontal="right" vertical="center" wrapText="1"/>
    </xf>
    <xf numFmtId="0" fontId="4" fillId="8" borderId="28" xfId="0" applyFont="1" applyFill="1" applyBorder="1" applyAlignment="1">
      <alignment horizontal="right" vertical="center"/>
    </xf>
    <xf numFmtId="0" fontId="4" fillId="8" borderId="34" xfId="0" applyFont="1" applyFill="1" applyBorder="1" applyAlignment="1">
      <alignment horizontal="right" vertical="center"/>
    </xf>
    <xf numFmtId="0" fontId="4" fillId="8" borderId="52" xfId="0" applyFont="1" applyFill="1" applyBorder="1" applyAlignment="1">
      <alignment horizontal="right" vertical="center"/>
    </xf>
    <xf numFmtId="0" fontId="4" fillId="8" borderId="80" xfId="0" applyFont="1" applyFill="1" applyBorder="1" applyAlignment="1">
      <alignment horizontal="right" vertical="center" wrapText="1"/>
    </xf>
    <xf numFmtId="0" fontId="4" fillId="8" borderId="30" xfId="0" applyFont="1" applyFill="1" applyBorder="1" applyAlignment="1">
      <alignment horizontal="right" vertical="center" wrapText="1"/>
    </xf>
    <xf numFmtId="0" fontId="4" fillId="8" borderId="52" xfId="0" applyFont="1" applyFill="1" applyBorder="1" applyAlignment="1">
      <alignment horizontal="right" vertical="center" wrapText="1"/>
    </xf>
    <xf numFmtId="0" fontId="4" fillId="8" borderId="81" xfId="0" applyFont="1" applyFill="1" applyBorder="1" applyAlignment="1">
      <alignment horizontal="right" vertical="center" wrapText="1"/>
    </xf>
    <xf numFmtId="0" fontId="4" fillId="8" borderId="4" xfId="0" applyFont="1" applyFill="1" applyBorder="1" applyAlignment="1">
      <alignment horizontal="right" vertical="center" wrapText="1"/>
    </xf>
    <xf numFmtId="0" fontId="4" fillId="8" borderId="6" xfId="0" applyFont="1" applyFill="1" applyBorder="1" applyAlignment="1">
      <alignment horizontal="right" vertical="center" wrapText="1"/>
    </xf>
    <xf numFmtId="0" fontId="19" fillId="0" borderId="1" xfId="0" applyFont="1" applyBorder="1"/>
    <xf numFmtId="0" fontId="19" fillId="0" borderId="10" xfId="0" applyFont="1" applyBorder="1"/>
    <xf numFmtId="0" fontId="19" fillId="0" borderId="15" xfId="0" applyFont="1" applyBorder="1"/>
    <xf numFmtId="0" fontId="19" fillId="10" borderId="14" xfId="0" applyFont="1" applyFill="1" applyBorder="1"/>
    <xf numFmtId="0" fontId="19" fillId="10" borderId="1" xfId="0" applyFont="1" applyFill="1" applyBorder="1"/>
    <xf numFmtId="0" fontId="19" fillId="0" borderId="14" xfId="0" applyFont="1" applyBorder="1"/>
    <xf numFmtId="0" fontId="17" fillId="0" borderId="0" xfId="0" applyFont="1"/>
    <xf numFmtId="0" fontId="4" fillId="0" borderId="84" xfId="0" applyFont="1" applyFill="1" applyBorder="1" applyAlignment="1">
      <alignment horizontal="center" vertical="center" wrapText="1"/>
    </xf>
    <xf numFmtId="0" fontId="4" fillId="8" borderId="28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30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/>
    </xf>
    <xf numFmtId="0" fontId="4" fillId="8" borderId="39" xfId="0" applyFont="1" applyFill="1" applyBorder="1" applyAlignment="1">
      <alignment horizontal="center" vertical="center" wrapText="1"/>
    </xf>
    <xf numFmtId="0" fontId="4" fillId="8" borderId="32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30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 wrapText="1"/>
    </xf>
    <xf numFmtId="0" fontId="4" fillId="8" borderId="32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 wrapText="1"/>
    </xf>
    <xf numFmtId="0" fontId="4" fillId="8" borderId="31" xfId="0" applyFont="1" applyFill="1" applyBorder="1" applyAlignment="1">
      <alignment horizontal="center" vertical="center" wrapText="1"/>
    </xf>
    <xf numFmtId="0" fontId="4" fillId="8" borderId="28" xfId="0" applyFont="1" applyFill="1" applyBorder="1" applyAlignment="1">
      <alignment horizontal="center" vertical="center"/>
    </xf>
    <xf numFmtId="0" fontId="4" fillId="8" borderId="34" xfId="0" applyFont="1" applyFill="1" applyBorder="1" applyAlignment="1">
      <alignment horizontal="center" vertical="center"/>
    </xf>
    <xf numFmtId="0" fontId="4" fillId="8" borderId="52" xfId="0" applyFont="1" applyFill="1" applyBorder="1" applyAlignment="1">
      <alignment horizontal="center" vertical="center"/>
    </xf>
    <xf numFmtId="0" fontId="4" fillId="8" borderId="79" xfId="0" applyFont="1" applyFill="1" applyBorder="1" applyAlignment="1">
      <alignment horizontal="center" vertical="center"/>
    </xf>
    <xf numFmtId="0" fontId="4" fillId="8" borderId="77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0" fontId="4" fillId="5" borderId="20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/>
    </xf>
    <xf numFmtId="0" fontId="7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4" fillId="3" borderId="37" xfId="0" applyFont="1" applyFill="1" applyBorder="1" applyAlignment="1">
      <alignment horizontal="center" vertical="center"/>
    </xf>
    <xf numFmtId="0" fontId="4" fillId="3" borderId="38" xfId="0" applyFont="1" applyFill="1" applyBorder="1" applyAlignment="1">
      <alignment horizontal="center" vertical="center"/>
    </xf>
    <xf numFmtId="0" fontId="7" fillId="0" borderId="65" xfId="0" applyFont="1" applyBorder="1" applyAlignment="1">
      <alignment horizontal="center"/>
    </xf>
    <xf numFmtId="0" fontId="7" fillId="0" borderId="67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7" fillId="0" borderId="63" xfId="0" applyFont="1" applyBorder="1" applyAlignment="1">
      <alignment horizontal="center"/>
    </xf>
    <xf numFmtId="0" fontId="7" fillId="0" borderId="65" xfId="0" applyFont="1" applyBorder="1" applyAlignment="1">
      <alignment horizontal="right"/>
    </xf>
    <xf numFmtId="0" fontId="7" fillId="0" borderId="67" xfId="0" applyFont="1" applyBorder="1" applyAlignment="1">
      <alignment horizontal="right"/>
    </xf>
    <xf numFmtId="0" fontId="7" fillId="0" borderId="63" xfId="0" applyFont="1" applyBorder="1" applyAlignment="1">
      <alignment horizontal="right"/>
    </xf>
    <xf numFmtId="0" fontId="16" fillId="0" borderId="83" xfId="0" applyFont="1" applyBorder="1" applyAlignment="1">
      <alignment horizontal="left"/>
    </xf>
    <xf numFmtId="0" fontId="17" fillId="3" borderId="17" xfId="0" applyFont="1" applyFill="1" applyBorder="1" applyAlignment="1">
      <alignment horizontal="left" vertical="top"/>
    </xf>
    <xf numFmtId="0" fontId="17" fillId="3" borderId="19" xfId="0" applyFont="1" applyFill="1" applyBorder="1" applyAlignment="1">
      <alignment horizontal="left" vertical="top"/>
    </xf>
    <xf numFmtId="0" fontId="17" fillId="3" borderId="21" xfId="0" applyFont="1" applyFill="1" applyBorder="1" applyAlignment="1">
      <alignment horizontal="left" vertical="top"/>
    </xf>
    <xf numFmtId="0" fontId="17" fillId="3" borderId="17" xfId="0" applyFont="1" applyFill="1" applyBorder="1" applyAlignment="1">
      <alignment horizontal="center"/>
    </xf>
    <xf numFmtId="0" fontId="17" fillId="3" borderId="19" xfId="0" applyFont="1" applyFill="1" applyBorder="1" applyAlignment="1">
      <alignment horizontal="center"/>
    </xf>
    <xf numFmtId="0" fontId="17" fillId="3" borderId="21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left" wrapText="1"/>
    </xf>
    <xf numFmtId="0" fontId="3" fillId="2" borderId="12" xfId="0" applyFont="1" applyFill="1" applyBorder="1" applyAlignment="1">
      <alignment horizontal="left" wrapText="1"/>
    </xf>
    <xf numFmtId="0" fontId="3" fillId="2" borderId="13" xfId="0" applyFont="1" applyFill="1" applyBorder="1" applyAlignment="1">
      <alignment horizontal="left" wrapText="1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</cellXfs>
  <cellStyles count="1">
    <cellStyle name="常规" xfId="0" builtinId="0"/>
  </cellStyles>
  <dxfs count="38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FFCC"/>
      <color rgb="FFCCFFFF"/>
      <color rgb="FFFFCCFF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39.jpeg"/><Relationship Id="rId3" Type="http://schemas.openxmlformats.org/officeDocument/2006/relationships/image" Target="../media/image35.jpeg"/><Relationship Id="rId7" Type="http://schemas.openxmlformats.org/officeDocument/2006/relationships/image" Target="../media/image38.jpeg"/><Relationship Id="rId2" Type="http://schemas.openxmlformats.org/officeDocument/2006/relationships/image" Target="../media/image34.jpeg"/><Relationship Id="rId1" Type="http://schemas.openxmlformats.org/officeDocument/2006/relationships/image" Target="../media/image33.jpeg"/><Relationship Id="rId6" Type="http://schemas.openxmlformats.org/officeDocument/2006/relationships/image" Target="../media/image37.jpeg"/><Relationship Id="rId11" Type="http://schemas.openxmlformats.org/officeDocument/2006/relationships/image" Target="../media/image42.jpeg"/><Relationship Id="rId5" Type="http://schemas.openxmlformats.org/officeDocument/2006/relationships/image" Target="../media/image36.jpeg"/><Relationship Id="rId10" Type="http://schemas.openxmlformats.org/officeDocument/2006/relationships/image" Target="../media/image41.jpeg"/><Relationship Id="rId4" Type="http://schemas.openxmlformats.org/officeDocument/2006/relationships/image" Target="../media/image4.jpeg"/><Relationship Id="rId9" Type="http://schemas.openxmlformats.org/officeDocument/2006/relationships/image" Target="../media/image40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jpeg"/><Relationship Id="rId13" Type="http://schemas.openxmlformats.org/officeDocument/2006/relationships/image" Target="../media/image16.jpeg"/><Relationship Id="rId18" Type="http://schemas.openxmlformats.org/officeDocument/2006/relationships/image" Target="../media/image21.jpeg"/><Relationship Id="rId3" Type="http://schemas.openxmlformats.org/officeDocument/2006/relationships/image" Target="../media/image1.jpeg"/><Relationship Id="rId7" Type="http://schemas.openxmlformats.org/officeDocument/2006/relationships/image" Target="../media/image5.jpeg"/><Relationship Id="rId12" Type="http://schemas.openxmlformats.org/officeDocument/2006/relationships/image" Target="../media/image10.jpeg"/><Relationship Id="rId17" Type="http://schemas.openxmlformats.org/officeDocument/2006/relationships/image" Target="../media/image20.jpeg"/><Relationship Id="rId2" Type="http://schemas.openxmlformats.org/officeDocument/2006/relationships/image" Target="../media/image15.jpeg"/><Relationship Id="rId16" Type="http://schemas.openxmlformats.org/officeDocument/2006/relationships/image" Target="../media/image19.jpeg"/><Relationship Id="rId20" Type="http://schemas.openxmlformats.org/officeDocument/2006/relationships/image" Target="../media/image23.jpeg"/><Relationship Id="rId1" Type="http://schemas.openxmlformats.org/officeDocument/2006/relationships/image" Target="../media/image14.jpeg"/><Relationship Id="rId6" Type="http://schemas.openxmlformats.org/officeDocument/2006/relationships/image" Target="../media/image4.jpeg"/><Relationship Id="rId11" Type="http://schemas.openxmlformats.org/officeDocument/2006/relationships/image" Target="../media/image9.jpeg"/><Relationship Id="rId5" Type="http://schemas.openxmlformats.org/officeDocument/2006/relationships/image" Target="../media/image3.jpeg"/><Relationship Id="rId15" Type="http://schemas.openxmlformats.org/officeDocument/2006/relationships/image" Target="../media/image18.jpeg"/><Relationship Id="rId10" Type="http://schemas.openxmlformats.org/officeDocument/2006/relationships/image" Target="../media/image8.jpeg"/><Relationship Id="rId19" Type="http://schemas.openxmlformats.org/officeDocument/2006/relationships/image" Target="../media/image22.jpeg"/><Relationship Id="rId4" Type="http://schemas.openxmlformats.org/officeDocument/2006/relationships/image" Target="../media/image2.jpeg"/><Relationship Id="rId9" Type="http://schemas.openxmlformats.org/officeDocument/2006/relationships/image" Target="../media/image7.jpeg"/><Relationship Id="rId14" Type="http://schemas.openxmlformats.org/officeDocument/2006/relationships/image" Target="../media/image17.jpe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jpeg"/><Relationship Id="rId13" Type="http://schemas.openxmlformats.org/officeDocument/2006/relationships/image" Target="../media/image16.jpeg"/><Relationship Id="rId18" Type="http://schemas.openxmlformats.org/officeDocument/2006/relationships/image" Target="../media/image21.jpeg"/><Relationship Id="rId26" Type="http://schemas.openxmlformats.org/officeDocument/2006/relationships/image" Target="../media/image29.jpeg"/><Relationship Id="rId3" Type="http://schemas.openxmlformats.org/officeDocument/2006/relationships/image" Target="../media/image1.jpeg"/><Relationship Id="rId21" Type="http://schemas.openxmlformats.org/officeDocument/2006/relationships/image" Target="../media/image24.jpeg"/><Relationship Id="rId7" Type="http://schemas.openxmlformats.org/officeDocument/2006/relationships/image" Target="../media/image5.jpeg"/><Relationship Id="rId12" Type="http://schemas.openxmlformats.org/officeDocument/2006/relationships/image" Target="../media/image10.jpeg"/><Relationship Id="rId17" Type="http://schemas.openxmlformats.org/officeDocument/2006/relationships/image" Target="../media/image20.jpeg"/><Relationship Id="rId25" Type="http://schemas.openxmlformats.org/officeDocument/2006/relationships/image" Target="../media/image28.jpeg"/><Relationship Id="rId2" Type="http://schemas.openxmlformats.org/officeDocument/2006/relationships/image" Target="../media/image15.jpeg"/><Relationship Id="rId16" Type="http://schemas.openxmlformats.org/officeDocument/2006/relationships/image" Target="../media/image19.jpeg"/><Relationship Id="rId20" Type="http://schemas.openxmlformats.org/officeDocument/2006/relationships/image" Target="../media/image23.jpeg"/><Relationship Id="rId1" Type="http://schemas.openxmlformats.org/officeDocument/2006/relationships/image" Target="../media/image14.jpeg"/><Relationship Id="rId6" Type="http://schemas.openxmlformats.org/officeDocument/2006/relationships/image" Target="../media/image4.jpeg"/><Relationship Id="rId11" Type="http://schemas.openxmlformats.org/officeDocument/2006/relationships/image" Target="../media/image9.jpeg"/><Relationship Id="rId24" Type="http://schemas.openxmlformats.org/officeDocument/2006/relationships/image" Target="../media/image27.jpeg"/><Relationship Id="rId5" Type="http://schemas.openxmlformats.org/officeDocument/2006/relationships/image" Target="../media/image3.jpeg"/><Relationship Id="rId15" Type="http://schemas.openxmlformats.org/officeDocument/2006/relationships/image" Target="../media/image18.jpeg"/><Relationship Id="rId23" Type="http://schemas.openxmlformats.org/officeDocument/2006/relationships/image" Target="../media/image26.jpeg"/><Relationship Id="rId10" Type="http://schemas.openxmlformats.org/officeDocument/2006/relationships/image" Target="../media/image8.jpeg"/><Relationship Id="rId19" Type="http://schemas.openxmlformats.org/officeDocument/2006/relationships/image" Target="../media/image22.jpeg"/><Relationship Id="rId4" Type="http://schemas.openxmlformats.org/officeDocument/2006/relationships/image" Target="../media/image2.jpeg"/><Relationship Id="rId9" Type="http://schemas.openxmlformats.org/officeDocument/2006/relationships/image" Target="../media/image7.jpeg"/><Relationship Id="rId14" Type="http://schemas.openxmlformats.org/officeDocument/2006/relationships/image" Target="../media/image17.jpeg"/><Relationship Id="rId22" Type="http://schemas.openxmlformats.org/officeDocument/2006/relationships/image" Target="../media/image25.jpeg"/><Relationship Id="rId27" Type="http://schemas.openxmlformats.org/officeDocument/2006/relationships/image" Target="../media/image30.jpe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4.jpeg"/><Relationship Id="rId18" Type="http://schemas.openxmlformats.org/officeDocument/2006/relationships/image" Target="../media/image21.jpeg"/><Relationship Id="rId26" Type="http://schemas.openxmlformats.org/officeDocument/2006/relationships/image" Target="../media/image29.jpeg"/><Relationship Id="rId3" Type="http://schemas.openxmlformats.org/officeDocument/2006/relationships/image" Target="../media/image3.jpeg"/><Relationship Id="rId21" Type="http://schemas.openxmlformats.org/officeDocument/2006/relationships/image" Target="../media/image24.jpeg"/><Relationship Id="rId7" Type="http://schemas.openxmlformats.org/officeDocument/2006/relationships/image" Target="../media/image7.jpeg"/><Relationship Id="rId12" Type="http://schemas.openxmlformats.org/officeDocument/2006/relationships/image" Target="../media/image17.jpeg"/><Relationship Id="rId17" Type="http://schemas.openxmlformats.org/officeDocument/2006/relationships/image" Target="../media/image20.jpeg"/><Relationship Id="rId25" Type="http://schemas.openxmlformats.org/officeDocument/2006/relationships/image" Target="../media/image28.jpeg"/><Relationship Id="rId2" Type="http://schemas.openxmlformats.org/officeDocument/2006/relationships/image" Target="../media/image2.jpeg"/><Relationship Id="rId16" Type="http://schemas.openxmlformats.org/officeDocument/2006/relationships/image" Target="../media/image19.jpeg"/><Relationship Id="rId20" Type="http://schemas.openxmlformats.org/officeDocument/2006/relationships/image" Target="../media/image23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6.jpeg"/><Relationship Id="rId24" Type="http://schemas.openxmlformats.org/officeDocument/2006/relationships/image" Target="../media/image27.jpeg"/><Relationship Id="rId5" Type="http://schemas.openxmlformats.org/officeDocument/2006/relationships/image" Target="../media/image5.jpeg"/><Relationship Id="rId15" Type="http://schemas.openxmlformats.org/officeDocument/2006/relationships/image" Target="../media/image18.jpeg"/><Relationship Id="rId23" Type="http://schemas.openxmlformats.org/officeDocument/2006/relationships/image" Target="../media/image26.jpeg"/><Relationship Id="rId10" Type="http://schemas.openxmlformats.org/officeDocument/2006/relationships/image" Target="../media/image32.jpeg"/><Relationship Id="rId19" Type="http://schemas.openxmlformats.org/officeDocument/2006/relationships/image" Target="../media/image22.jpeg"/><Relationship Id="rId4" Type="http://schemas.openxmlformats.org/officeDocument/2006/relationships/image" Target="../media/image4.jpeg"/><Relationship Id="rId9" Type="http://schemas.openxmlformats.org/officeDocument/2006/relationships/image" Target="../media/image31.jpeg"/><Relationship Id="rId14" Type="http://schemas.openxmlformats.org/officeDocument/2006/relationships/image" Target="../media/image15.jpeg"/><Relationship Id="rId22" Type="http://schemas.openxmlformats.org/officeDocument/2006/relationships/image" Target="../media/image25.jpeg"/><Relationship Id="rId27" Type="http://schemas.openxmlformats.org/officeDocument/2006/relationships/image" Target="../media/image30.jpe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4.jpeg"/><Relationship Id="rId18" Type="http://schemas.openxmlformats.org/officeDocument/2006/relationships/image" Target="../media/image21.jpeg"/><Relationship Id="rId26" Type="http://schemas.openxmlformats.org/officeDocument/2006/relationships/image" Target="../media/image29.jpeg"/><Relationship Id="rId3" Type="http://schemas.openxmlformats.org/officeDocument/2006/relationships/image" Target="../media/image3.jpeg"/><Relationship Id="rId21" Type="http://schemas.openxmlformats.org/officeDocument/2006/relationships/image" Target="../media/image24.jpeg"/><Relationship Id="rId7" Type="http://schemas.openxmlformats.org/officeDocument/2006/relationships/image" Target="../media/image7.jpeg"/><Relationship Id="rId12" Type="http://schemas.openxmlformats.org/officeDocument/2006/relationships/image" Target="../media/image17.jpeg"/><Relationship Id="rId17" Type="http://schemas.openxmlformats.org/officeDocument/2006/relationships/image" Target="../media/image20.jpeg"/><Relationship Id="rId25" Type="http://schemas.openxmlformats.org/officeDocument/2006/relationships/image" Target="../media/image28.jpeg"/><Relationship Id="rId2" Type="http://schemas.openxmlformats.org/officeDocument/2006/relationships/image" Target="../media/image2.jpeg"/><Relationship Id="rId16" Type="http://schemas.openxmlformats.org/officeDocument/2006/relationships/image" Target="../media/image19.jpeg"/><Relationship Id="rId20" Type="http://schemas.openxmlformats.org/officeDocument/2006/relationships/image" Target="../media/image23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6.jpeg"/><Relationship Id="rId24" Type="http://schemas.openxmlformats.org/officeDocument/2006/relationships/image" Target="../media/image27.jpeg"/><Relationship Id="rId5" Type="http://schemas.openxmlformats.org/officeDocument/2006/relationships/image" Target="../media/image5.jpeg"/><Relationship Id="rId15" Type="http://schemas.openxmlformats.org/officeDocument/2006/relationships/image" Target="../media/image18.jpeg"/><Relationship Id="rId23" Type="http://schemas.openxmlformats.org/officeDocument/2006/relationships/image" Target="../media/image26.jpeg"/><Relationship Id="rId10" Type="http://schemas.openxmlformats.org/officeDocument/2006/relationships/image" Target="../media/image10.jpeg"/><Relationship Id="rId19" Type="http://schemas.openxmlformats.org/officeDocument/2006/relationships/image" Target="../media/image22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5.jpeg"/><Relationship Id="rId22" Type="http://schemas.openxmlformats.org/officeDocument/2006/relationships/image" Target="../media/image25.jpeg"/><Relationship Id="rId27" Type="http://schemas.openxmlformats.org/officeDocument/2006/relationships/image" Target="../media/image30.jpe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4.jpeg"/><Relationship Id="rId18" Type="http://schemas.openxmlformats.org/officeDocument/2006/relationships/image" Target="../media/image21.jpeg"/><Relationship Id="rId26" Type="http://schemas.openxmlformats.org/officeDocument/2006/relationships/image" Target="../media/image29.jpeg"/><Relationship Id="rId3" Type="http://schemas.openxmlformats.org/officeDocument/2006/relationships/image" Target="../media/image3.jpeg"/><Relationship Id="rId21" Type="http://schemas.openxmlformats.org/officeDocument/2006/relationships/image" Target="../media/image24.jpeg"/><Relationship Id="rId7" Type="http://schemas.openxmlformats.org/officeDocument/2006/relationships/image" Target="../media/image7.jpeg"/><Relationship Id="rId12" Type="http://schemas.openxmlformats.org/officeDocument/2006/relationships/image" Target="../media/image17.jpeg"/><Relationship Id="rId17" Type="http://schemas.openxmlformats.org/officeDocument/2006/relationships/image" Target="../media/image20.jpeg"/><Relationship Id="rId25" Type="http://schemas.openxmlformats.org/officeDocument/2006/relationships/image" Target="../media/image28.jpeg"/><Relationship Id="rId2" Type="http://schemas.openxmlformats.org/officeDocument/2006/relationships/image" Target="../media/image2.jpeg"/><Relationship Id="rId16" Type="http://schemas.openxmlformats.org/officeDocument/2006/relationships/image" Target="../media/image19.jpeg"/><Relationship Id="rId20" Type="http://schemas.openxmlformats.org/officeDocument/2006/relationships/image" Target="../media/image23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6.jpeg"/><Relationship Id="rId24" Type="http://schemas.openxmlformats.org/officeDocument/2006/relationships/image" Target="../media/image27.jpeg"/><Relationship Id="rId5" Type="http://schemas.openxmlformats.org/officeDocument/2006/relationships/image" Target="../media/image5.jpeg"/><Relationship Id="rId15" Type="http://schemas.openxmlformats.org/officeDocument/2006/relationships/image" Target="../media/image18.jpeg"/><Relationship Id="rId23" Type="http://schemas.openxmlformats.org/officeDocument/2006/relationships/image" Target="../media/image26.jpeg"/><Relationship Id="rId10" Type="http://schemas.openxmlformats.org/officeDocument/2006/relationships/image" Target="../media/image32.jpeg"/><Relationship Id="rId19" Type="http://schemas.openxmlformats.org/officeDocument/2006/relationships/image" Target="../media/image22.jpeg"/><Relationship Id="rId4" Type="http://schemas.openxmlformats.org/officeDocument/2006/relationships/image" Target="../media/image4.jpeg"/><Relationship Id="rId9" Type="http://schemas.openxmlformats.org/officeDocument/2006/relationships/image" Target="../media/image31.jpeg"/><Relationship Id="rId14" Type="http://schemas.openxmlformats.org/officeDocument/2006/relationships/image" Target="../media/image15.jpeg"/><Relationship Id="rId22" Type="http://schemas.openxmlformats.org/officeDocument/2006/relationships/image" Target="../media/image25.jpeg"/><Relationship Id="rId27" Type="http://schemas.openxmlformats.org/officeDocument/2006/relationships/image" Target="../media/image3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388" y="9436790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8604" y="7955446"/>
          <a:ext cx="1440000" cy="1439171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3135" y="1874281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8532" y="743778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8909" y="11015042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3574" y="1253655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726" y="14289571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30</xdr:row>
      <xdr:rowOff>43897</xdr:rowOff>
    </xdr:from>
    <xdr:to>
      <xdr:col>2</xdr:col>
      <xdr:colOff>1520341</xdr:colOff>
      <xdr:row>31</xdr:row>
      <xdr:rowOff>721897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5766" y="15807772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145678</xdr:colOff>
      <xdr:row>10</xdr:row>
      <xdr:rowOff>56030</xdr:rowOff>
    </xdr:from>
    <xdr:to>
      <xdr:col>2</xdr:col>
      <xdr:colOff>2549383</xdr:colOff>
      <xdr:row>11</xdr:row>
      <xdr:rowOff>734030</xdr:rowOff>
    </xdr:to>
    <xdr:grpSp>
      <xdr:nvGrpSpPr>
        <xdr:cNvPr id="10" name="组合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pSpPr/>
      </xdr:nvGrpSpPr>
      <xdr:grpSpPr>
        <a:xfrm>
          <a:off x="1642464" y="3729959"/>
          <a:ext cx="2403705" cy="1440000"/>
          <a:chOff x="1568824" y="4269442"/>
          <a:chExt cx="2403705" cy="1440000"/>
        </a:xfrm>
      </xdr:grpSpPr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2" name="图片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495782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1685" y="4943061"/>
          <a:ext cx="1440000" cy="143917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6438900"/>
          <a:ext cx="1440000" cy="144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74963</xdr:colOff>
      <xdr:row>9</xdr:row>
      <xdr:rowOff>70993</xdr:rowOff>
    </xdr:from>
    <xdr:to>
      <xdr:col>2</xdr:col>
      <xdr:colOff>1149683</xdr:colOff>
      <xdr:row>9</xdr:row>
      <xdr:rowOff>1150993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749" y="8507422"/>
          <a:ext cx="1074720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65950</xdr:colOff>
      <xdr:row>8</xdr:row>
      <xdr:rowOff>117732</xdr:rowOff>
    </xdr:from>
    <xdr:to>
      <xdr:col>2</xdr:col>
      <xdr:colOff>1148620</xdr:colOff>
      <xdr:row>8</xdr:row>
      <xdr:rowOff>1197732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736" y="7288696"/>
          <a:ext cx="108267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57696</xdr:colOff>
      <xdr:row>4</xdr:row>
      <xdr:rowOff>45481</xdr:rowOff>
    </xdr:from>
    <xdr:to>
      <xdr:col>2</xdr:col>
      <xdr:colOff>1139046</xdr:colOff>
      <xdr:row>4</xdr:row>
      <xdr:rowOff>1125481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482" y="2154588"/>
          <a:ext cx="108135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53092</xdr:colOff>
      <xdr:row>3</xdr:row>
      <xdr:rowOff>57978</xdr:rowOff>
    </xdr:from>
    <xdr:to>
      <xdr:col>2</xdr:col>
      <xdr:colOff>1133722</xdr:colOff>
      <xdr:row>3</xdr:row>
      <xdr:rowOff>1137978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9878" y="901621"/>
          <a:ext cx="108063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43470</xdr:colOff>
      <xdr:row>10</xdr:row>
      <xdr:rowOff>98031</xdr:rowOff>
    </xdr:from>
    <xdr:to>
      <xdr:col>2</xdr:col>
      <xdr:colOff>1124400</xdr:colOff>
      <xdr:row>10</xdr:row>
      <xdr:rowOff>1178031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0256" y="9799924"/>
          <a:ext cx="108093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11</xdr:row>
      <xdr:rowOff>109153</xdr:rowOff>
    </xdr:from>
    <xdr:to>
      <xdr:col>2</xdr:col>
      <xdr:colOff>1178149</xdr:colOff>
      <xdr:row>11</xdr:row>
      <xdr:rowOff>1189153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4935" y="11076510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12</xdr:row>
      <xdr:rowOff>90517</xdr:rowOff>
    </xdr:from>
    <xdr:to>
      <xdr:col>2</xdr:col>
      <xdr:colOff>1153301</xdr:colOff>
      <xdr:row>12</xdr:row>
      <xdr:rowOff>1170517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0087" y="12323338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13</xdr:row>
      <xdr:rowOff>43897</xdr:rowOff>
    </xdr:from>
    <xdr:to>
      <xdr:col>2</xdr:col>
      <xdr:colOff>1160341</xdr:colOff>
      <xdr:row>13</xdr:row>
      <xdr:rowOff>1123897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7127" y="13542183"/>
          <a:ext cx="1080000" cy="1080000"/>
        </a:xfrm>
        <a:prstGeom prst="rect">
          <a:avLst/>
        </a:prstGeom>
      </xdr:spPr>
    </xdr:pic>
    <xdr:clientData/>
  </xdr:twoCellAnchor>
  <xdr:twoCellAnchor>
    <xdr:from>
      <xdr:col>2</xdr:col>
      <xdr:colOff>50428</xdr:colOff>
      <xdr:row>5</xdr:row>
      <xdr:rowOff>83244</xdr:rowOff>
    </xdr:from>
    <xdr:to>
      <xdr:col>2</xdr:col>
      <xdr:colOff>1490428</xdr:colOff>
      <xdr:row>5</xdr:row>
      <xdr:rowOff>1163244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7214" y="3457815"/>
          <a:ext cx="144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66246</xdr:colOff>
      <xdr:row>6</xdr:row>
      <xdr:rowOff>66261</xdr:rowOff>
    </xdr:from>
    <xdr:to>
      <xdr:col>2</xdr:col>
      <xdr:colOff>1148916</xdr:colOff>
      <xdr:row>6</xdr:row>
      <xdr:rowOff>1146261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3032" y="4706297"/>
          <a:ext cx="108267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48986</xdr:colOff>
      <xdr:row>7</xdr:row>
      <xdr:rowOff>102053</xdr:rowOff>
    </xdr:from>
    <xdr:to>
      <xdr:col>2</xdr:col>
      <xdr:colOff>1131026</xdr:colOff>
      <xdr:row>7</xdr:row>
      <xdr:rowOff>1182053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5772" y="6007553"/>
          <a:ext cx="1082040" cy="108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454914</xdr:colOff>
      <xdr:row>54</xdr:row>
      <xdr:rowOff>132112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85714" cy="9904762"/>
        </a:xfrm>
        <a:prstGeom prst="rect">
          <a:avLst/>
        </a:prstGeom>
      </xdr:spPr>
    </xdr:pic>
    <xdr:clientData/>
  </xdr:twoCellAnchor>
  <xdr:twoCellAnchor>
    <xdr:from>
      <xdr:col>17</xdr:col>
      <xdr:colOff>295275</xdr:colOff>
      <xdr:row>23</xdr:row>
      <xdr:rowOff>171450</xdr:rowOff>
    </xdr:from>
    <xdr:to>
      <xdr:col>18</xdr:col>
      <xdr:colOff>85725</xdr:colOff>
      <xdr:row>26</xdr:row>
      <xdr:rowOff>85725</xdr:rowOff>
    </xdr:to>
    <xdr:sp macro="" textlink="">
      <xdr:nvSpPr>
        <xdr:cNvPr id="4" name="椭圆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11953875" y="4333875"/>
          <a:ext cx="476250" cy="4572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457200</xdr:colOff>
      <xdr:row>17</xdr:row>
      <xdr:rowOff>171450</xdr:rowOff>
    </xdr:from>
    <xdr:to>
      <xdr:col>18</xdr:col>
      <xdr:colOff>247650</xdr:colOff>
      <xdr:row>23</xdr:row>
      <xdr:rowOff>114300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10744200" y="3248025"/>
          <a:ext cx="1847850" cy="1028700"/>
        </a:xfrm>
        <a:prstGeom prst="rect">
          <a:avLst/>
        </a:prstGeom>
        <a:noFill/>
        <a:ln w="7620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0</xdr:colOff>
      <xdr:row>27</xdr:row>
      <xdr:rowOff>142874</xdr:rowOff>
    </xdr:from>
    <xdr:to>
      <xdr:col>18</xdr:col>
      <xdr:colOff>304800</xdr:colOff>
      <xdr:row>30</xdr:row>
      <xdr:rowOff>152400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10972800" y="5029199"/>
          <a:ext cx="1676400" cy="552451"/>
        </a:xfrm>
        <a:prstGeom prst="rect">
          <a:avLst/>
        </a:prstGeom>
        <a:noFill/>
        <a:ln w="7620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638175</xdr:colOff>
      <xdr:row>33</xdr:row>
      <xdr:rowOff>142874</xdr:rowOff>
    </xdr:from>
    <xdr:to>
      <xdr:col>18</xdr:col>
      <xdr:colOff>333375</xdr:colOff>
      <xdr:row>38</xdr:row>
      <xdr:rowOff>152400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10925175" y="6115049"/>
          <a:ext cx="1752600" cy="914401"/>
        </a:xfrm>
        <a:prstGeom prst="rect">
          <a:avLst/>
        </a:prstGeom>
        <a:noFill/>
        <a:ln w="7620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295275</xdr:colOff>
      <xdr:row>30</xdr:row>
      <xdr:rowOff>152400</xdr:rowOff>
    </xdr:from>
    <xdr:to>
      <xdr:col>18</xdr:col>
      <xdr:colOff>85725</xdr:colOff>
      <xdr:row>33</xdr:row>
      <xdr:rowOff>66675</xdr:rowOff>
    </xdr:to>
    <xdr:sp macro="" textlink="">
      <xdr:nvSpPr>
        <xdr:cNvPr id="11" name="椭圆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11953875" y="5581650"/>
          <a:ext cx="476250" cy="4572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285750</xdr:colOff>
      <xdr:row>33</xdr:row>
      <xdr:rowOff>161926</xdr:rowOff>
    </xdr:from>
    <xdr:to>
      <xdr:col>15</xdr:col>
      <xdr:colOff>619125</xdr:colOff>
      <xdr:row>36</xdr:row>
      <xdr:rowOff>114301</xdr:rowOff>
    </xdr:to>
    <xdr:sp macro="" textlink="">
      <xdr:nvSpPr>
        <xdr:cNvPr id="12" name="对话气泡: 矩形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9201150" y="6134101"/>
          <a:ext cx="1704975" cy="495300"/>
        </a:xfrm>
        <a:prstGeom prst="wedgeRectCallout">
          <a:avLst>
            <a:gd name="adj1" fmla="val 110452"/>
            <a:gd name="adj2" fmla="val -91263"/>
          </a:avLst>
        </a:prstGeom>
        <a:solidFill>
          <a:srgbClr val="FFFFCC"/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400" b="1">
              <a:solidFill>
                <a:srgbClr val="FF0000"/>
              </a:solidFill>
            </a:rPr>
            <a:t>缺货</a:t>
          </a:r>
        </a:p>
      </xdr:txBody>
    </xdr:sp>
    <xdr:clientData/>
  </xdr:twoCellAnchor>
  <xdr:twoCellAnchor>
    <xdr:from>
      <xdr:col>13</xdr:col>
      <xdr:colOff>152400</xdr:colOff>
      <xdr:row>27</xdr:row>
      <xdr:rowOff>76201</xdr:rowOff>
    </xdr:from>
    <xdr:to>
      <xdr:col>15</xdr:col>
      <xdr:colOff>485775</xdr:colOff>
      <xdr:row>30</xdr:row>
      <xdr:rowOff>28576</xdr:rowOff>
    </xdr:to>
    <xdr:sp macro="" textlink="">
      <xdr:nvSpPr>
        <xdr:cNvPr id="13" name="对话气泡: 矩形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9067800" y="4962526"/>
          <a:ext cx="1704975" cy="495300"/>
        </a:xfrm>
        <a:prstGeom prst="wedgeRectCallout">
          <a:avLst>
            <a:gd name="adj1" fmla="val 110452"/>
            <a:gd name="adj2" fmla="val -91263"/>
          </a:avLst>
        </a:prstGeom>
        <a:solidFill>
          <a:srgbClr val="FFFFCC"/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400" b="1">
              <a:solidFill>
                <a:srgbClr val="FF0000"/>
              </a:solidFill>
            </a:rPr>
            <a:t>丢一件</a:t>
          </a:r>
        </a:p>
      </xdr:txBody>
    </xdr:sp>
    <xdr:clientData/>
  </xdr:twoCellAnchor>
  <xdr:twoCellAnchor>
    <xdr:from>
      <xdr:col>19</xdr:col>
      <xdr:colOff>276225</xdr:colOff>
      <xdr:row>17</xdr:row>
      <xdr:rowOff>104776</xdr:rowOff>
    </xdr:from>
    <xdr:to>
      <xdr:col>21</xdr:col>
      <xdr:colOff>609600</xdr:colOff>
      <xdr:row>20</xdr:row>
      <xdr:rowOff>57151</xdr:rowOff>
    </xdr:to>
    <xdr:sp macro="" textlink="">
      <xdr:nvSpPr>
        <xdr:cNvPr id="14" name="对话气泡: 矩形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/>
      </xdr:nvSpPr>
      <xdr:spPr>
        <a:xfrm>
          <a:off x="13306425" y="3181351"/>
          <a:ext cx="1704975" cy="495300"/>
        </a:xfrm>
        <a:prstGeom prst="wedgeRectCallout">
          <a:avLst>
            <a:gd name="adj1" fmla="val -83403"/>
            <a:gd name="adj2" fmla="val 29891"/>
          </a:avLst>
        </a:prstGeom>
        <a:solidFill>
          <a:srgbClr val="FFFFCC"/>
        </a:solidFill>
        <a:ln w="3810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400" b="1">
              <a:solidFill>
                <a:srgbClr val="0000FF"/>
              </a:solidFill>
            </a:rPr>
            <a:t>第</a:t>
          </a:r>
          <a:r>
            <a:rPr lang="en-US" altLang="zh-CN" sz="1400" b="1">
              <a:solidFill>
                <a:srgbClr val="0000FF"/>
              </a:solidFill>
            </a:rPr>
            <a:t>4</a:t>
          </a:r>
          <a:r>
            <a:rPr lang="zh-CN" altLang="en-US" sz="1400" b="1">
              <a:solidFill>
                <a:srgbClr val="0000FF"/>
              </a:solidFill>
            </a:rPr>
            <a:t>箱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388" y="9741590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8604" y="8260246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3135" y="2179081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8532" y="1048578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8909" y="11319842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3574" y="1284135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726" y="14594371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30</xdr:row>
      <xdr:rowOff>43897</xdr:rowOff>
    </xdr:from>
    <xdr:to>
      <xdr:col>2</xdr:col>
      <xdr:colOff>1520341</xdr:colOff>
      <xdr:row>31</xdr:row>
      <xdr:rowOff>721897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5766" y="16112572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145678</xdr:colOff>
      <xdr:row>10</xdr:row>
      <xdr:rowOff>56030</xdr:rowOff>
    </xdr:from>
    <xdr:to>
      <xdr:col>2</xdr:col>
      <xdr:colOff>2549383</xdr:colOff>
      <xdr:row>11</xdr:row>
      <xdr:rowOff>734030</xdr:rowOff>
    </xdr:to>
    <xdr:grpSp>
      <xdr:nvGrpSpPr>
        <xdr:cNvPr id="10" name="组合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pSpPr/>
      </xdr:nvGrpSpPr>
      <xdr:grpSpPr>
        <a:xfrm>
          <a:off x="1642464" y="3729959"/>
          <a:ext cx="2403705" cy="1440000"/>
          <a:chOff x="1568824" y="4269442"/>
          <a:chExt cx="2403705" cy="1440000"/>
        </a:xfrm>
      </xdr:grpSpPr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7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2" name="图片 11">
            <a:extLst>
              <a:ext uri="{FF2B5EF4-FFF2-40B4-BE49-F238E27FC236}">
                <a16:creationId xmlns:a16="http://schemas.microsoft.com/office/drawing/2014/main" id="{00000000-0008-0000-07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495782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1685" y="5247861"/>
          <a:ext cx="1440000" cy="143917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6743700"/>
          <a:ext cx="1440000" cy="1439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388" y="9741590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8604" y="8260246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3135" y="2179081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8532" y="1048578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8909" y="11319842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3574" y="1284135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726" y="14594371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30</xdr:row>
      <xdr:rowOff>43897</xdr:rowOff>
    </xdr:from>
    <xdr:to>
      <xdr:col>2</xdr:col>
      <xdr:colOff>1520341</xdr:colOff>
      <xdr:row>31</xdr:row>
      <xdr:rowOff>721897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5766" y="16112572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145678</xdr:colOff>
      <xdr:row>10</xdr:row>
      <xdr:rowOff>56030</xdr:rowOff>
    </xdr:from>
    <xdr:to>
      <xdr:col>2</xdr:col>
      <xdr:colOff>2549383</xdr:colOff>
      <xdr:row>11</xdr:row>
      <xdr:rowOff>734030</xdr:rowOff>
    </xdr:to>
    <xdr:grpSp>
      <xdr:nvGrpSpPr>
        <xdr:cNvPr id="10" name="组合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pSpPr/>
      </xdr:nvGrpSpPr>
      <xdr:grpSpPr>
        <a:xfrm>
          <a:off x="1642464" y="3729959"/>
          <a:ext cx="2403705" cy="1440000"/>
          <a:chOff x="1568824" y="4269442"/>
          <a:chExt cx="2403705" cy="1440000"/>
        </a:xfrm>
      </xdr:grpSpPr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8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2" name="图片 11">
            <a:extLst>
              <a:ext uri="{FF2B5EF4-FFF2-40B4-BE49-F238E27FC236}">
                <a16:creationId xmlns:a16="http://schemas.microsoft.com/office/drawing/2014/main" id="{00000000-0008-0000-08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495782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1685" y="5247861"/>
          <a:ext cx="1440000" cy="143917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6743700"/>
          <a:ext cx="1440000" cy="14399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503463</xdr:colOff>
      <xdr:row>32</xdr:row>
      <xdr:rowOff>18555</xdr:rowOff>
    </xdr:from>
    <xdr:to>
      <xdr:col>2</xdr:col>
      <xdr:colOff>1583463</xdr:colOff>
      <xdr:row>32</xdr:row>
      <xdr:rowOff>1097194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6888D4C0-0F95-493C-8355-8AC3F9EB74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49" y="17612591"/>
          <a:ext cx="1080000" cy="1078639"/>
        </a:xfrm>
        <a:prstGeom prst="rect">
          <a:avLst/>
        </a:prstGeom>
      </xdr:spPr>
    </xdr:pic>
    <xdr:clientData/>
  </xdr:twoCellAnchor>
  <xdr:twoCellAnchor editAs="oneCell">
    <xdr:from>
      <xdr:col>2</xdr:col>
      <xdr:colOff>567787</xdr:colOff>
      <xdr:row>33</xdr:row>
      <xdr:rowOff>32163</xdr:rowOff>
    </xdr:from>
    <xdr:to>
      <xdr:col>2</xdr:col>
      <xdr:colOff>1647787</xdr:colOff>
      <xdr:row>34</xdr:row>
      <xdr:rowOff>4541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8D144992-870B-44A4-AACC-210D206C1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4573" y="18837234"/>
          <a:ext cx="1080000" cy="1088164"/>
        </a:xfrm>
        <a:prstGeom prst="rect">
          <a:avLst/>
        </a:prstGeom>
      </xdr:spPr>
    </xdr:pic>
    <xdr:clientData/>
  </xdr:twoCellAnchor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2AE0A7CA-5921-4CCA-8E8C-EEFB2A929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388" y="9741590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40A3992-04B6-49AF-84F1-5B5EB429A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8604" y="8260246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B87C5C3D-014F-41DF-917A-D5FE402D3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3135" y="2179081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F415B6A4-BFB6-4C30-9C32-D565FB815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8532" y="1048578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9B24A442-7113-46C4-9E55-A6F491054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8909" y="11319842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DA319E80-8D37-413D-8351-82B14965A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3574" y="1284135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874D4B09-C205-4A61-89A7-3F158657F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726" y="14594371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30</xdr:row>
      <xdr:rowOff>43897</xdr:rowOff>
    </xdr:from>
    <xdr:to>
      <xdr:col>2</xdr:col>
      <xdr:colOff>1520341</xdr:colOff>
      <xdr:row>31</xdr:row>
      <xdr:rowOff>721897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3C6C750E-4C75-45BE-8A6F-65C391672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5766" y="16112572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145678</xdr:colOff>
      <xdr:row>10</xdr:row>
      <xdr:rowOff>56030</xdr:rowOff>
    </xdr:from>
    <xdr:to>
      <xdr:col>2</xdr:col>
      <xdr:colOff>2549383</xdr:colOff>
      <xdr:row>11</xdr:row>
      <xdr:rowOff>734030</xdr:rowOff>
    </xdr:to>
    <xdr:grpSp>
      <xdr:nvGrpSpPr>
        <xdr:cNvPr id="10" name="组合 9">
          <a:extLst>
            <a:ext uri="{FF2B5EF4-FFF2-40B4-BE49-F238E27FC236}">
              <a16:creationId xmlns:a16="http://schemas.microsoft.com/office/drawing/2014/main" id="{B240BE34-2068-445F-8511-6E757D4C4C33}"/>
            </a:ext>
          </a:extLst>
        </xdr:cNvPr>
        <xdr:cNvGrpSpPr/>
      </xdr:nvGrpSpPr>
      <xdr:grpSpPr>
        <a:xfrm>
          <a:off x="1652360" y="3710166"/>
          <a:ext cx="2403705" cy="1440000"/>
          <a:chOff x="1568824" y="4269442"/>
          <a:chExt cx="2403705" cy="1440000"/>
        </a:xfrm>
      </xdr:grpSpPr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54232918-6788-4B93-8C4B-B1D8CC715B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2" name="图片 11">
            <a:extLst>
              <a:ext uri="{FF2B5EF4-FFF2-40B4-BE49-F238E27FC236}">
                <a16:creationId xmlns:a16="http://schemas.microsoft.com/office/drawing/2014/main" id="{52DA9A48-7CBB-4E2B-A4A0-72C52F2935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495782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80AC2AFB-D658-4116-B8FE-80A619C30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1685" y="5247861"/>
          <a:ext cx="1440000" cy="143917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5E3F204A-F137-465D-A477-1A8C64853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6743700"/>
          <a:ext cx="1440000" cy="1439999"/>
        </a:xfrm>
        <a:prstGeom prst="rect">
          <a:avLst/>
        </a:prstGeom>
      </xdr:spPr>
    </xdr:pic>
    <xdr:clientData/>
  </xdr:twoCellAnchor>
  <xdr:twoCellAnchor editAs="oneCell">
    <xdr:from>
      <xdr:col>2</xdr:col>
      <xdr:colOff>571499</xdr:colOff>
      <xdr:row>34</xdr:row>
      <xdr:rowOff>122467</xdr:rowOff>
    </xdr:from>
    <xdr:to>
      <xdr:col>2</xdr:col>
      <xdr:colOff>1651499</xdr:colOff>
      <xdr:row>34</xdr:row>
      <xdr:rowOff>1203115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54A6D21D-72FE-4AEC-BFD7-3ECA58286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8285" y="20043324"/>
          <a:ext cx="1080000" cy="1080648"/>
        </a:xfrm>
        <a:prstGeom prst="rect">
          <a:avLst/>
        </a:prstGeom>
      </xdr:spPr>
    </xdr:pic>
    <xdr:clientData/>
  </xdr:twoCellAnchor>
  <xdr:twoCellAnchor editAs="oneCell">
    <xdr:from>
      <xdr:col>2</xdr:col>
      <xdr:colOff>567790</xdr:colOff>
      <xdr:row>35</xdr:row>
      <xdr:rowOff>45770</xdr:rowOff>
    </xdr:from>
    <xdr:to>
      <xdr:col>2</xdr:col>
      <xdr:colOff>1648352</xdr:colOff>
      <xdr:row>35</xdr:row>
      <xdr:rowOff>1133934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575CBEB1-85EC-4244-A235-FA495A85E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4576" y="21218484"/>
          <a:ext cx="1080562" cy="1088164"/>
        </a:xfrm>
        <a:prstGeom prst="rect">
          <a:avLst/>
        </a:prstGeom>
      </xdr:spPr>
    </xdr:pic>
    <xdr:clientData/>
  </xdr:twoCellAnchor>
  <xdr:twoCellAnchor editAs="oneCell">
    <xdr:from>
      <xdr:col>2</xdr:col>
      <xdr:colOff>670461</xdr:colOff>
      <xdr:row>36</xdr:row>
      <xdr:rowOff>43296</xdr:rowOff>
    </xdr:from>
    <xdr:to>
      <xdr:col>2</xdr:col>
      <xdr:colOff>1751023</xdr:colOff>
      <xdr:row>36</xdr:row>
      <xdr:rowOff>1131461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4FC1D9CF-E29E-4EF4-929A-F45892CB7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7247" y="22440653"/>
          <a:ext cx="1080562" cy="1088165"/>
        </a:xfrm>
        <a:prstGeom prst="rect">
          <a:avLst/>
        </a:prstGeom>
      </xdr:spPr>
    </xdr:pic>
    <xdr:clientData/>
  </xdr:twoCellAnchor>
  <xdr:twoCellAnchor editAs="oneCell">
    <xdr:from>
      <xdr:col>2</xdr:col>
      <xdr:colOff>734785</xdr:colOff>
      <xdr:row>37</xdr:row>
      <xdr:rowOff>84116</xdr:rowOff>
    </xdr:from>
    <xdr:to>
      <xdr:col>2</xdr:col>
      <xdr:colOff>1815347</xdr:colOff>
      <xdr:row>37</xdr:row>
      <xdr:rowOff>1172280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A30E2C2A-F532-43A9-B9B1-54474FC89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1571" y="23678902"/>
          <a:ext cx="1080562" cy="1088164"/>
        </a:xfrm>
        <a:prstGeom prst="rect">
          <a:avLst/>
        </a:prstGeom>
      </xdr:spPr>
    </xdr:pic>
    <xdr:clientData/>
  </xdr:twoCellAnchor>
  <xdr:twoCellAnchor editAs="oneCell">
    <xdr:from>
      <xdr:col>2</xdr:col>
      <xdr:colOff>781794</xdr:colOff>
      <xdr:row>38</xdr:row>
      <xdr:rowOff>134833</xdr:rowOff>
    </xdr:from>
    <xdr:to>
      <xdr:col>2</xdr:col>
      <xdr:colOff>1862356</xdr:colOff>
      <xdr:row>38</xdr:row>
      <xdr:rowOff>1222997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CAE64DA0-50B4-4069-82BB-290A01117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8580" y="24995083"/>
          <a:ext cx="1080562" cy="1088164"/>
        </a:xfrm>
        <a:prstGeom prst="rect">
          <a:avLst/>
        </a:prstGeom>
      </xdr:spPr>
    </xdr:pic>
    <xdr:clientData/>
  </xdr:twoCellAnchor>
  <xdr:twoCellAnchor editAs="oneCell">
    <xdr:from>
      <xdr:col>2</xdr:col>
      <xdr:colOff>818903</xdr:colOff>
      <xdr:row>39</xdr:row>
      <xdr:rowOff>115042</xdr:rowOff>
    </xdr:from>
    <xdr:to>
      <xdr:col>2</xdr:col>
      <xdr:colOff>1898903</xdr:colOff>
      <xdr:row>39</xdr:row>
      <xdr:rowOff>1203206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736BD3C4-4529-4262-88FD-597DFDA0B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5689" y="26213542"/>
          <a:ext cx="1080000" cy="10881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503463</xdr:colOff>
      <xdr:row>32</xdr:row>
      <xdr:rowOff>18555</xdr:rowOff>
    </xdr:from>
    <xdr:to>
      <xdr:col>2</xdr:col>
      <xdr:colOff>1583463</xdr:colOff>
      <xdr:row>32</xdr:row>
      <xdr:rowOff>1097194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888D4C0-0F95-493C-8355-8AC3F9EB74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8888" y="17620755"/>
          <a:ext cx="1080000" cy="1078639"/>
        </a:xfrm>
        <a:prstGeom prst="rect">
          <a:avLst/>
        </a:prstGeom>
      </xdr:spPr>
    </xdr:pic>
    <xdr:clientData/>
  </xdr:twoCellAnchor>
  <xdr:twoCellAnchor editAs="oneCell">
    <xdr:from>
      <xdr:col>2</xdr:col>
      <xdr:colOff>567787</xdr:colOff>
      <xdr:row>33</xdr:row>
      <xdr:rowOff>32163</xdr:rowOff>
    </xdr:from>
    <xdr:to>
      <xdr:col>2</xdr:col>
      <xdr:colOff>1647787</xdr:colOff>
      <xdr:row>34</xdr:row>
      <xdr:rowOff>4541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D144992-870B-44A4-AACC-210D206C1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3212" y="18844038"/>
          <a:ext cx="1080000" cy="1086803"/>
        </a:xfrm>
        <a:prstGeom prst="rect">
          <a:avLst/>
        </a:prstGeom>
      </xdr:spPr>
    </xdr:pic>
    <xdr:clientData/>
  </xdr:twoCellAnchor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4" name="图片 3" descr="升级TPU面料ins爆款enbihouse正品儿童透明雨衣雨披 亲子雨衣">
          <a:extLst>
            <a:ext uri="{FF2B5EF4-FFF2-40B4-BE49-F238E27FC236}">
              <a16:creationId xmlns:a16="http://schemas.microsoft.com/office/drawing/2014/main" id="{2AE0A7CA-5921-4CCA-8E8C-EEFB2A929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388" y="9751115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40A3992-04B6-49AF-84F1-5B5EB429A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8604" y="8269771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B87C5C3D-014F-41DF-917A-D5FE402D3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3135" y="2188606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415B6A4-BFB6-4C30-9C32-D565FB815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8532" y="1058103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9B24A442-7113-46C4-9E55-A6F491054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8909" y="11329367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DA319E80-8D37-413D-8351-82B14965A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3574" y="12850882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874D4B09-C205-4A61-89A7-3F158657F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726" y="14603896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30</xdr:row>
      <xdr:rowOff>43897</xdr:rowOff>
    </xdr:from>
    <xdr:to>
      <xdr:col>2</xdr:col>
      <xdr:colOff>1520341</xdr:colOff>
      <xdr:row>31</xdr:row>
      <xdr:rowOff>721897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3C6C750E-4C75-45BE-8A6F-65C391672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5766" y="16122097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145678</xdr:colOff>
      <xdr:row>10</xdr:row>
      <xdr:rowOff>56030</xdr:rowOff>
    </xdr:from>
    <xdr:to>
      <xdr:col>2</xdr:col>
      <xdr:colOff>2549383</xdr:colOff>
      <xdr:row>11</xdr:row>
      <xdr:rowOff>734030</xdr:rowOff>
    </xdr:to>
    <xdr:grpSp>
      <xdr:nvGrpSpPr>
        <xdr:cNvPr id="12" name="组合 11">
          <a:extLst>
            <a:ext uri="{FF2B5EF4-FFF2-40B4-BE49-F238E27FC236}">
              <a16:creationId xmlns:a16="http://schemas.microsoft.com/office/drawing/2014/main" id="{B240BE34-2068-445F-8511-6E757D4C4C33}"/>
            </a:ext>
          </a:extLst>
        </xdr:cNvPr>
        <xdr:cNvGrpSpPr/>
      </xdr:nvGrpSpPr>
      <xdr:grpSpPr>
        <a:xfrm>
          <a:off x="1652360" y="3710166"/>
          <a:ext cx="2403705" cy="1440000"/>
          <a:chOff x="1568824" y="4269442"/>
          <a:chExt cx="2403705" cy="1440000"/>
        </a:xfrm>
      </xdr:grpSpPr>
      <xdr:pic>
        <xdr:nvPicPr>
          <xdr:cNvPr id="13" name="图片 12">
            <a:extLst>
              <a:ext uri="{FF2B5EF4-FFF2-40B4-BE49-F238E27FC236}">
                <a16:creationId xmlns:a16="http://schemas.microsoft.com/office/drawing/2014/main" id="{54232918-6788-4B93-8C4B-B1D8CC715B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4" name="图片 13">
            <a:extLst>
              <a:ext uri="{FF2B5EF4-FFF2-40B4-BE49-F238E27FC236}">
                <a16:creationId xmlns:a16="http://schemas.microsoft.com/office/drawing/2014/main" id="{52DA9A48-7CBB-4E2B-A4A0-72C52F2935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495782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80AC2AFB-D658-4116-B8FE-80A619C30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1685" y="5257386"/>
          <a:ext cx="1440000" cy="143917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5E3F204A-F137-465D-A477-1A8C64853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6753225"/>
          <a:ext cx="1440000" cy="1439999"/>
        </a:xfrm>
        <a:prstGeom prst="rect">
          <a:avLst/>
        </a:prstGeom>
      </xdr:spPr>
    </xdr:pic>
    <xdr:clientData/>
  </xdr:twoCellAnchor>
  <xdr:twoCellAnchor editAs="oneCell">
    <xdr:from>
      <xdr:col>2</xdr:col>
      <xdr:colOff>571499</xdr:colOff>
      <xdr:row>34</xdr:row>
      <xdr:rowOff>122467</xdr:rowOff>
    </xdr:from>
    <xdr:to>
      <xdr:col>2</xdr:col>
      <xdr:colOff>1651499</xdr:colOff>
      <xdr:row>34</xdr:row>
      <xdr:rowOff>1203115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54A6D21D-72FE-4AEC-BFD7-3ECA58286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6924" y="20048767"/>
          <a:ext cx="1080000" cy="1080648"/>
        </a:xfrm>
        <a:prstGeom prst="rect">
          <a:avLst/>
        </a:prstGeom>
      </xdr:spPr>
    </xdr:pic>
    <xdr:clientData/>
  </xdr:twoCellAnchor>
  <xdr:twoCellAnchor editAs="oneCell">
    <xdr:from>
      <xdr:col>2</xdr:col>
      <xdr:colOff>567790</xdr:colOff>
      <xdr:row>35</xdr:row>
      <xdr:rowOff>45770</xdr:rowOff>
    </xdr:from>
    <xdr:to>
      <xdr:col>2</xdr:col>
      <xdr:colOff>1648352</xdr:colOff>
      <xdr:row>35</xdr:row>
      <xdr:rowOff>1133934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575CBEB1-85EC-4244-A235-FA495A85E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3215" y="21219845"/>
          <a:ext cx="1080562" cy="1088164"/>
        </a:xfrm>
        <a:prstGeom prst="rect">
          <a:avLst/>
        </a:prstGeom>
      </xdr:spPr>
    </xdr:pic>
    <xdr:clientData/>
  </xdr:twoCellAnchor>
  <xdr:twoCellAnchor editAs="oneCell">
    <xdr:from>
      <xdr:col>2</xdr:col>
      <xdr:colOff>670461</xdr:colOff>
      <xdr:row>36</xdr:row>
      <xdr:rowOff>43296</xdr:rowOff>
    </xdr:from>
    <xdr:to>
      <xdr:col>2</xdr:col>
      <xdr:colOff>1751023</xdr:colOff>
      <xdr:row>36</xdr:row>
      <xdr:rowOff>1131461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4FC1D9CF-E29E-4EF4-929A-F45892CB7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5886" y="22446096"/>
          <a:ext cx="1080562" cy="1088165"/>
        </a:xfrm>
        <a:prstGeom prst="rect">
          <a:avLst/>
        </a:prstGeom>
      </xdr:spPr>
    </xdr:pic>
    <xdr:clientData/>
  </xdr:twoCellAnchor>
  <xdr:twoCellAnchor editAs="oneCell">
    <xdr:from>
      <xdr:col>2</xdr:col>
      <xdr:colOff>734785</xdr:colOff>
      <xdr:row>37</xdr:row>
      <xdr:rowOff>84116</xdr:rowOff>
    </xdr:from>
    <xdr:to>
      <xdr:col>2</xdr:col>
      <xdr:colOff>1815347</xdr:colOff>
      <xdr:row>37</xdr:row>
      <xdr:rowOff>1172280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A30E2C2A-F532-43A9-B9B1-54474FC89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0210" y="23677541"/>
          <a:ext cx="1080562" cy="1088164"/>
        </a:xfrm>
        <a:prstGeom prst="rect">
          <a:avLst/>
        </a:prstGeom>
      </xdr:spPr>
    </xdr:pic>
    <xdr:clientData/>
  </xdr:twoCellAnchor>
  <xdr:twoCellAnchor editAs="oneCell">
    <xdr:from>
      <xdr:col>2</xdr:col>
      <xdr:colOff>781794</xdr:colOff>
      <xdr:row>38</xdr:row>
      <xdr:rowOff>134833</xdr:rowOff>
    </xdr:from>
    <xdr:to>
      <xdr:col>2</xdr:col>
      <xdr:colOff>1862356</xdr:colOff>
      <xdr:row>38</xdr:row>
      <xdr:rowOff>1222997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CAE64DA0-50B4-4069-82BB-290A01117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7219" y="24995083"/>
          <a:ext cx="1080562" cy="1088164"/>
        </a:xfrm>
        <a:prstGeom prst="rect">
          <a:avLst/>
        </a:prstGeom>
      </xdr:spPr>
    </xdr:pic>
    <xdr:clientData/>
  </xdr:twoCellAnchor>
  <xdr:twoCellAnchor editAs="oneCell">
    <xdr:from>
      <xdr:col>2</xdr:col>
      <xdr:colOff>818903</xdr:colOff>
      <xdr:row>39</xdr:row>
      <xdr:rowOff>115042</xdr:rowOff>
    </xdr:from>
    <xdr:to>
      <xdr:col>2</xdr:col>
      <xdr:colOff>1898903</xdr:colOff>
      <xdr:row>39</xdr:row>
      <xdr:rowOff>1203206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736BD3C4-4529-4262-88FD-597DFDA0B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4328" y="26213542"/>
          <a:ext cx="1080000" cy="1088164"/>
        </a:xfrm>
        <a:prstGeom prst="rect">
          <a:avLst/>
        </a:prstGeom>
      </xdr:spPr>
    </xdr:pic>
    <xdr:clientData/>
  </xdr:twoCellAnchor>
  <xdr:twoCellAnchor editAs="oneCell">
    <xdr:from>
      <xdr:col>2</xdr:col>
      <xdr:colOff>1514475</xdr:colOff>
      <xdr:row>40</xdr:row>
      <xdr:rowOff>38100</xdr:rowOff>
    </xdr:from>
    <xdr:to>
      <xdr:col>2</xdr:col>
      <xdr:colOff>2594475</xdr:colOff>
      <xdr:row>40</xdr:row>
      <xdr:rowOff>1118100</xdr:rowOff>
    </xdr:to>
    <xdr:pic>
      <xdr:nvPicPr>
        <xdr:cNvPr id="23" name="图片 22"/>
        <xdr:cNvPicPr>
          <a:picLocks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1157" y="2733155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1514476</xdr:colOff>
      <xdr:row>41</xdr:row>
      <xdr:rowOff>57150</xdr:rowOff>
    </xdr:from>
    <xdr:to>
      <xdr:col>2</xdr:col>
      <xdr:colOff>2594476</xdr:colOff>
      <xdr:row>41</xdr:row>
      <xdr:rowOff>1137150</xdr:rowOff>
    </xdr:to>
    <xdr:pic>
      <xdr:nvPicPr>
        <xdr:cNvPr id="24" name="图片 23"/>
        <xdr:cNvPicPr>
          <a:picLocks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1158" y="28614832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1543051</xdr:colOff>
      <xdr:row>42</xdr:row>
      <xdr:rowOff>95236</xdr:rowOff>
    </xdr:from>
    <xdr:to>
      <xdr:col>2</xdr:col>
      <xdr:colOff>2623051</xdr:colOff>
      <xdr:row>42</xdr:row>
      <xdr:rowOff>1175236</xdr:rowOff>
    </xdr:to>
    <xdr:pic>
      <xdr:nvPicPr>
        <xdr:cNvPr id="25" name="图片 24"/>
        <xdr:cNvPicPr>
          <a:picLocks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9733" y="2991714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1514475</xdr:colOff>
      <xdr:row>43</xdr:row>
      <xdr:rowOff>104762</xdr:rowOff>
    </xdr:from>
    <xdr:to>
      <xdr:col>2</xdr:col>
      <xdr:colOff>2594475</xdr:colOff>
      <xdr:row>43</xdr:row>
      <xdr:rowOff>1184762</xdr:rowOff>
    </xdr:to>
    <xdr:pic>
      <xdr:nvPicPr>
        <xdr:cNvPr id="26" name="图片 25"/>
        <xdr:cNvPicPr>
          <a:picLocks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1157" y="31190898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1552575</xdr:colOff>
      <xdr:row>45</xdr:row>
      <xdr:rowOff>85711</xdr:rowOff>
    </xdr:from>
    <xdr:to>
      <xdr:col>2</xdr:col>
      <xdr:colOff>2632575</xdr:colOff>
      <xdr:row>45</xdr:row>
      <xdr:rowOff>1165711</xdr:rowOff>
    </xdr:to>
    <xdr:pic>
      <xdr:nvPicPr>
        <xdr:cNvPr id="27" name="图片 26"/>
        <xdr:cNvPicPr>
          <a:picLocks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9257" y="33700302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1485901</xdr:colOff>
      <xdr:row>44</xdr:row>
      <xdr:rowOff>28575</xdr:rowOff>
    </xdr:from>
    <xdr:to>
      <xdr:col>2</xdr:col>
      <xdr:colOff>2565901</xdr:colOff>
      <xdr:row>44</xdr:row>
      <xdr:rowOff>1108575</xdr:rowOff>
    </xdr:to>
    <xdr:pic>
      <xdr:nvPicPr>
        <xdr:cNvPr id="28" name="图片 27"/>
        <xdr:cNvPicPr>
          <a:picLocks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2583" y="32378939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1552575</xdr:colOff>
      <xdr:row>47</xdr:row>
      <xdr:rowOff>133336</xdr:rowOff>
    </xdr:from>
    <xdr:to>
      <xdr:col>2</xdr:col>
      <xdr:colOff>2632575</xdr:colOff>
      <xdr:row>47</xdr:row>
      <xdr:rowOff>1213336</xdr:rowOff>
    </xdr:to>
    <xdr:pic>
      <xdr:nvPicPr>
        <xdr:cNvPr id="29" name="图片 28"/>
        <xdr:cNvPicPr>
          <a:picLocks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9257" y="36276381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1524001</xdr:colOff>
      <xdr:row>46</xdr:row>
      <xdr:rowOff>95236</xdr:rowOff>
    </xdr:from>
    <xdr:to>
      <xdr:col>2</xdr:col>
      <xdr:colOff>2604001</xdr:colOff>
      <xdr:row>46</xdr:row>
      <xdr:rowOff>1175236</xdr:rowOff>
    </xdr:to>
    <xdr:pic>
      <xdr:nvPicPr>
        <xdr:cNvPr id="30" name="图片 29"/>
        <xdr:cNvPicPr>
          <a:picLocks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0683" y="34974054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45</xdr:row>
      <xdr:rowOff>0</xdr:rowOff>
    </xdr:from>
    <xdr:to>
      <xdr:col>25</xdr:col>
      <xdr:colOff>1080000</xdr:colOff>
      <xdr:row>45</xdr:row>
      <xdr:rowOff>1080000</xdr:rowOff>
    </xdr:to>
    <xdr:pic>
      <xdr:nvPicPr>
        <xdr:cNvPr id="31" name="图片 30"/>
        <xdr:cNvPicPr>
          <a:picLocks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25409" y="33614591"/>
          <a:ext cx="1080000" cy="108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388" y="9760640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8604" y="8279296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3135" y="2198131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8532" y="1067628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8909" y="11338892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3574" y="1286040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726" y="14613421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30</xdr:row>
      <xdr:rowOff>43897</xdr:rowOff>
    </xdr:from>
    <xdr:to>
      <xdr:col>2</xdr:col>
      <xdr:colOff>1520341</xdr:colOff>
      <xdr:row>31</xdr:row>
      <xdr:rowOff>721897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5766" y="16131622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104857</xdr:colOff>
      <xdr:row>10</xdr:row>
      <xdr:rowOff>217714</xdr:rowOff>
    </xdr:from>
    <xdr:to>
      <xdr:col>2</xdr:col>
      <xdr:colOff>1836964</xdr:colOff>
      <xdr:row>11</xdr:row>
      <xdr:rowOff>679601</xdr:rowOff>
    </xdr:to>
    <xdr:grpSp>
      <xdr:nvGrpSpPr>
        <xdr:cNvPr id="10" name="组合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601643" y="3878035"/>
          <a:ext cx="1732107" cy="1223887"/>
          <a:chOff x="1568824" y="4269442"/>
          <a:chExt cx="2403705" cy="1440000"/>
        </a:xfrm>
      </xdr:grpSpPr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2" name="图片 11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495781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1685" y="5266911"/>
          <a:ext cx="1440000" cy="143917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6762750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32</xdr:row>
      <xdr:rowOff>86591</xdr:rowOff>
    </xdr:from>
    <xdr:to>
      <xdr:col>2</xdr:col>
      <xdr:colOff>1460999</xdr:colOff>
      <xdr:row>32</xdr:row>
      <xdr:rowOff>1166591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424" y="17698316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33</xdr:row>
      <xdr:rowOff>86590</xdr:rowOff>
    </xdr:from>
    <xdr:to>
      <xdr:col>2</xdr:col>
      <xdr:colOff>1443681</xdr:colOff>
      <xdr:row>33</xdr:row>
      <xdr:rowOff>1166590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9106" y="18965140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34</xdr:row>
      <xdr:rowOff>190504</xdr:rowOff>
    </xdr:from>
    <xdr:to>
      <xdr:col>2</xdr:col>
      <xdr:colOff>1460999</xdr:colOff>
      <xdr:row>34</xdr:row>
      <xdr:rowOff>1262987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424" y="20335879"/>
          <a:ext cx="1080000" cy="1072483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35</xdr:row>
      <xdr:rowOff>86591</xdr:rowOff>
    </xdr:from>
    <xdr:to>
      <xdr:col>2</xdr:col>
      <xdr:colOff>1444244</xdr:colOff>
      <xdr:row>35</xdr:row>
      <xdr:rowOff>1166591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9107" y="2149879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36</xdr:row>
      <xdr:rowOff>138546</xdr:rowOff>
    </xdr:from>
    <xdr:to>
      <xdr:col>2</xdr:col>
      <xdr:colOff>1478880</xdr:colOff>
      <xdr:row>36</xdr:row>
      <xdr:rowOff>1218546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3743" y="2281757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37</xdr:row>
      <xdr:rowOff>138545</xdr:rowOff>
    </xdr:from>
    <xdr:to>
      <xdr:col>2</xdr:col>
      <xdr:colOff>1461561</xdr:colOff>
      <xdr:row>37</xdr:row>
      <xdr:rowOff>1218545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424" y="24084395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38</xdr:row>
      <xdr:rowOff>121227</xdr:rowOff>
    </xdr:from>
    <xdr:to>
      <xdr:col>2</xdr:col>
      <xdr:colOff>1426927</xdr:colOff>
      <xdr:row>38</xdr:row>
      <xdr:rowOff>1201227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1790" y="25333902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39</xdr:row>
      <xdr:rowOff>155863</xdr:rowOff>
    </xdr:from>
    <xdr:to>
      <xdr:col>2</xdr:col>
      <xdr:colOff>1409046</xdr:colOff>
      <xdr:row>39</xdr:row>
      <xdr:rowOff>1235863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4471" y="26635363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40</xdr:row>
      <xdr:rowOff>106135</xdr:rowOff>
    </xdr:from>
    <xdr:to>
      <xdr:col>2</xdr:col>
      <xdr:colOff>1356225</xdr:colOff>
      <xdr:row>40</xdr:row>
      <xdr:rowOff>1074221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011" y="27837492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41</xdr:row>
      <xdr:rowOff>125185</xdr:rowOff>
    </xdr:from>
    <xdr:to>
      <xdr:col>2</xdr:col>
      <xdr:colOff>1356225</xdr:colOff>
      <xdr:row>41</xdr:row>
      <xdr:rowOff>1093271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011" y="29122006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42</xdr:row>
      <xdr:rowOff>163285</xdr:rowOff>
    </xdr:from>
    <xdr:to>
      <xdr:col>2</xdr:col>
      <xdr:colOff>1371600</xdr:colOff>
      <xdr:row>42</xdr:row>
      <xdr:rowOff>1074222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1586" y="30425571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43</xdr:row>
      <xdr:rowOff>172811</xdr:rowOff>
    </xdr:from>
    <xdr:to>
      <xdr:col>2</xdr:col>
      <xdr:colOff>1356225</xdr:colOff>
      <xdr:row>43</xdr:row>
      <xdr:rowOff>1121847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011" y="31700561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45</xdr:row>
      <xdr:rowOff>167368</xdr:rowOff>
    </xdr:from>
    <xdr:to>
      <xdr:col>2</xdr:col>
      <xdr:colOff>1238250</xdr:colOff>
      <xdr:row>45</xdr:row>
      <xdr:rowOff>1106879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1111" y="34226047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44</xdr:row>
      <xdr:rowOff>110218</xdr:rowOff>
    </xdr:from>
    <xdr:to>
      <xdr:col>2</xdr:col>
      <xdr:colOff>1327650</xdr:colOff>
      <xdr:row>44</xdr:row>
      <xdr:rowOff>1205805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4436" y="32903432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47</xdr:row>
      <xdr:rowOff>214993</xdr:rowOff>
    </xdr:from>
    <xdr:to>
      <xdr:col>2</xdr:col>
      <xdr:colOff>1274325</xdr:colOff>
      <xdr:row>47</xdr:row>
      <xdr:rowOff>1190579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1111" y="36804600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46</xdr:row>
      <xdr:rowOff>176893</xdr:rowOff>
    </xdr:from>
    <xdr:to>
      <xdr:col>2</xdr:col>
      <xdr:colOff>1245750</xdr:colOff>
      <xdr:row>46</xdr:row>
      <xdr:rowOff>1152480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2536" y="35501036"/>
          <a:ext cx="960000" cy="97558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388" y="9760640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8604" y="8279296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3135" y="2198131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8532" y="1067628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8909" y="11338892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3574" y="1286040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726" y="14613421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30</xdr:row>
      <xdr:rowOff>43897</xdr:rowOff>
    </xdr:from>
    <xdr:to>
      <xdr:col>2</xdr:col>
      <xdr:colOff>1520341</xdr:colOff>
      <xdr:row>31</xdr:row>
      <xdr:rowOff>721897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5766" y="16131622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145678</xdr:colOff>
      <xdr:row>10</xdr:row>
      <xdr:rowOff>56030</xdr:rowOff>
    </xdr:from>
    <xdr:to>
      <xdr:col>2</xdr:col>
      <xdr:colOff>2549383</xdr:colOff>
      <xdr:row>11</xdr:row>
      <xdr:rowOff>734030</xdr:rowOff>
    </xdr:to>
    <xdr:grpSp>
      <xdr:nvGrpSpPr>
        <xdr:cNvPr id="10" name="组合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642464" y="3743566"/>
          <a:ext cx="2403705" cy="1440000"/>
          <a:chOff x="1568824" y="4269442"/>
          <a:chExt cx="2403705" cy="1440000"/>
        </a:xfrm>
      </xdr:grpSpPr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2" name="图片 11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495781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1685" y="5266911"/>
          <a:ext cx="1440000" cy="143917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6762750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32</xdr:row>
      <xdr:rowOff>86591</xdr:rowOff>
    </xdr:from>
    <xdr:to>
      <xdr:col>2</xdr:col>
      <xdr:colOff>1460999</xdr:colOff>
      <xdr:row>32</xdr:row>
      <xdr:rowOff>1166591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424" y="17698316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33</xdr:row>
      <xdr:rowOff>86590</xdr:rowOff>
    </xdr:from>
    <xdr:to>
      <xdr:col>2</xdr:col>
      <xdr:colOff>1443681</xdr:colOff>
      <xdr:row>33</xdr:row>
      <xdr:rowOff>1166590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9106" y="18965140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34</xdr:row>
      <xdr:rowOff>190504</xdr:rowOff>
    </xdr:from>
    <xdr:to>
      <xdr:col>2</xdr:col>
      <xdr:colOff>1460999</xdr:colOff>
      <xdr:row>34</xdr:row>
      <xdr:rowOff>1262987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424" y="20335879"/>
          <a:ext cx="1080000" cy="1072483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35</xdr:row>
      <xdr:rowOff>86591</xdr:rowOff>
    </xdr:from>
    <xdr:to>
      <xdr:col>2</xdr:col>
      <xdr:colOff>1444244</xdr:colOff>
      <xdr:row>35</xdr:row>
      <xdr:rowOff>1166591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9107" y="2149879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36</xdr:row>
      <xdr:rowOff>138546</xdr:rowOff>
    </xdr:from>
    <xdr:to>
      <xdr:col>2</xdr:col>
      <xdr:colOff>1478880</xdr:colOff>
      <xdr:row>36</xdr:row>
      <xdr:rowOff>1218546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3743" y="2281757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37</xdr:row>
      <xdr:rowOff>138545</xdr:rowOff>
    </xdr:from>
    <xdr:to>
      <xdr:col>2</xdr:col>
      <xdr:colOff>1461561</xdr:colOff>
      <xdr:row>37</xdr:row>
      <xdr:rowOff>1218545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424" y="24084395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38</xdr:row>
      <xdr:rowOff>121227</xdr:rowOff>
    </xdr:from>
    <xdr:to>
      <xdr:col>2</xdr:col>
      <xdr:colOff>1426927</xdr:colOff>
      <xdr:row>38</xdr:row>
      <xdr:rowOff>1201227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1790" y="25333902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39</xdr:row>
      <xdr:rowOff>155863</xdr:rowOff>
    </xdr:from>
    <xdr:to>
      <xdr:col>2</xdr:col>
      <xdr:colOff>1409046</xdr:colOff>
      <xdr:row>39</xdr:row>
      <xdr:rowOff>1235863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4471" y="26635363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1514475</xdr:colOff>
      <xdr:row>40</xdr:row>
      <xdr:rowOff>38100</xdr:rowOff>
    </xdr:from>
    <xdr:to>
      <xdr:col>2</xdr:col>
      <xdr:colOff>2594475</xdr:colOff>
      <xdr:row>40</xdr:row>
      <xdr:rowOff>1006186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9900" y="27784425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1514475</xdr:colOff>
      <xdr:row>41</xdr:row>
      <xdr:rowOff>57150</xdr:rowOff>
    </xdr:from>
    <xdr:to>
      <xdr:col>2</xdr:col>
      <xdr:colOff>2594475</xdr:colOff>
      <xdr:row>41</xdr:row>
      <xdr:rowOff>1025236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9900" y="29070300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1543050</xdr:colOff>
      <xdr:row>42</xdr:row>
      <xdr:rowOff>95250</xdr:rowOff>
    </xdr:from>
    <xdr:to>
      <xdr:col>2</xdr:col>
      <xdr:colOff>2609850</xdr:colOff>
      <xdr:row>42</xdr:row>
      <xdr:rowOff>1006187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8475" y="30375225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1514475</xdr:colOff>
      <xdr:row>43</xdr:row>
      <xdr:rowOff>104776</xdr:rowOff>
    </xdr:from>
    <xdr:to>
      <xdr:col>2</xdr:col>
      <xdr:colOff>2594475</xdr:colOff>
      <xdr:row>43</xdr:row>
      <xdr:rowOff>1053812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9900" y="31651576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1552575</xdr:colOff>
      <xdr:row>45</xdr:row>
      <xdr:rowOff>85725</xdr:rowOff>
    </xdr:from>
    <xdr:to>
      <xdr:col>2</xdr:col>
      <xdr:colOff>2476500</xdr:colOff>
      <xdr:row>45</xdr:row>
      <xdr:rowOff>1025236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34166175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1485900</xdr:colOff>
      <xdr:row>44</xdr:row>
      <xdr:rowOff>28575</xdr:rowOff>
    </xdr:from>
    <xdr:to>
      <xdr:col>2</xdr:col>
      <xdr:colOff>2565900</xdr:colOff>
      <xdr:row>44</xdr:row>
      <xdr:rowOff>1124162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32842200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1552575</xdr:colOff>
      <xdr:row>47</xdr:row>
      <xdr:rowOff>133350</xdr:rowOff>
    </xdr:from>
    <xdr:to>
      <xdr:col>2</xdr:col>
      <xdr:colOff>2512575</xdr:colOff>
      <xdr:row>47</xdr:row>
      <xdr:rowOff>1108936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36747450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1524000</xdr:colOff>
      <xdr:row>46</xdr:row>
      <xdr:rowOff>95250</xdr:rowOff>
    </xdr:from>
    <xdr:to>
      <xdr:col>2</xdr:col>
      <xdr:colOff>2484000</xdr:colOff>
      <xdr:row>46</xdr:row>
      <xdr:rowOff>1070837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9425" y="35442525"/>
          <a:ext cx="960000" cy="97558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388" y="9732065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8604" y="8250721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3135" y="2169556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8532" y="1039053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8909" y="11310317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3574" y="12831832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726" y="14584846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30</xdr:row>
      <xdr:rowOff>43897</xdr:rowOff>
    </xdr:from>
    <xdr:to>
      <xdr:col>2</xdr:col>
      <xdr:colOff>1520341</xdr:colOff>
      <xdr:row>31</xdr:row>
      <xdr:rowOff>721897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5766" y="16103047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104857</xdr:colOff>
      <xdr:row>10</xdr:row>
      <xdr:rowOff>217714</xdr:rowOff>
    </xdr:from>
    <xdr:to>
      <xdr:col>2</xdr:col>
      <xdr:colOff>1836964</xdr:colOff>
      <xdr:row>11</xdr:row>
      <xdr:rowOff>679601</xdr:rowOff>
    </xdr:to>
    <xdr:grpSp>
      <xdr:nvGrpSpPr>
        <xdr:cNvPr id="10" name="组合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611539" y="4304805"/>
          <a:ext cx="1732107" cy="1223887"/>
          <a:chOff x="1568824" y="4269442"/>
          <a:chExt cx="2403705" cy="1440000"/>
        </a:xfrm>
      </xdr:grpSpPr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2" name="图片 11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495781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1685" y="5238336"/>
          <a:ext cx="1440000" cy="143917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477975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6734175"/>
          <a:ext cx="1440000" cy="1439999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32</xdr:row>
      <xdr:rowOff>86591</xdr:rowOff>
    </xdr:from>
    <xdr:to>
      <xdr:col>2</xdr:col>
      <xdr:colOff>1460999</xdr:colOff>
      <xdr:row>32</xdr:row>
      <xdr:rowOff>1166591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424" y="17669741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33</xdr:row>
      <xdr:rowOff>86590</xdr:rowOff>
    </xdr:from>
    <xdr:to>
      <xdr:col>2</xdr:col>
      <xdr:colOff>1443681</xdr:colOff>
      <xdr:row>33</xdr:row>
      <xdr:rowOff>1166590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9106" y="1893656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34</xdr:row>
      <xdr:rowOff>190504</xdr:rowOff>
    </xdr:from>
    <xdr:to>
      <xdr:col>2</xdr:col>
      <xdr:colOff>1460999</xdr:colOff>
      <xdr:row>34</xdr:row>
      <xdr:rowOff>1262987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424" y="20307304"/>
          <a:ext cx="1080000" cy="1072483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35</xdr:row>
      <xdr:rowOff>86591</xdr:rowOff>
    </xdr:from>
    <xdr:to>
      <xdr:col>2</xdr:col>
      <xdr:colOff>1444244</xdr:colOff>
      <xdr:row>35</xdr:row>
      <xdr:rowOff>1166591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9107" y="21470216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36</xdr:row>
      <xdr:rowOff>138546</xdr:rowOff>
    </xdr:from>
    <xdr:to>
      <xdr:col>2</xdr:col>
      <xdr:colOff>1478880</xdr:colOff>
      <xdr:row>36</xdr:row>
      <xdr:rowOff>1218546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3743" y="22788996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37</xdr:row>
      <xdr:rowOff>138545</xdr:rowOff>
    </xdr:from>
    <xdr:to>
      <xdr:col>2</xdr:col>
      <xdr:colOff>1461561</xdr:colOff>
      <xdr:row>37</xdr:row>
      <xdr:rowOff>1218545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424" y="24055820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38</xdr:row>
      <xdr:rowOff>121227</xdr:rowOff>
    </xdr:from>
    <xdr:to>
      <xdr:col>2</xdr:col>
      <xdr:colOff>1426927</xdr:colOff>
      <xdr:row>38</xdr:row>
      <xdr:rowOff>1201227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1790" y="25305327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39</xdr:row>
      <xdr:rowOff>155863</xdr:rowOff>
    </xdr:from>
    <xdr:to>
      <xdr:col>2</xdr:col>
      <xdr:colOff>1409046</xdr:colOff>
      <xdr:row>39</xdr:row>
      <xdr:rowOff>1235863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4471" y="26606788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40</xdr:row>
      <xdr:rowOff>106135</xdr:rowOff>
    </xdr:from>
    <xdr:to>
      <xdr:col>2</xdr:col>
      <xdr:colOff>1356225</xdr:colOff>
      <xdr:row>40</xdr:row>
      <xdr:rowOff>1074221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27823885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41</xdr:row>
      <xdr:rowOff>125185</xdr:rowOff>
    </xdr:from>
    <xdr:to>
      <xdr:col>2</xdr:col>
      <xdr:colOff>1356225</xdr:colOff>
      <xdr:row>41</xdr:row>
      <xdr:rowOff>1093271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29109760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42</xdr:row>
      <xdr:rowOff>163285</xdr:rowOff>
    </xdr:from>
    <xdr:to>
      <xdr:col>2</xdr:col>
      <xdr:colOff>1371600</xdr:colOff>
      <xdr:row>42</xdr:row>
      <xdr:rowOff>1074222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5" y="30414685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43</xdr:row>
      <xdr:rowOff>172811</xdr:rowOff>
    </xdr:from>
    <xdr:to>
      <xdr:col>2</xdr:col>
      <xdr:colOff>1356225</xdr:colOff>
      <xdr:row>43</xdr:row>
      <xdr:rowOff>1121847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31691036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45</xdr:row>
      <xdr:rowOff>167368</xdr:rowOff>
    </xdr:from>
    <xdr:to>
      <xdr:col>2</xdr:col>
      <xdr:colOff>1238250</xdr:colOff>
      <xdr:row>45</xdr:row>
      <xdr:rowOff>1106879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34219243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44</xdr:row>
      <xdr:rowOff>110218</xdr:rowOff>
    </xdr:from>
    <xdr:to>
      <xdr:col>2</xdr:col>
      <xdr:colOff>1327650</xdr:colOff>
      <xdr:row>44</xdr:row>
      <xdr:rowOff>1205805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075" y="32895268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47</xdr:row>
      <xdr:rowOff>214993</xdr:rowOff>
    </xdr:from>
    <xdr:to>
      <xdr:col>2</xdr:col>
      <xdr:colOff>1274325</xdr:colOff>
      <xdr:row>47</xdr:row>
      <xdr:rowOff>1190579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36800518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46</xdr:row>
      <xdr:rowOff>176893</xdr:rowOff>
    </xdr:from>
    <xdr:to>
      <xdr:col>2</xdr:col>
      <xdr:colOff>1245750</xdr:colOff>
      <xdr:row>46</xdr:row>
      <xdr:rowOff>1152480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" y="35495593"/>
          <a:ext cx="960000" cy="9755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H31"/>
  <sheetViews>
    <sheetView showGridLines="0" zoomScale="115" zoomScaleNormal="115" workbookViewId="0">
      <selection activeCell="A19" sqref="A19:XFD23"/>
    </sheetView>
  </sheetViews>
  <sheetFormatPr defaultColWidth="9" defaultRowHeight="14.25" x14ac:dyDescent="0.2"/>
  <cols>
    <col min="1" max="1" width="9" style="1"/>
    <col min="2" max="2" width="20.875" style="1" customWidth="1"/>
    <col min="3" max="3" width="18.125" style="1" customWidth="1"/>
    <col min="4" max="4" width="20.375" style="1" customWidth="1"/>
    <col min="5" max="5" width="15.625" style="1" customWidth="1"/>
    <col min="6" max="16384" width="9" style="1"/>
  </cols>
  <sheetData>
    <row r="1" spans="2:8" x14ac:dyDescent="0.2">
      <c r="B1" s="1" t="s">
        <v>9</v>
      </c>
    </row>
    <row r="2" spans="2:8" x14ac:dyDescent="0.2">
      <c r="B2" s="5" t="s">
        <v>4</v>
      </c>
      <c r="C2" s="5" t="s">
        <v>5</v>
      </c>
      <c r="D2" s="5" t="s">
        <v>6</v>
      </c>
      <c r="E2" s="5" t="s">
        <v>0</v>
      </c>
      <c r="F2" s="5" t="s">
        <v>7</v>
      </c>
      <c r="G2" s="5" t="s">
        <v>1</v>
      </c>
      <c r="H2" s="5" t="s">
        <v>3</v>
      </c>
    </row>
    <row r="3" spans="2:8" x14ac:dyDescent="0.2">
      <c r="B3" s="3" t="s">
        <v>17</v>
      </c>
      <c r="C3" s="4" t="s">
        <v>11</v>
      </c>
      <c r="D3" s="3" t="s">
        <v>12</v>
      </c>
      <c r="E3" s="2" t="s">
        <v>13</v>
      </c>
      <c r="F3" s="2" t="s">
        <v>14</v>
      </c>
      <c r="G3" s="2" t="s">
        <v>15</v>
      </c>
      <c r="H3" s="2">
        <f>F3*G3</f>
        <v>290</v>
      </c>
    </row>
    <row r="4" spans="2:8" x14ac:dyDescent="0.2">
      <c r="B4" s="2" t="s">
        <v>16</v>
      </c>
      <c r="C4" s="2" t="s">
        <v>22</v>
      </c>
      <c r="D4" s="2" t="s">
        <v>23</v>
      </c>
      <c r="E4" s="2" t="s">
        <v>10</v>
      </c>
      <c r="F4" s="2" t="s">
        <v>18</v>
      </c>
      <c r="G4" s="2" t="s">
        <v>19</v>
      </c>
      <c r="H4" s="2">
        <f t="shared" ref="H4:H23" si="0">F4*G4</f>
        <v>140</v>
      </c>
    </row>
    <row r="5" spans="2:8" x14ac:dyDescent="0.2">
      <c r="B5" s="3" t="s">
        <v>24</v>
      </c>
      <c r="C5" s="3" t="s">
        <v>25</v>
      </c>
      <c r="D5" s="2" t="s">
        <v>26</v>
      </c>
      <c r="E5" s="2" t="s">
        <v>10</v>
      </c>
      <c r="F5" s="2" t="s">
        <v>31</v>
      </c>
      <c r="G5" s="2" t="s">
        <v>32</v>
      </c>
      <c r="H5" s="2">
        <f t="shared" si="0"/>
        <v>50</v>
      </c>
    </row>
    <row r="6" spans="2:8" x14ac:dyDescent="0.2">
      <c r="B6" s="7"/>
      <c r="C6" s="7"/>
      <c r="D6" s="2" t="s">
        <v>30</v>
      </c>
      <c r="E6" s="2" t="s">
        <v>10</v>
      </c>
      <c r="F6" s="2" t="s">
        <v>33</v>
      </c>
      <c r="G6" s="2" t="s">
        <v>15</v>
      </c>
      <c r="H6" s="2">
        <f t="shared" si="0"/>
        <v>24</v>
      </c>
    </row>
    <row r="7" spans="2:8" x14ac:dyDescent="0.2">
      <c r="B7" s="7"/>
      <c r="C7" s="7"/>
      <c r="D7" s="2" t="s">
        <v>27</v>
      </c>
      <c r="E7" s="2" t="s">
        <v>10</v>
      </c>
      <c r="F7" s="2" t="s">
        <v>18</v>
      </c>
      <c r="G7" s="2" t="s">
        <v>32</v>
      </c>
      <c r="H7" s="2">
        <f t="shared" si="0"/>
        <v>70</v>
      </c>
    </row>
    <row r="8" spans="2:8" x14ac:dyDescent="0.2">
      <c r="B8" s="7"/>
      <c r="C8" s="7"/>
      <c r="D8" s="2" t="s">
        <v>29</v>
      </c>
      <c r="E8" s="2"/>
      <c r="F8" s="2"/>
      <c r="G8" s="2"/>
      <c r="H8" s="2">
        <f t="shared" si="0"/>
        <v>0</v>
      </c>
    </row>
    <row r="9" spans="2:8" x14ac:dyDescent="0.2">
      <c r="B9" s="8"/>
      <c r="C9" s="8"/>
      <c r="D9" s="2" t="s">
        <v>28</v>
      </c>
      <c r="E9" s="2"/>
      <c r="F9" s="2"/>
      <c r="G9" s="2"/>
      <c r="H9" s="2">
        <f t="shared" si="0"/>
        <v>0</v>
      </c>
    </row>
    <row r="10" spans="2:8" x14ac:dyDescent="0.2">
      <c r="B10" s="2" t="s">
        <v>21</v>
      </c>
      <c r="C10" s="12" t="s">
        <v>63</v>
      </c>
      <c r="D10" s="12" t="s">
        <v>66</v>
      </c>
      <c r="E10" s="2" t="s">
        <v>20</v>
      </c>
      <c r="F10" s="2" t="s">
        <v>64</v>
      </c>
      <c r="G10" s="2" t="s">
        <v>65</v>
      </c>
      <c r="H10" s="2">
        <f t="shared" si="0"/>
        <v>1196</v>
      </c>
    </row>
    <row r="11" spans="2:8" x14ac:dyDescent="0.2">
      <c r="B11" s="3" t="s">
        <v>34</v>
      </c>
      <c r="C11" s="3" t="s">
        <v>35</v>
      </c>
      <c r="D11" s="3" t="s">
        <v>36</v>
      </c>
      <c r="E11" s="2" t="s">
        <v>40</v>
      </c>
      <c r="F11" s="2" t="s">
        <v>39</v>
      </c>
      <c r="G11" s="2" t="s">
        <v>38</v>
      </c>
      <c r="H11" s="2">
        <f t="shared" si="0"/>
        <v>150</v>
      </c>
    </row>
    <row r="12" spans="2:8" x14ac:dyDescent="0.2">
      <c r="B12" s="8"/>
      <c r="C12" s="8"/>
      <c r="D12" s="8"/>
      <c r="E12" s="2" t="s">
        <v>37</v>
      </c>
      <c r="F12" s="2" t="s">
        <v>41</v>
      </c>
      <c r="G12" s="2" t="s">
        <v>42</v>
      </c>
      <c r="H12" s="2">
        <f t="shared" si="0"/>
        <v>111.19999999999999</v>
      </c>
    </row>
    <row r="13" spans="2:8" x14ac:dyDescent="0.2">
      <c r="B13" s="3" t="s">
        <v>44</v>
      </c>
      <c r="C13" s="9" t="s">
        <v>67</v>
      </c>
      <c r="D13" s="9" t="s">
        <v>68</v>
      </c>
      <c r="E13" s="2" t="s">
        <v>2</v>
      </c>
      <c r="F13" s="2" t="s">
        <v>39</v>
      </c>
      <c r="G13" s="2" t="s">
        <v>45</v>
      </c>
      <c r="H13" s="2">
        <f t="shared" si="0"/>
        <v>1062.5</v>
      </c>
    </row>
    <row r="14" spans="2:8" x14ac:dyDescent="0.2">
      <c r="B14" s="7"/>
      <c r="C14" s="10"/>
      <c r="D14" s="10"/>
      <c r="E14" s="2" t="s">
        <v>8</v>
      </c>
      <c r="F14" s="2" t="s">
        <v>46</v>
      </c>
      <c r="G14" s="2" t="s">
        <v>47</v>
      </c>
      <c r="H14" s="2">
        <f t="shared" si="0"/>
        <v>1800</v>
      </c>
    </row>
    <row r="15" spans="2:8" x14ac:dyDescent="0.2">
      <c r="B15" s="7"/>
      <c r="C15" s="10"/>
      <c r="D15" s="10"/>
      <c r="E15" s="2" t="s">
        <v>48</v>
      </c>
      <c r="F15" s="2" t="s">
        <v>49</v>
      </c>
      <c r="G15" s="2" t="s">
        <v>50</v>
      </c>
      <c r="H15" s="2">
        <f t="shared" si="0"/>
        <v>90</v>
      </c>
    </row>
    <row r="16" spans="2:8" x14ac:dyDescent="0.2">
      <c r="B16" s="7"/>
      <c r="C16" s="10"/>
      <c r="D16" s="10"/>
      <c r="E16" s="2" t="s">
        <v>52</v>
      </c>
      <c r="F16" s="2" t="s">
        <v>51</v>
      </c>
      <c r="G16" s="2" t="s">
        <v>50</v>
      </c>
      <c r="H16" s="2">
        <f t="shared" si="0"/>
        <v>80</v>
      </c>
    </row>
    <row r="17" spans="2:8" x14ac:dyDescent="0.2">
      <c r="B17" s="7"/>
      <c r="C17" s="10"/>
      <c r="D17" s="10"/>
      <c r="E17" s="2" t="s">
        <v>53</v>
      </c>
      <c r="F17" s="2" t="s">
        <v>51</v>
      </c>
      <c r="G17" s="2" t="s">
        <v>50</v>
      </c>
      <c r="H17" s="2">
        <f t="shared" si="0"/>
        <v>80</v>
      </c>
    </row>
    <row r="18" spans="2:8" x14ac:dyDescent="0.2">
      <c r="B18" s="8"/>
      <c r="C18" s="11"/>
      <c r="D18" s="11"/>
      <c r="E18" s="2" t="s">
        <v>54</v>
      </c>
      <c r="F18" s="2" t="s">
        <v>55</v>
      </c>
      <c r="G18" s="2" t="s">
        <v>42</v>
      </c>
      <c r="H18" s="2">
        <f t="shared" si="0"/>
        <v>320</v>
      </c>
    </row>
    <row r="19" spans="2:8" x14ac:dyDescent="0.2">
      <c r="B19" s="3" t="s">
        <v>56</v>
      </c>
      <c r="C19" s="9" t="s">
        <v>61</v>
      </c>
      <c r="D19" s="9" t="s">
        <v>62</v>
      </c>
      <c r="E19" s="2" t="s">
        <v>57</v>
      </c>
      <c r="F19" s="2">
        <v>44</v>
      </c>
      <c r="G19" s="2">
        <v>20</v>
      </c>
      <c r="H19" s="2">
        <f t="shared" si="0"/>
        <v>880</v>
      </c>
    </row>
    <row r="20" spans="2:8" x14ac:dyDescent="0.2">
      <c r="B20" s="7"/>
      <c r="C20" s="10"/>
      <c r="D20" s="10"/>
      <c r="E20" s="2" t="s">
        <v>58</v>
      </c>
      <c r="F20" s="2">
        <v>66</v>
      </c>
      <c r="G20" s="2">
        <v>5</v>
      </c>
      <c r="H20" s="2">
        <f t="shared" si="0"/>
        <v>330</v>
      </c>
    </row>
    <row r="21" spans="2:8" x14ac:dyDescent="0.2">
      <c r="B21" s="7"/>
      <c r="C21" s="10"/>
      <c r="D21" s="10"/>
      <c r="E21" s="2" t="s">
        <v>59</v>
      </c>
      <c r="F21" s="2">
        <v>78</v>
      </c>
      <c r="G21" s="2">
        <v>15</v>
      </c>
      <c r="H21" s="2">
        <f t="shared" si="0"/>
        <v>1170</v>
      </c>
    </row>
    <row r="22" spans="2:8" x14ac:dyDescent="0.2">
      <c r="B22" s="7"/>
      <c r="C22" s="10"/>
      <c r="D22" s="10"/>
      <c r="E22" s="2" t="s">
        <v>43</v>
      </c>
      <c r="F22" s="2">
        <v>39</v>
      </c>
      <c r="G22" s="2">
        <v>1</v>
      </c>
      <c r="H22" s="2">
        <f t="shared" si="0"/>
        <v>39</v>
      </c>
    </row>
    <row r="23" spans="2:8" x14ac:dyDescent="0.2">
      <c r="B23" s="8"/>
      <c r="C23" s="11"/>
      <c r="D23" s="11"/>
      <c r="E23" s="2" t="s">
        <v>60</v>
      </c>
      <c r="F23" s="2">
        <v>79</v>
      </c>
      <c r="G23" s="2">
        <v>1</v>
      </c>
      <c r="H23" s="2">
        <f t="shared" si="0"/>
        <v>79</v>
      </c>
    </row>
    <row r="24" spans="2:8" x14ac:dyDescent="0.2">
      <c r="B24" s="2"/>
      <c r="C24" s="2"/>
      <c r="D24" s="2"/>
      <c r="E24" s="2"/>
      <c r="F24" s="2"/>
      <c r="G24" s="2"/>
      <c r="H24" s="2"/>
    </row>
    <row r="25" spans="2:8" x14ac:dyDescent="0.2">
      <c r="B25" s="2"/>
      <c r="C25" s="2"/>
      <c r="D25" s="2"/>
      <c r="E25" s="2"/>
      <c r="F25" s="2"/>
      <c r="G25" s="2"/>
      <c r="H25" s="2"/>
    </row>
    <row r="26" spans="2:8" x14ac:dyDescent="0.2">
      <c r="B26" s="2"/>
      <c r="C26" s="2"/>
      <c r="D26" s="2"/>
      <c r="E26" s="2"/>
      <c r="F26" s="2"/>
      <c r="G26" s="2"/>
      <c r="H26" s="2"/>
    </row>
    <row r="27" spans="2:8" x14ac:dyDescent="0.2">
      <c r="B27" s="2"/>
      <c r="C27" s="2"/>
      <c r="D27" s="2"/>
      <c r="E27" s="2"/>
      <c r="F27" s="2"/>
      <c r="G27" s="2"/>
      <c r="H27" s="2"/>
    </row>
    <row r="28" spans="2:8" x14ac:dyDescent="0.2">
      <c r="B28" s="2"/>
      <c r="C28" s="2"/>
      <c r="D28" s="2"/>
      <c r="E28" s="2"/>
      <c r="F28" s="2"/>
      <c r="G28" s="2"/>
      <c r="H28" s="2"/>
    </row>
    <row r="29" spans="2:8" x14ac:dyDescent="0.2">
      <c r="B29" s="2"/>
      <c r="C29" s="2"/>
      <c r="D29" s="2"/>
      <c r="E29" s="2"/>
      <c r="F29" s="2"/>
      <c r="G29" s="2"/>
      <c r="H29" s="2"/>
    </row>
    <row r="30" spans="2:8" x14ac:dyDescent="0.2">
      <c r="B30" s="2"/>
      <c r="C30" s="2"/>
      <c r="D30" s="2"/>
      <c r="E30" s="2"/>
      <c r="F30" s="2"/>
      <c r="G30" s="2"/>
      <c r="H30" s="2"/>
    </row>
    <row r="31" spans="2:8" x14ac:dyDescent="0.2">
      <c r="B31" s="2"/>
      <c r="C31" s="2"/>
      <c r="D31" s="2"/>
      <c r="E31" s="2"/>
      <c r="F31" s="2"/>
      <c r="G31" s="2"/>
      <c r="H31" s="2">
        <f>SUM(H3:H30)</f>
        <v>7961.7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49"/>
  <sheetViews>
    <sheetView showGridLines="0" zoomScale="55" zoomScaleNormal="55" workbookViewId="0">
      <pane ySplit="3" topLeftCell="A4" activePane="bottomLeft" state="frozen"/>
      <selection pane="bottomLeft"/>
    </sheetView>
  </sheetViews>
  <sheetFormatPr defaultRowHeight="25.5" x14ac:dyDescent="0.35"/>
  <cols>
    <col min="2" max="2" width="10.625" customWidth="1"/>
    <col min="3" max="3" width="25.625" customWidth="1"/>
    <col min="4" max="4" width="10.625" style="92" customWidth="1"/>
    <col min="5" max="5" width="18" style="92" customWidth="1"/>
    <col min="6" max="11" width="5.625" style="92" hidden="1" customWidth="1"/>
    <col min="12" max="23" width="5.625" customWidth="1"/>
    <col min="24" max="29" width="8.625" customWidth="1"/>
    <col min="30" max="35" width="5.625" customWidth="1"/>
    <col min="36" max="47" width="8.625" customWidth="1"/>
    <col min="48" max="53" width="10.625" customWidth="1"/>
  </cols>
  <sheetData>
    <row r="1" spans="2:53" ht="28.5" thickBot="1" x14ac:dyDescent="0.45">
      <c r="AD1" s="403"/>
      <c r="AE1" s="403"/>
      <c r="AF1" s="403"/>
    </row>
    <row r="2" spans="2:53" ht="60" customHeight="1" x14ac:dyDescent="0.35">
      <c r="F2" s="56" t="s">
        <v>254</v>
      </c>
      <c r="G2" s="57"/>
      <c r="H2" s="57"/>
      <c r="I2" s="57"/>
      <c r="J2" s="57"/>
      <c r="K2" s="57"/>
      <c r="L2" s="419" t="s">
        <v>401</v>
      </c>
      <c r="M2" s="420"/>
      <c r="N2" s="420"/>
      <c r="O2" s="420"/>
      <c r="P2" s="420"/>
      <c r="Q2" s="421"/>
      <c r="R2" s="419" t="s">
        <v>400</v>
      </c>
      <c r="S2" s="422"/>
      <c r="T2" s="422"/>
      <c r="U2" s="422"/>
      <c r="V2" s="422"/>
      <c r="W2" s="423"/>
      <c r="X2" s="419" t="s">
        <v>399</v>
      </c>
      <c r="Y2" s="420"/>
      <c r="Z2" s="420"/>
      <c r="AA2" s="420"/>
      <c r="AB2" s="420"/>
      <c r="AC2" s="421"/>
      <c r="AD2" s="56" t="s">
        <v>256</v>
      </c>
      <c r="AE2" s="57"/>
      <c r="AF2" s="57"/>
      <c r="AG2" s="57"/>
      <c r="AH2" s="57"/>
      <c r="AI2" s="58"/>
      <c r="AJ2" s="56" t="s">
        <v>257</v>
      </c>
      <c r="AK2" s="57"/>
      <c r="AL2" s="57"/>
      <c r="AM2" s="57"/>
      <c r="AN2" s="57"/>
      <c r="AO2" s="58"/>
      <c r="AP2" s="56" t="s">
        <v>308</v>
      </c>
      <c r="AQ2" s="57"/>
      <c r="AR2" s="57"/>
      <c r="AS2" s="57"/>
      <c r="AT2" s="57"/>
      <c r="AU2" s="58"/>
      <c r="AV2" s="419" t="s">
        <v>402</v>
      </c>
      <c r="AW2" s="420"/>
      <c r="AX2" s="420"/>
      <c r="AY2" s="420"/>
      <c r="AZ2" s="420"/>
      <c r="BA2" s="421"/>
    </row>
    <row r="3" spans="2:53" s="343" customFormat="1" ht="23.25" x14ac:dyDescent="0.35">
      <c r="B3" s="337" t="s">
        <v>91</v>
      </c>
      <c r="C3" s="337" t="s">
        <v>117</v>
      </c>
      <c r="D3" s="337" t="s">
        <v>82</v>
      </c>
      <c r="E3" s="338" t="s">
        <v>83</v>
      </c>
      <c r="F3" s="337" t="s">
        <v>77</v>
      </c>
      <c r="G3" s="337" t="s">
        <v>78</v>
      </c>
      <c r="H3" s="337" t="s">
        <v>79</v>
      </c>
      <c r="I3" s="337" t="s">
        <v>80</v>
      </c>
      <c r="J3" s="337" t="s">
        <v>81</v>
      </c>
      <c r="K3" s="338" t="s">
        <v>108</v>
      </c>
      <c r="L3" s="342" t="s">
        <v>77</v>
      </c>
      <c r="M3" s="337" t="s">
        <v>78</v>
      </c>
      <c r="N3" s="337" t="s">
        <v>79</v>
      </c>
      <c r="O3" s="337" t="s">
        <v>80</v>
      </c>
      <c r="P3" s="337" t="s">
        <v>81</v>
      </c>
      <c r="Q3" s="339" t="s">
        <v>108</v>
      </c>
      <c r="R3" s="340" t="s">
        <v>77</v>
      </c>
      <c r="S3" s="341" t="s">
        <v>78</v>
      </c>
      <c r="T3" s="341" t="s">
        <v>79</v>
      </c>
      <c r="U3" s="341" t="s">
        <v>80</v>
      </c>
      <c r="V3" s="341" t="s">
        <v>81</v>
      </c>
      <c r="W3" s="339" t="s">
        <v>108</v>
      </c>
      <c r="X3" s="340" t="s">
        <v>77</v>
      </c>
      <c r="Y3" s="341" t="s">
        <v>78</v>
      </c>
      <c r="Z3" s="341" t="s">
        <v>79</v>
      </c>
      <c r="AA3" s="341" t="s">
        <v>80</v>
      </c>
      <c r="AB3" s="341" t="s">
        <v>81</v>
      </c>
      <c r="AC3" s="339" t="s">
        <v>108</v>
      </c>
      <c r="AD3" s="342" t="s">
        <v>77</v>
      </c>
      <c r="AE3" s="337" t="s">
        <v>78</v>
      </c>
      <c r="AF3" s="337" t="s">
        <v>79</v>
      </c>
      <c r="AG3" s="337" t="s">
        <v>80</v>
      </c>
      <c r="AH3" s="337" t="s">
        <v>81</v>
      </c>
      <c r="AI3" s="339" t="s">
        <v>108</v>
      </c>
      <c r="AJ3" s="342" t="s">
        <v>77</v>
      </c>
      <c r="AK3" s="337" t="s">
        <v>78</v>
      </c>
      <c r="AL3" s="337" t="s">
        <v>79</v>
      </c>
      <c r="AM3" s="337" t="s">
        <v>80</v>
      </c>
      <c r="AN3" s="337" t="s">
        <v>81</v>
      </c>
      <c r="AO3" s="339" t="s">
        <v>108</v>
      </c>
      <c r="AP3" s="342" t="s">
        <v>77</v>
      </c>
      <c r="AQ3" s="337" t="s">
        <v>78</v>
      </c>
      <c r="AR3" s="337" t="s">
        <v>79</v>
      </c>
      <c r="AS3" s="337" t="s">
        <v>80</v>
      </c>
      <c r="AT3" s="337" t="s">
        <v>81</v>
      </c>
      <c r="AU3" s="339" t="s">
        <v>108</v>
      </c>
      <c r="AV3" s="340" t="s">
        <v>77</v>
      </c>
      <c r="AW3" s="341" t="s">
        <v>78</v>
      </c>
      <c r="AX3" s="341" t="s">
        <v>79</v>
      </c>
      <c r="AY3" s="341" t="s">
        <v>80</v>
      </c>
      <c r="AZ3" s="341" t="s">
        <v>81</v>
      </c>
      <c r="BA3" s="339" t="s">
        <v>108</v>
      </c>
    </row>
    <row r="4" spans="2:53" ht="30" customHeight="1" x14ac:dyDescent="0.35">
      <c r="B4" s="13" t="s">
        <v>104</v>
      </c>
      <c r="C4" s="13"/>
      <c r="D4" s="123" t="s">
        <v>72</v>
      </c>
      <c r="E4" s="124" t="s">
        <v>85</v>
      </c>
      <c r="F4" s="289" t="s">
        <v>127</v>
      </c>
      <c r="G4" s="289" t="s">
        <v>131</v>
      </c>
      <c r="H4" s="289" t="s">
        <v>136</v>
      </c>
      <c r="I4" s="289" t="s">
        <v>129</v>
      </c>
      <c r="J4" s="289" t="s">
        <v>134</v>
      </c>
      <c r="K4" s="290"/>
      <c r="L4" s="315"/>
      <c r="M4" s="316"/>
      <c r="N4" s="316"/>
      <c r="O4" s="316"/>
      <c r="P4" s="316"/>
      <c r="Q4" s="246"/>
      <c r="R4" s="345"/>
      <c r="S4" s="346"/>
      <c r="T4" s="346"/>
      <c r="U4" s="346"/>
      <c r="V4" s="346"/>
      <c r="W4" s="47"/>
      <c r="X4" s="345"/>
      <c r="Y4" s="346"/>
      <c r="Z4" s="346"/>
      <c r="AA4" s="346"/>
      <c r="AB4" s="346"/>
      <c r="AC4" s="47"/>
      <c r="AD4" s="258">
        <f>在庫情報!AD4</f>
        <v>0</v>
      </c>
      <c r="AE4" s="259">
        <f>在庫情報!AE4</f>
        <v>0</v>
      </c>
      <c r="AF4" s="259">
        <f>在庫情報!AF4</f>
        <v>0</v>
      </c>
      <c r="AG4" s="259">
        <f>在庫情報!AG4</f>
        <v>0</v>
      </c>
      <c r="AH4" s="259">
        <f>在庫情報!AH4</f>
        <v>0</v>
      </c>
      <c r="AI4" s="47">
        <f>在庫情報!AI4</f>
        <v>0</v>
      </c>
      <c r="AJ4" s="59"/>
      <c r="AK4" s="60"/>
      <c r="AL4" s="60"/>
      <c r="AM4" s="60"/>
      <c r="AN4" s="60"/>
      <c r="AO4" s="47"/>
      <c r="AP4" s="59">
        <f>AD4+AJ4</f>
        <v>0</v>
      </c>
      <c r="AQ4" s="60">
        <f t="shared" ref="AQ4:AU19" si="0">AE4+AK4</f>
        <v>0</v>
      </c>
      <c r="AR4" s="60">
        <f t="shared" si="0"/>
        <v>0</v>
      </c>
      <c r="AS4" s="60">
        <f t="shared" si="0"/>
        <v>0</v>
      </c>
      <c r="AT4" s="60">
        <f t="shared" si="0"/>
        <v>0</v>
      </c>
      <c r="AU4" s="47">
        <f t="shared" si="0"/>
        <v>0</v>
      </c>
      <c r="AV4" s="133" t="e">
        <f>AP4/X4*7</f>
        <v>#DIV/0!</v>
      </c>
      <c r="AW4" s="134" t="e">
        <f>AQ4/Y4*7</f>
        <v>#DIV/0!</v>
      </c>
      <c r="AX4" s="134" t="e">
        <f t="shared" ref="AX4:BA4" si="1">AR4/Z4*7</f>
        <v>#DIV/0!</v>
      </c>
      <c r="AY4" s="134" t="e">
        <f t="shared" si="1"/>
        <v>#DIV/0!</v>
      </c>
      <c r="AZ4" s="134" t="e">
        <f t="shared" si="1"/>
        <v>#DIV/0!</v>
      </c>
      <c r="BA4" s="47" t="e">
        <f t="shared" si="1"/>
        <v>#DIV/0!</v>
      </c>
    </row>
    <row r="5" spans="2:53" ht="30" customHeight="1" x14ac:dyDescent="0.35">
      <c r="B5" s="14"/>
      <c r="C5" s="14"/>
      <c r="D5" s="123" t="s">
        <v>73</v>
      </c>
      <c r="E5" s="124" t="s">
        <v>87</v>
      </c>
      <c r="F5" s="291" t="s">
        <v>123</v>
      </c>
      <c r="G5" s="291" t="s">
        <v>135</v>
      </c>
      <c r="H5" s="291" t="s">
        <v>126</v>
      </c>
      <c r="I5" s="291" t="s">
        <v>124</v>
      </c>
      <c r="J5" s="291" t="s">
        <v>125</v>
      </c>
      <c r="K5" s="292"/>
      <c r="L5" s="317"/>
      <c r="M5" s="318"/>
      <c r="N5" s="318"/>
      <c r="O5" s="318"/>
      <c r="P5" s="318"/>
      <c r="Q5" s="247"/>
      <c r="R5" s="347"/>
      <c r="S5" s="348"/>
      <c r="T5" s="349"/>
      <c r="U5" s="348"/>
      <c r="V5" s="348"/>
      <c r="W5" s="63"/>
      <c r="X5" s="347"/>
      <c r="Y5" s="348"/>
      <c r="Z5" s="349"/>
      <c r="AA5" s="348"/>
      <c r="AB5" s="348"/>
      <c r="AC5" s="63"/>
      <c r="AD5" s="260">
        <f>在庫情報!AD5</f>
        <v>0</v>
      </c>
      <c r="AE5" s="261">
        <f>在庫情報!AE5</f>
        <v>0</v>
      </c>
      <c r="AF5" s="262">
        <f>在庫情報!AF5</f>
        <v>0</v>
      </c>
      <c r="AG5" s="261">
        <f>在庫情報!AG5</f>
        <v>0</v>
      </c>
      <c r="AH5" s="261">
        <f>在庫情報!AH5</f>
        <v>0</v>
      </c>
      <c r="AI5" s="63">
        <f>在庫情報!AI5</f>
        <v>0</v>
      </c>
      <c r="AJ5" s="71"/>
      <c r="AK5" s="62"/>
      <c r="AL5" s="72"/>
      <c r="AM5" s="62"/>
      <c r="AN5" s="62"/>
      <c r="AO5" s="63"/>
      <c r="AP5" s="71">
        <f t="shared" ref="AP5:AU48" si="2">AD5+AJ5</f>
        <v>0</v>
      </c>
      <c r="AQ5" s="62">
        <f t="shared" si="0"/>
        <v>0</v>
      </c>
      <c r="AR5" s="72">
        <f t="shared" si="0"/>
        <v>0</v>
      </c>
      <c r="AS5" s="62">
        <f t="shared" si="0"/>
        <v>0</v>
      </c>
      <c r="AT5" s="62">
        <f t="shared" si="0"/>
        <v>0</v>
      </c>
      <c r="AU5" s="63">
        <f t="shared" si="0"/>
        <v>0</v>
      </c>
      <c r="AV5" s="135" t="e">
        <f t="shared" ref="AV5:AV48" si="3">AP5/X5*7</f>
        <v>#DIV/0!</v>
      </c>
      <c r="AW5" s="136" t="e">
        <f t="shared" ref="AW5:AW48" si="4">AQ5/Y5*7</f>
        <v>#DIV/0!</v>
      </c>
      <c r="AX5" s="137" t="e">
        <f t="shared" ref="AX5:AX48" si="5">AR5/Z5*7</f>
        <v>#DIV/0!</v>
      </c>
      <c r="AY5" s="136" t="e">
        <f t="shared" ref="AY5:AY48" si="6">AS5/AA5*7</f>
        <v>#DIV/0!</v>
      </c>
      <c r="AZ5" s="136" t="e">
        <f t="shared" ref="AZ5:AZ48" si="7">AT5/AB5*7</f>
        <v>#DIV/0!</v>
      </c>
      <c r="BA5" s="63" t="e">
        <f t="shared" ref="BA5:BA48" si="8">AU5/AC5*7</f>
        <v>#DIV/0!</v>
      </c>
    </row>
    <row r="6" spans="2:53" ht="30" customHeight="1" x14ac:dyDescent="0.35">
      <c r="B6" s="15"/>
      <c r="C6" s="15"/>
      <c r="D6" s="123" t="s">
        <v>74</v>
      </c>
      <c r="E6" s="124" t="s">
        <v>88</v>
      </c>
      <c r="F6" s="293" t="s">
        <v>130</v>
      </c>
      <c r="G6" s="293" t="s">
        <v>132</v>
      </c>
      <c r="H6" s="293" t="s">
        <v>133</v>
      </c>
      <c r="I6" s="294" t="s">
        <v>128</v>
      </c>
      <c r="J6" s="294" t="s">
        <v>122</v>
      </c>
      <c r="K6" s="295"/>
      <c r="L6" s="319"/>
      <c r="M6" s="320"/>
      <c r="N6" s="320"/>
      <c r="O6" s="320"/>
      <c r="P6" s="320"/>
      <c r="Q6" s="248"/>
      <c r="R6" s="350"/>
      <c r="S6" s="351"/>
      <c r="T6" s="351"/>
      <c r="U6" s="351"/>
      <c r="V6" s="351"/>
      <c r="W6" s="66"/>
      <c r="X6" s="350"/>
      <c r="Y6" s="351"/>
      <c r="Z6" s="351"/>
      <c r="AA6" s="351"/>
      <c r="AB6" s="351"/>
      <c r="AC6" s="66"/>
      <c r="AD6" s="263">
        <f>在庫情報!AD6</f>
        <v>0</v>
      </c>
      <c r="AE6" s="264">
        <f>在庫情報!AE6</f>
        <v>2</v>
      </c>
      <c r="AF6" s="264">
        <f>在庫情報!AF6</f>
        <v>0</v>
      </c>
      <c r="AG6" s="264">
        <f>在庫情報!AG6</f>
        <v>3</v>
      </c>
      <c r="AH6" s="264">
        <f>在庫情報!AH6</f>
        <v>0</v>
      </c>
      <c r="AI6" s="66">
        <f>在庫情報!AI6</f>
        <v>0</v>
      </c>
      <c r="AJ6" s="64"/>
      <c r="AK6" s="65"/>
      <c r="AL6" s="65"/>
      <c r="AM6" s="65"/>
      <c r="AN6" s="65"/>
      <c r="AO6" s="66"/>
      <c r="AP6" s="64">
        <f t="shared" si="2"/>
        <v>0</v>
      </c>
      <c r="AQ6" s="65">
        <f t="shared" si="0"/>
        <v>2</v>
      </c>
      <c r="AR6" s="65">
        <f t="shared" si="0"/>
        <v>0</v>
      </c>
      <c r="AS6" s="65">
        <f t="shared" si="0"/>
        <v>3</v>
      </c>
      <c r="AT6" s="65">
        <f t="shared" si="0"/>
        <v>0</v>
      </c>
      <c r="AU6" s="66">
        <f t="shared" si="0"/>
        <v>0</v>
      </c>
      <c r="AV6" s="138" t="e">
        <f t="shared" si="3"/>
        <v>#DIV/0!</v>
      </c>
      <c r="AW6" s="139" t="e">
        <f t="shared" si="4"/>
        <v>#DIV/0!</v>
      </c>
      <c r="AX6" s="139" t="e">
        <f t="shared" si="5"/>
        <v>#DIV/0!</v>
      </c>
      <c r="AY6" s="139" t="e">
        <f t="shared" si="6"/>
        <v>#DIV/0!</v>
      </c>
      <c r="AZ6" s="139" t="e">
        <f t="shared" si="7"/>
        <v>#DIV/0!</v>
      </c>
      <c r="BA6" s="66" t="e">
        <f t="shared" si="8"/>
        <v>#DIV/0!</v>
      </c>
    </row>
    <row r="7" spans="2:53" ht="30" customHeight="1" x14ac:dyDescent="0.35">
      <c r="B7" s="13" t="s">
        <v>95</v>
      </c>
      <c r="C7" s="13"/>
      <c r="D7" s="123" t="s">
        <v>96</v>
      </c>
      <c r="E7" s="124" t="s">
        <v>100</v>
      </c>
      <c r="F7" s="296" t="s">
        <v>143</v>
      </c>
      <c r="G7" s="296" t="s">
        <v>145</v>
      </c>
      <c r="H7" s="296" t="s">
        <v>253</v>
      </c>
      <c r="I7" s="296" t="s">
        <v>137</v>
      </c>
      <c r="J7" s="289" t="s">
        <v>148</v>
      </c>
      <c r="K7" s="297"/>
      <c r="L7" s="315"/>
      <c r="M7" s="316"/>
      <c r="N7" s="316"/>
      <c r="O7" s="316"/>
      <c r="P7" s="316"/>
      <c r="Q7" s="246"/>
      <c r="R7" s="345"/>
      <c r="S7" s="346"/>
      <c r="T7" s="346"/>
      <c r="U7" s="346"/>
      <c r="V7" s="346"/>
      <c r="W7" s="47"/>
      <c r="X7" s="345"/>
      <c r="Y7" s="346"/>
      <c r="Z7" s="346"/>
      <c r="AA7" s="346"/>
      <c r="AB7" s="346"/>
      <c r="AC7" s="47"/>
      <c r="AD7" s="258">
        <f>在庫情報!AD7</f>
        <v>0</v>
      </c>
      <c r="AE7" s="259">
        <f>在庫情報!AE7</f>
        <v>5</v>
      </c>
      <c r="AF7" s="259">
        <f>在庫情報!AF7</f>
        <v>5</v>
      </c>
      <c r="AG7" s="259">
        <f>在庫情報!AG7</f>
        <v>0</v>
      </c>
      <c r="AH7" s="259">
        <f>在庫情報!AH7</f>
        <v>1</v>
      </c>
      <c r="AI7" s="47">
        <f>在庫情報!AI7</f>
        <v>0</v>
      </c>
      <c r="AJ7" s="59"/>
      <c r="AK7" s="60"/>
      <c r="AL7" s="60"/>
      <c r="AM7" s="60"/>
      <c r="AN7" s="60"/>
      <c r="AO7" s="47"/>
      <c r="AP7" s="59">
        <f t="shared" si="2"/>
        <v>0</v>
      </c>
      <c r="AQ7" s="60">
        <f t="shared" si="0"/>
        <v>5</v>
      </c>
      <c r="AR7" s="60">
        <f t="shared" si="0"/>
        <v>5</v>
      </c>
      <c r="AS7" s="60">
        <f t="shared" si="0"/>
        <v>0</v>
      </c>
      <c r="AT7" s="60">
        <f t="shared" si="0"/>
        <v>1</v>
      </c>
      <c r="AU7" s="47">
        <f t="shared" si="0"/>
        <v>0</v>
      </c>
      <c r="AV7" s="133" t="e">
        <f t="shared" si="3"/>
        <v>#DIV/0!</v>
      </c>
      <c r="AW7" s="134" t="e">
        <f t="shared" si="4"/>
        <v>#DIV/0!</v>
      </c>
      <c r="AX7" s="134" t="e">
        <f t="shared" si="5"/>
        <v>#DIV/0!</v>
      </c>
      <c r="AY7" s="134" t="e">
        <f t="shared" si="6"/>
        <v>#DIV/0!</v>
      </c>
      <c r="AZ7" s="134" t="e">
        <f t="shared" si="7"/>
        <v>#DIV/0!</v>
      </c>
      <c r="BA7" s="47" t="e">
        <f t="shared" si="8"/>
        <v>#DIV/0!</v>
      </c>
    </row>
    <row r="8" spans="2:53" ht="30" customHeight="1" x14ac:dyDescent="0.35">
      <c r="B8" s="14"/>
      <c r="C8" s="14"/>
      <c r="D8" s="123" t="s">
        <v>97</v>
      </c>
      <c r="E8" s="124" t="s">
        <v>103</v>
      </c>
      <c r="F8" s="298" t="s">
        <v>147</v>
      </c>
      <c r="G8" s="298" t="s">
        <v>149</v>
      </c>
      <c r="H8" s="298" t="s">
        <v>151</v>
      </c>
      <c r="I8" s="291" t="s">
        <v>142</v>
      </c>
      <c r="J8" s="291" t="s">
        <v>138</v>
      </c>
      <c r="K8" s="299"/>
      <c r="L8" s="317"/>
      <c r="M8" s="318"/>
      <c r="N8" s="318"/>
      <c r="O8" s="318"/>
      <c r="P8" s="318"/>
      <c r="Q8" s="247"/>
      <c r="R8" s="352"/>
      <c r="S8" s="348"/>
      <c r="T8" s="348"/>
      <c r="U8" s="348"/>
      <c r="V8" s="348"/>
      <c r="W8" s="63"/>
      <c r="X8" s="352"/>
      <c r="Y8" s="348"/>
      <c r="Z8" s="348"/>
      <c r="AA8" s="348"/>
      <c r="AB8" s="348"/>
      <c r="AC8" s="63"/>
      <c r="AD8" s="265">
        <f>在庫情報!AD8</f>
        <v>0</v>
      </c>
      <c r="AE8" s="261">
        <f>在庫情報!AE8</f>
        <v>0</v>
      </c>
      <c r="AF8" s="261">
        <f>在庫情報!AF8</f>
        <v>0</v>
      </c>
      <c r="AG8" s="261">
        <f>在庫情報!AG8</f>
        <v>0</v>
      </c>
      <c r="AH8" s="261">
        <f>在庫情報!AH8</f>
        <v>0</v>
      </c>
      <c r="AI8" s="63">
        <f>在庫情報!AI8</f>
        <v>0</v>
      </c>
      <c r="AJ8" s="61"/>
      <c r="AK8" s="62"/>
      <c r="AL8" s="62"/>
      <c r="AM8" s="62"/>
      <c r="AN8" s="62"/>
      <c r="AO8" s="63"/>
      <c r="AP8" s="61">
        <f t="shared" si="2"/>
        <v>0</v>
      </c>
      <c r="AQ8" s="62">
        <f t="shared" si="0"/>
        <v>0</v>
      </c>
      <c r="AR8" s="62">
        <f t="shared" si="0"/>
        <v>0</v>
      </c>
      <c r="AS8" s="62">
        <f t="shared" si="0"/>
        <v>0</v>
      </c>
      <c r="AT8" s="62">
        <f t="shared" si="0"/>
        <v>0</v>
      </c>
      <c r="AU8" s="63">
        <f t="shared" si="0"/>
        <v>0</v>
      </c>
      <c r="AV8" s="140" t="e">
        <f t="shared" si="3"/>
        <v>#DIV/0!</v>
      </c>
      <c r="AW8" s="136" t="e">
        <f t="shared" si="4"/>
        <v>#DIV/0!</v>
      </c>
      <c r="AX8" s="136" t="e">
        <f t="shared" si="5"/>
        <v>#DIV/0!</v>
      </c>
      <c r="AY8" s="136" t="e">
        <f t="shared" si="6"/>
        <v>#DIV/0!</v>
      </c>
      <c r="AZ8" s="136" t="e">
        <f t="shared" si="7"/>
        <v>#DIV/0!</v>
      </c>
      <c r="BA8" s="63" t="e">
        <f t="shared" si="8"/>
        <v>#DIV/0!</v>
      </c>
    </row>
    <row r="9" spans="2:53" ht="30" customHeight="1" x14ac:dyDescent="0.35">
      <c r="B9" s="14"/>
      <c r="C9" s="14"/>
      <c r="D9" s="123" t="s">
        <v>98</v>
      </c>
      <c r="E9" s="124" t="s">
        <v>102</v>
      </c>
      <c r="F9" s="298" t="s">
        <v>146</v>
      </c>
      <c r="G9" s="298" t="s">
        <v>154</v>
      </c>
      <c r="H9" s="298" t="s">
        <v>153</v>
      </c>
      <c r="I9" s="291" t="s">
        <v>152</v>
      </c>
      <c r="J9" s="291" t="s">
        <v>150</v>
      </c>
      <c r="K9" s="299"/>
      <c r="L9" s="317"/>
      <c r="M9" s="318"/>
      <c r="N9" s="318"/>
      <c r="O9" s="318"/>
      <c r="P9" s="318"/>
      <c r="Q9" s="247"/>
      <c r="R9" s="352"/>
      <c r="S9" s="348"/>
      <c r="T9" s="348"/>
      <c r="U9" s="348"/>
      <c r="V9" s="348"/>
      <c r="W9" s="63"/>
      <c r="X9" s="352"/>
      <c r="Y9" s="348"/>
      <c r="Z9" s="348"/>
      <c r="AA9" s="348"/>
      <c r="AB9" s="348"/>
      <c r="AC9" s="63"/>
      <c r="AD9" s="265">
        <f>在庫情報!AD9</f>
        <v>0</v>
      </c>
      <c r="AE9" s="261">
        <f>在庫情報!AE9</f>
        <v>4</v>
      </c>
      <c r="AF9" s="261">
        <f>在庫情報!AF9</f>
        <v>2</v>
      </c>
      <c r="AG9" s="261">
        <f>在庫情報!AG9</f>
        <v>3</v>
      </c>
      <c r="AH9" s="261">
        <f>在庫情報!AH9</f>
        <v>4</v>
      </c>
      <c r="AI9" s="63">
        <f>在庫情報!AI9</f>
        <v>0</v>
      </c>
      <c r="AJ9" s="61"/>
      <c r="AK9" s="62"/>
      <c r="AL9" s="62"/>
      <c r="AM9" s="62"/>
      <c r="AN9" s="62"/>
      <c r="AO9" s="63"/>
      <c r="AP9" s="61">
        <f t="shared" si="2"/>
        <v>0</v>
      </c>
      <c r="AQ9" s="62">
        <f t="shared" si="0"/>
        <v>4</v>
      </c>
      <c r="AR9" s="62">
        <f t="shared" si="0"/>
        <v>2</v>
      </c>
      <c r="AS9" s="62">
        <f t="shared" si="0"/>
        <v>3</v>
      </c>
      <c r="AT9" s="62">
        <f t="shared" si="0"/>
        <v>4</v>
      </c>
      <c r="AU9" s="63">
        <f t="shared" si="0"/>
        <v>0</v>
      </c>
      <c r="AV9" s="140" t="e">
        <f t="shared" si="3"/>
        <v>#DIV/0!</v>
      </c>
      <c r="AW9" s="136" t="e">
        <f t="shared" si="4"/>
        <v>#DIV/0!</v>
      </c>
      <c r="AX9" s="136" t="e">
        <f t="shared" si="5"/>
        <v>#DIV/0!</v>
      </c>
      <c r="AY9" s="136" t="e">
        <f t="shared" si="6"/>
        <v>#DIV/0!</v>
      </c>
      <c r="AZ9" s="136" t="e">
        <f t="shared" si="7"/>
        <v>#DIV/0!</v>
      </c>
      <c r="BA9" s="63" t="e">
        <f t="shared" si="8"/>
        <v>#DIV/0!</v>
      </c>
    </row>
    <row r="10" spans="2:53" ht="30" customHeight="1" x14ac:dyDescent="0.35">
      <c r="B10" s="15"/>
      <c r="C10" s="15"/>
      <c r="D10" s="123" t="s">
        <v>99</v>
      </c>
      <c r="E10" s="124" t="s">
        <v>101</v>
      </c>
      <c r="F10" s="293" t="s">
        <v>139</v>
      </c>
      <c r="G10" s="293" t="s">
        <v>155</v>
      </c>
      <c r="H10" s="293" t="s">
        <v>141</v>
      </c>
      <c r="I10" s="294" t="s">
        <v>144</v>
      </c>
      <c r="J10" s="294" t="s">
        <v>140</v>
      </c>
      <c r="K10" s="300"/>
      <c r="L10" s="319"/>
      <c r="M10" s="320"/>
      <c r="N10" s="320"/>
      <c r="O10" s="320"/>
      <c r="P10" s="320"/>
      <c r="Q10" s="248"/>
      <c r="R10" s="350"/>
      <c r="S10" s="351"/>
      <c r="T10" s="351"/>
      <c r="U10" s="351"/>
      <c r="V10" s="351"/>
      <c r="W10" s="66"/>
      <c r="X10" s="350"/>
      <c r="Y10" s="351"/>
      <c r="Z10" s="351"/>
      <c r="AA10" s="351"/>
      <c r="AB10" s="351"/>
      <c r="AC10" s="66"/>
      <c r="AD10" s="263">
        <f>在庫情報!AD10</f>
        <v>0</v>
      </c>
      <c r="AE10" s="264">
        <f>在庫情報!AE10</f>
        <v>3</v>
      </c>
      <c r="AF10" s="264">
        <f>在庫情報!AF10</f>
        <v>5</v>
      </c>
      <c r="AG10" s="264">
        <f>在庫情報!AG10</f>
        <v>5</v>
      </c>
      <c r="AH10" s="264">
        <f>在庫情報!AH10</f>
        <v>4</v>
      </c>
      <c r="AI10" s="66">
        <f>在庫情報!AI10</f>
        <v>0</v>
      </c>
      <c r="AJ10" s="64"/>
      <c r="AK10" s="65"/>
      <c r="AL10" s="65"/>
      <c r="AM10" s="65"/>
      <c r="AN10" s="65"/>
      <c r="AO10" s="66"/>
      <c r="AP10" s="64">
        <f t="shared" si="2"/>
        <v>0</v>
      </c>
      <c r="AQ10" s="65">
        <f t="shared" si="0"/>
        <v>3</v>
      </c>
      <c r="AR10" s="65">
        <f t="shared" si="0"/>
        <v>5</v>
      </c>
      <c r="AS10" s="65">
        <f t="shared" si="0"/>
        <v>5</v>
      </c>
      <c r="AT10" s="65">
        <f t="shared" si="0"/>
        <v>4</v>
      </c>
      <c r="AU10" s="66">
        <f t="shared" si="0"/>
        <v>0</v>
      </c>
      <c r="AV10" s="138" t="e">
        <f t="shared" si="3"/>
        <v>#DIV/0!</v>
      </c>
      <c r="AW10" s="139" t="e">
        <f t="shared" si="4"/>
        <v>#DIV/0!</v>
      </c>
      <c r="AX10" s="139" t="e">
        <f t="shared" si="5"/>
        <v>#DIV/0!</v>
      </c>
      <c r="AY10" s="139" t="e">
        <f t="shared" si="6"/>
        <v>#DIV/0!</v>
      </c>
      <c r="AZ10" s="139" t="e">
        <f t="shared" si="7"/>
        <v>#DIV/0!</v>
      </c>
      <c r="BA10" s="66" t="e">
        <f t="shared" si="8"/>
        <v>#DIV/0!</v>
      </c>
    </row>
    <row r="11" spans="2:53" ht="60" customHeight="1" x14ac:dyDescent="0.35">
      <c r="B11" s="13" t="s">
        <v>116</v>
      </c>
      <c r="C11" s="13"/>
      <c r="D11" s="123" t="s">
        <v>72</v>
      </c>
      <c r="E11" s="124" t="s">
        <v>85</v>
      </c>
      <c r="F11" s="296" t="s">
        <v>163</v>
      </c>
      <c r="G11" s="296" t="s">
        <v>156</v>
      </c>
      <c r="H11" s="296" t="s">
        <v>161</v>
      </c>
      <c r="I11" s="289" t="s">
        <v>159</v>
      </c>
      <c r="J11" s="289" t="s">
        <v>160</v>
      </c>
      <c r="K11" s="301" t="s">
        <v>157</v>
      </c>
      <c r="L11" s="315"/>
      <c r="M11" s="316"/>
      <c r="N11" s="316"/>
      <c r="O11" s="316"/>
      <c r="P11" s="316"/>
      <c r="Q11" s="321"/>
      <c r="R11" s="345"/>
      <c r="S11" s="346"/>
      <c r="T11" s="346"/>
      <c r="U11" s="346"/>
      <c r="V11" s="346"/>
      <c r="W11" s="353"/>
      <c r="X11" s="345"/>
      <c r="Y11" s="346"/>
      <c r="Z11" s="346"/>
      <c r="AA11" s="346"/>
      <c r="AB11" s="346"/>
      <c r="AC11" s="353"/>
      <c r="AD11" s="258">
        <f>在庫情報!AD11</f>
        <v>0</v>
      </c>
      <c r="AE11" s="259">
        <f>在庫情報!AE11</f>
        <v>0</v>
      </c>
      <c r="AF11" s="259">
        <f>在庫情報!AF11</f>
        <v>0</v>
      </c>
      <c r="AG11" s="259">
        <f>在庫情報!AG11</f>
        <v>0</v>
      </c>
      <c r="AH11" s="259">
        <f>在庫情報!AH11</f>
        <v>0</v>
      </c>
      <c r="AI11" s="268">
        <f>在庫情報!AI11</f>
        <v>0</v>
      </c>
      <c r="AJ11" s="59"/>
      <c r="AK11" s="60"/>
      <c r="AL11" s="60"/>
      <c r="AM11" s="60"/>
      <c r="AN11" s="60"/>
      <c r="AO11" s="67"/>
      <c r="AP11" s="59">
        <f t="shared" si="2"/>
        <v>0</v>
      </c>
      <c r="AQ11" s="60">
        <f t="shared" si="0"/>
        <v>0</v>
      </c>
      <c r="AR11" s="60">
        <f t="shared" si="0"/>
        <v>0</v>
      </c>
      <c r="AS11" s="60">
        <f t="shared" si="0"/>
        <v>0</v>
      </c>
      <c r="AT11" s="60">
        <f t="shared" si="0"/>
        <v>0</v>
      </c>
      <c r="AU11" s="67">
        <f t="shared" si="0"/>
        <v>0</v>
      </c>
      <c r="AV11" s="133" t="e">
        <f t="shared" si="3"/>
        <v>#DIV/0!</v>
      </c>
      <c r="AW11" s="134" t="e">
        <f t="shared" si="4"/>
        <v>#DIV/0!</v>
      </c>
      <c r="AX11" s="134" t="e">
        <f t="shared" si="5"/>
        <v>#DIV/0!</v>
      </c>
      <c r="AY11" s="134" t="e">
        <f t="shared" si="6"/>
        <v>#DIV/0!</v>
      </c>
      <c r="AZ11" s="134" t="e">
        <f t="shared" si="7"/>
        <v>#DIV/0!</v>
      </c>
      <c r="BA11" s="67" t="e">
        <f t="shared" si="8"/>
        <v>#DIV/0!</v>
      </c>
    </row>
    <row r="12" spans="2:53" ht="60" customHeight="1" x14ac:dyDescent="0.35">
      <c r="B12" s="14"/>
      <c r="C12" s="14"/>
      <c r="D12" s="123" t="s">
        <v>74</v>
      </c>
      <c r="E12" s="124" t="s">
        <v>88</v>
      </c>
      <c r="F12" s="293" t="s">
        <v>164</v>
      </c>
      <c r="G12" s="293" t="s">
        <v>162</v>
      </c>
      <c r="H12" s="293" t="s">
        <v>167</v>
      </c>
      <c r="I12" s="294" t="s">
        <v>165</v>
      </c>
      <c r="J12" s="294" t="s">
        <v>166</v>
      </c>
      <c r="K12" s="302" t="s">
        <v>158</v>
      </c>
      <c r="L12" s="319"/>
      <c r="M12" s="320"/>
      <c r="N12" s="320"/>
      <c r="O12" s="320"/>
      <c r="P12" s="320"/>
      <c r="Q12" s="322"/>
      <c r="R12" s="354"/>
      <c r="S12" s="355"/>
      <c r="T12" s="355"/>
      <c r="U12" s="355"/>
      <c r="V12" s="355"/>
      <c r="W12" s="356"/>
      <c r="X12" s="354"/>
      <c r="Y12" s="355"/>
      <c r="Z12" s="355"/>
      <c r="AA12" s="355"/>
      <c r="AB12" s="355"/>
      <c r="AC12" s="356"/>
      <c r="AD12" s="266">
        <f>在庫情報!AD12</f>
        <v>0</v>
      </c>
      <c r="AE12" s="267">
        <f>在庫情報!AE12</f>
        <v>0</v>
      </c>
      <c r="AF12" s="267">
        <f>在庫情報!AF12</f>
        <v>0</v>
      </c>
      <c r="AG12" s="267">
        <f>在庫情報!AG12</f>
        <v>0</v>
      </c>
      <c r="AH12" s="267">
        <f>在庫情報!AH12</f>
        <v>0</v>
      </c>
      <c r="AI12" s="269">
        <f>在庫情報!AI12</f>
        <v>0</v>
      </c>
      <c r="AJ12" s="73"/>
      <c r="AK12" s="74"/>
      <c r="AL12" s="74"/>
      <c r="AM12" s="74"/>
      <c r="AN12" s="74"/>
      <c r="AO12" s="75"/>
      <c r="AP12" s="73">
        <f t="shared" si="2"/>
        <v>0</v>
      </c>
      <c r="AQ12" s="74">
        <f t="shared" si="0"/>
        <v>0</v>
      </c>
      <c r="AR12" s="74">
        <f t="shared" si="0"/>
        <v>0</v>
      </c>
      <c r="AS12" s="74">
        <f t="shared" si="0"/>
        <v>0</v>
      </c>
      <c r="AT12" s="74">
        <f t="shared" si="0"/>
        <v>0</v>
      </c>
      <c r="AU12" s="75">
        <f t="shared" si="0"/>
        <v>0</v>
      </c>
      <c r="AV12" s="141" t="e">
        <f t="shared" si="3"/>
        <v>#DIV/0!</v>
      </c>
      <c r="AW12" s="142" t="e">
        <f t="shared" si="4"/>
        <v>#DIV/0!</v>
      </c>
      <c r="AX12" s="142" t="e">
        <f t="shared" si="5"/>
        <v>#DIV/0!</v>
      </c>
      <c r="AY12" s="142" t="e">
        <f t="shared" si="6"/>
        <v>#DIV/0!</v>
      </c>
      <c r="AZ12" s="142" t="e">
        <f t="shared" si="7"/>
        <v>#DIV/0!</v>
      </c>
      <c r="BA12" s="75" t="e">
        <f t="shared" si="8"/>
        <v>#DIV/0!</v>
      </c>
    </row>
    <row r="13" spans="2:53" ht="39.950000000000003" customHeight="1" x14ac:dyDescent="0.35">
      <c r="B13" s="13" t="s">
        <v>69</v>
      </c>
      <c r="C13" s="13"/>
      <c r="D13" s="123" t="s">
        <v>72</v>
      </c>
      <c r="E13" s="124" t="s">
        <v>85</v>
      </c>
      <c r="F13" s="296" t="s">
        <v>176</v>
      </c>
      <c r="G13" s="296" t="s">
        <v>169</v>
      </c>
      <c r="H13" s="296" t="s">
        <v>173</v>
      </c>
      <c r="I13" s="303"/>
      <c r="J13" s="303"/>
      <c r="K13" s="297"/>
      <c r="L13" s="315"/>
      <c r="M13" s="316"/>
      <c r="N13" s="316"/>
      <c r="O13" s="249"/>
      <c r="P13" s="249"/>
      <c r="Q13" s="246"/>
      <c r="R13" s="345"/>
      <c r="S13" s="346"/>
      <c r="T13" s="346"/>
      <c r="U13" s="357"/>
      <c r="V13" s="357"/>
      <c r="W13" s="47"/>
      <c r="X13" s="345"/>
      <c r="Y13" s="346"/>
      <c r="Z13" s="346"/>
      <c r="AA13" s="357"/>
      <c r="AB13" s="357"/>
      <c r="AC13" s="47"/>
      <c r="AD13" s="258">
        <f>在庫情報!AD13</f>
        <v>5</v>
      </c>
      <c r="AE13" s="259">
        <f>在庫情報!AE13</f>
        <v>5</v>
      </c>
      <c r="AF13" s="259">
        <f>在庫情報!AF13</f>
        <v>10</v>
      </c>
      <c r="AG13" s="46">
        <f>在庫情報!AG13</f>
        <v>0</v>
      </c>
      <c r="AH13" s="46">
        <f>在庫情報!AH13</f>
        <v>0</v>
      </c>
      <c r="AI13" s="47">
        <f>在庫情報!AI13</f>
        <v>0</v>
      </c>
      <c r="AJ13" s="59"/>
      <c r="AK13" s="60"/>
      <c r="AL13" s="60"/>
      <c r="AM13" s="46"/>
      <c r="AN13" s="46"/>
      <c r="AO13" s="47"/>
      <c r="AP13" s="59">
        <f t="shared" si="2"/>
        <v>5</v>
      </c>
      <c r="AQ13" s="60">
        <f t="shared" si="0"/>
        <v>5</v>
      </c>
      <c r="AR13" s="60">
        <f t="shared" si="0"/>
        <v>10</v>
      </c>
      <c r="AS13" s="46">
        <f t="shared" si="0"/>
        <v>0</v>
      </c>
      <c r="AT13" s="46">
        <f t="shared" si="0"/>
        <v>0</v>
      </c>
      <c r="AU13" s="47">
        <f t="shared" si="0"/>
        <v>0</v>
      </c>
      <c r="AV13" s="133" t="e">
        <f t="shared" si="3"/>
        <v>#DIV/0!</v>
      </c>
      <c r="AW13" s="134" t="e">
        <f t="shared" si="4"/>
        <v>#DIV/0!</v>
      </c>
      <c r="AX13" s="134" t="e">
        <f t="shared" si="5"/>
        <v>#DIV/0!</v>
      </c>
      <c r="AY13" s="143" t="e">
        <f t="shared" si="6"/>
        <v>#DIV/0!</v>
      </c>
      <c r="AZ13" s="143" t="e">
        <f t="shared" si="7"/>
        <v>#DIV/0!</v>
      </c>
      <c r="BA13" s="47" t="e">
        <f t="shared" si="8"/>
        <v>#DIV/0!</v>
      </c>
    </row>
    <row r="14" spans="2:53" ht="39.950000000000003" customHeight="1" x14ac:dyDescent="0.35">
      <c r="B14" s="14"/>
      <c r="C14" s="14"/>
      <c r="D14" s="123" t="s">
        <v>73</v>
      </c>
      <c r="E14" s="124" t="s">
        <v>87</v>
      </c>
      <c r="F14" s="298" t="s">
        <v>172</v>
      </c>
      <c r="G14" s="298" t="s">
        <v>171</v>
      </c>
      <c r="H14" s="298" t="s">
        <v>175</v>
      </c>
      <c r="I14" s="304"/>
      <c r="J14" s="304"/>
      <c r="K14" s="299"/>
      <c r="L14" s="317"/>
      <c r="M14" s="318"/>
      <c r="N14" s="318"/>
      <c r="O14" s="250"/>
      <c r="P14" s="250"/>
      <c r="Q14" s="247"/>
      <c r="R14" s="352"/>
      <c r="S14" s="348"/>
      <c r="T14" s="348"/>
      <c r="U14" s="348"/>
      <c r="V14" s="348"/>
      <c r="W14" s="63"/>
      <c r="X14" s="352"/>
      <c r="Y14" s="348"/>
      <c r="Z14" s="348"/>
      <c r="AA14" s="348"/>
      <c r="AB14" s="348"/>
      <c r="AC14" s="63"/>
      <c r="AD14" s="265">
        <f>在庫情報!AD14</f>
        <v>5</v>
      </c>
      <c r="AE14" s="261">
        <f>在庫情報!AE14</f>
        <v>8</v>
      </c>
      <c r="AF14" s="261">
        <f>在庫情報!AF14</f>
        <v>12</v>
      </c>
      <c r="AG14" s="68">
        <f>在庫情報!AG14</f>
        <v>0</v>
      </c>
      <c r="AH14" s="68">
        <f>在庫情報!AH14</f>
        <v>0</v>
      </c>
      <c r="AI14" s="63">
        <f>在庫情報!AI14</f>
        <v>0</v>
      </c>
      <c r="AJ14" s="61"/>
      <c r="AK14" s="62"/>
      <c r="AL14" s="62"/>
      <c r="AM14" s="68"/>
      <c r="AN14" s="68"/>
      <c r="AO14" s="63"/>
      <c r="AP14" s="61">
        <f t="shared" si="2"/>
        <v>5</v>
      </c>
      <c r="AQ14" s="62">
        <f t="shared" si="0"/>
        <v>8</v>
      </c>
      <c r="AR14" s="62">
        <f t="shared" si="0"/>
        <v>12</v>
      </c>
      <c r="AS14" s="68">
        <f t="shared" si="0"/>
        <v>0</v>
      </c>
      <c r="AT14" s="68">
        <f t="shared" si="0"/>
        <v>0</v>
      </c>
      <c r="AU14" s="63">
        <f t="shared" si="0"/>
        <v>0</v>
      </c>
      <c r="AV14" s="140" t="e">
        <f t="shared" si="3"/>
        <v>#DIV/0!</v>
      </c>
      <c r="AW14" s="136" t="e">
        <f t="shared" si="4"/>
        <v>#DIV/0!</v>
      </c>
      <c r="AX14" s="136" t="e">
        <f t="shared" si="5"/>
        <v>#DIV/0!</v>
      </c>
      <c r="AY14" s="136" t="e">
        <f t="shared" si="6"/>
        <v>#DIV/0!</v>
      </c>
      <c r="AZ14" s="136" t="e">
        <f t="shared" si="7"/>
        <v>#DIV/0!</v>
      </c>
      <c r="BA14" s="63" t="e">
        <f t="shared" si="8"/>
        <v>#DIV/0!</v>
      </c>
    </row>
    <row r="15" spans="2:53" ht="39.950000000000003" customHeight="1" x14ac:dyDescent="0.35">
      <c r="B15" s="15"/>
      <c r="C15" s="15"/>
      <c r="D15" s="123" t="s">
        <v>74</v>
      </c>
      <c r="E15" s="124" t="s">
        <v>88</v>
      </c>
      <c r="F15" s="293" t="s">
        <v>170</v>
      </c>
      <c r="G15" s="293" t="s">
        <v>168</v>
      </c>
      <c r="H15" s="293" t="s">
        <v>174</v>
      </c>
      <c r="I15" s="305"/>
      <c r="J15" s="305"/>
      <c r="K15" s="300"/>
      <c r="L15" s="319"/>
      <c r="M15" s="320"/>
      <c r="N15" s="320"/>
      <c r="O15" s="251"/>
      <c r="P15" s="251"/>
      <c r="Q15" s="248"/>
      <c r="R15" s="350"/>
      <c r="S15" s="351"/>
      <c r="T15" s="351"/>
      <c r="U15" s="351"/>
      <c r="V15" s="351"/>
      <c r="W15" s="66"/>
      <c r="X15" s="350"/>
      <c r="Y15" s="351"/>
      <c r="Z15" s="351"/>
      <c r="AA15" s="351"/>
      <c r="AB15" s="351"/>
      <c r="AC15" s="66"/>
      <c r="AD15" s="263">
        <f>在庫情報!AD15</f>
        <v>0</v>
      </c>
      <c r="AE15" s="264">
        <f>在庫情報!AE15</f>
        <v>5</v>
      </c>
      <c r="AF15" s="264">
        <f>在庫情報!AF15</f>
        <v>10</v>
      </c>
      <c r="AG15" s="69">
        <f>在庫情報!AG15</f>
        <v>0</v>
      </c>
      <c r="AH15" s="69">
        <f>在庫情報!AH15</f>
        <v>0</v>
      </c>
      <c r="AI15" s="66">
        <f>在庫情報!AI15</f>
        <v>0</v>
      </c>
      <c r="AJ15" s="64"/>
      <c r="AK15" s="65"/>
      <c r="AL15" s="65"/>
      <c r="AM15" s="69"/>
      <c r="AN15" s="69"/>
      <c r="AO15" s="66"/>
      <c r="AP15" s="64">
        <f t="shared" si="2"/>
        <v>0</v>
      </c>
      <c r="AQ15" s="65">
        <f t="shared" si="0"/>
        <v>5</v>
      </c>
      <c r="AR15" s="65">
        <f t="shared" si="0"/>
        <v>10</v>
      </c>
      <c r="AS15" s="69">
        <f t="shared" si="0"/>
        <v>0</v>
      </c>
      <c r="AT15" s="69">
        <f t="shared" si="0"/>
        <v>0</v>
      </c>
      <c r="AU15" s="66">
        <f t="shared" si="0"/>
        <v>0</v>
      </c>
      <c r="AV15" s="138" t="e">
        <f t="shared" si="3"/>
        <v>#DIV/0!</v>
      </c>
      <c r="AW15" s="139" t="e">
        <f t="shared" si="4"/>
        <v>#DIV/0!</v>
      </c>
      <c r="AX15" s="139" t="e">
        <f t="shared" si="5"/>
        <v>#DIV/0!</v>
      </c>
      <c r="AY15" s="139" t="e">
        <f t="shared" si="6"/>
        <v>#DIV/0!</v>
      </c>
      <c r="AZ15" s="139" t="e">
        <f t="shared" si="7"/>
        <v>#DIV/0!</v>
      </c>
      <c r="BA15" s="66" t="e">
        <f t="shared" si="8"/>
        <v>#DIV/0!</v>
      </c>
    </row>
    <row r="16" spans="2:53" ht="39.950000000000003" customHeight="1" x14ac:dyDescent="0.35">
      <c r="B16" s="13" t="s">
        <v>70</v>
      </c>
      <c r="C16" s="13"/>
      <c r="D16" s="123" t="s">
        <v>72</v>
      </c>
      <c r="E16" s="124" t="s">
        <v>85</v>
      </c>
      <c r="F16" s="296" t="s">
        <v>187</v>
      </c>
      <c r="G16" s="296" t="s">
        <v>184</v>
      </c>
      <c r="H16" s="296" t="s">
        <v>188</v>
      </c>
      <c r="I16" s="296" t="s">
        <v>297</v>
      </c>
      <c r="J16" s="296" t="s">
        <v>176</v>
      </c>
      <c r="K16" s="297"/>
      <c r="L16" s="315"/>
      <c r="M16" s="316"/>
      <c r="N16" s="316"/>
      <c r="O16" s="316"/>
      <c r="P16" s="316"/>
      <c r="Q16" s="246"/>
      <c r="R16" s="345"/>
      <c r="S16" s="346"/>
      <c r="T16" s="346"/>
      <c r="U16" s="346"/>
      <c r="V16" s="346"/>
      <c r="W16" s="47"/>
      <c r="X16" s="345"/>
      <c r="Y16" s="346"/>
      <c r="Z16" s="346"/>
      <c r="AA16" s="346"/>
      <c r="AB16" s="346"/>
      <c r="AC16" s="47"/>
      <c r="AD16" s="258">
        <f>在庫情報!AD16</f>
        <v>5</v>
      </c>
      <c r="AE16" s="259">
        <f>在庫情報!AE16</f>
        <v>0</v>
      </c>
      <c r="AF16" s="259">
        <f>在庫情報!AF16</f>
        <v>5</v>
      </c>
      <c r="AG16" s="259">
        <f>在庫情報!AG16</f>
        <v>10</v>
      </c>
      <c r="AH16" s="259">
        <f>在庫情報!AH16</f>
        <v>15</v>
      </c>
      <c r="AI16" s="47">
        <f>在庫情報!AI16</f>
        <v>0</v>
      </c>
      <c r="AJ16" s="59"/>
      <c r="AK16" s="60"/>
      <c r="AL16" s="60"/>
      <c r="AM16" s="60"/>
      <c r="AN16" s="60"/>
      <c r="AO16" s="47"/>
      <c r="AP16" s="59">
        <f t="shared" si="2"/>
        <v>5</v>
      </c>
      <c r="AQ16" s="60">
        <f t="shared" si="0"/>
        <v>0</v>
      </c>
      <c r="AR16" s="60">
        <f t="shared" si="0"/>
        <v>5</v>
      </c>
      <c r="AS16" s="60">
        <f t="shared" si="0"/>
        <v>10</v>
      </c>
      <c r="AT16" s="60">
        <f t="shared" si="0"/>
        <v>15</v>
      </c>
      <c r="AU16" s="47">
        <f t="shared" si="0"/>
        <v>0</v>
      </c>
      <c r="AV16" s="133" t="e">
        <f t="shared" si="3"/>
        <v>#DIV/0!</v>
      </c>
      <c r="AW16" s="134" t="e">
        <f t="shared" si="4"/>
        <v>#DIV/0!</v>
      </c>
      <c r="AX16" s="134" t="e">
        <f t="shared" si="5"/>
        <v>#DIV/0!</v>
      </c>
      <c r="AY16" s="134" t="e">
        <f t="shared" si="6"/>
        <v>#DIV/0!</v>
      </c>
      <c r="AZ16" s="134" t="e">
        <f t="shared" si="7"/>
        <v>#DIV/0!</v>
      </c>
      <c r="BA16" s="47" t="e">
        <f t="shared" si="8"/>
        <v>#DIV/0!</v>
      </c>
    </row>
    <row r="17" spans="2:53" ht="39.950000000000003" customHeight="1" x14ac:dyDescent="0.35">
      <c r="B17" s="14"/>
      <c r="C17" s="14"/>
      <c r="D17" s="123" t="s">
        <v>74</v>
      </c>
      <c r="E17" s="124" t="s">
        <v>88</v>
      </c>
      <c r="F17" s="298" t="s">
        <v>181</v>
      </c>
      <c r="G17" s="298" t="s">
        <v>182</v>
      </c>
      <c r="H17" s="298" t="s">
        <v>185</v>
      </c>
      <c r="I17" s="298" t="s">
        <v>183</v>
      </c>
      <c r="J17" s="298" t="s">
        <v>179</v>
      </c>
      <c r="K17" s="299"/>
      <c r="L17" s="317"/>
      <c r="M17" s="318"/>
      <c r="N17" s="318"/>
      <c r="O17" s="318"/>
      <c r="P17" s="318"/>
      <c r="Q17" s="247"/>
      <c r="R17" s="352"/>
      <c r="S17" s="348"/>
      <c r="T17" s="348"/>
      <c r="U17" s="348"/>
      <c r="V17" s="348"/>
      <c r="W17" s="63"/>
      <c r="X17" s="352"/>
      <c r="Y17" s="348"/>
      <c r="Z17" s="348"/>
      <c r="AA17" s="348"/>
      <c r="AB17" s="348"/>
      <c r="AC17" s="63"/>
      <c r="AD17" s="265">
        <f>在庫情報!AD17</f>
        <v>0</v>
      </c>
      <c r="AE17" s="261">
        <f>在庫情報!AE17</f>
        <v>0</v>
      </c>
      <c r="AF17" s="261">
        <f>在庫情報!AF17</f>
        <v>0</v>
      </c>
      <c r="AG17" s="261">
        <f>在庫情報!AG17</f>
        <v>0</v>
      </c>
      <c r="AH17" s="261">
        <f>在庫情報!AH17</f>
        <v>10</v>
      </c>
      <c r="AI17" s="63">
        <f>在庫情報!AI17</f>
        <v>0</v>
      </c>
      <c r="AJ17" s="61"/>
      <c r="AK17" s="62"/>
      <c r="AL17" s="62"/>
      <c r="AM17" s="62"/>
      <c r="AN17" s="62"/>
      <c r="AO17" s="63"/>
      <c r="AP17" s="61">
        <f t="shared" si="2"/>
        <v>0</v>
      </c>
      <c r="AQ17" s="62">
        <f t="shared" si="0"/>
        <v>0</v>
      </c>
      <c r="AR17" s="62">
        <f t="shared" si="0"/>
        <v>0</v>
      </c>
      <c r="AS17" s="62">
        <f t="shared" si="0"/>
        <v>0</v>
      </c>
      <c r="AT17" s="62">
        <f t="shared" si="0"/>
        <v>10</v>
      </c>
      <c r="AU17" s="63">
        <f t="shared" si="0"/>
        <v>0</v>
      </c>
      <c r="AV17" s="140" t="e">
        <f t="shared" si="3"/>
        <v>#DIV/0!</v>
      </c>
      <c r="AW17" s="136" t="e">
        <f t="shared" si="4"/>
        <v>#DIV/0!</v>
      </c>
      <c r="AX17" s="136" t="e">
        <f t="shared" si="5"/>
        <v>#DIV/0!</v>
      </c>
      <c r="AY17" s="136" t="e">
        <f t="shared" si="6"/>
        <v>#DIV/0!</v>
      </c>
      <c r="AZ17" s="136" t="e">
        <f t="shared" si="7"/>
        <v>#DIV/0!</v>
      </c>
      <c r="BA17" s="63" t="e">
        <f t="shared" si="8"/>
        <v>#DIV/0!</v>
      </c>
    </row>
    <row r="18" spans="2:53" ht="39.950000000000003" customHeight="1" x14ac:dyDescent="0.35">
      <c r="B18" s="15"/>
      <c r="C18" s="15"/>
      <c r="D18" s="123" t="s">
        <v>73</v>
      </c>
      <c r="E18" s="124" t="s">
        <v>87</v>
      </c>
      <c r="F18" s="293" t="s">
        <v>178</v>
      </c>
      <c r="G18" s="293" t="s">
        <v>189</v>
      </c>
      <c r="H18" s="293" t="s">
        <v>180</v>
      </c>
      <c r="I18" s="293" t="s">
        <v>186</v>
      </c>
      <c r="J18" s="293" t="s">
        <v>177</v>
      </c>
      <c r="K18" s="300"/>
      <c r="L18" s="319"/>
      <c r="M18" s="320"/>
      <c r="N18" s="320"/>
      <c r="O18" s="320"/>
      <c r="P18" s="320"/>
      <c r="Q18" s="248"/>
      <c r="R18" s="350"/>
      <c r="S18" s="351"/>
      <c r="T18" s="351"/>
      <c r="U18" s="351"/>
      <c r="V18" s="351"/>
      <c r="W18" s="66"/>
      <c r="X18" s="350"/>
      <c r="Y18" s="351"/>
      <c r="Z18" s="351"/>
      <c r="AA18" s="351"/>
      <c r="AB18" s="351"/>
      <c r="AC18" s="66"/>
      <c r="AD18" s="263">
        <f>在庫情報!AD18</f>
        <v>5</v>
      </c>
      <c r="AE18" s="264">
        <f>在庫情報!AE18</f>
        <v>6</v>
      </c>
      <c r="AF18" s="264">
        <f>在庫情報!AF18</f>
        <v>0</v>
      </c>
      <c r="AG18" s="264">
        <f>在庫情報!AG18</f>
        <v>5</v>
      </c>
      <c r="AH18" s="264">
        <f>在庫情報!AH18</f>
        <v>5</v>
      </c>
      <c r="AI18" s="66">
        <f>在庫情報!AI18</f>
        <v>0</v>
      </c>
      <c r="AJ18" s="64"/>
      <c r="AK18" s="65"/>
      <c r="AL18" s="65"/>
      <c r="AM18" s="65"/>
      <c r="AN18" s="65"/>
      <c r="AO18" s="66"/>
      <c r="AP18" s="64">
        <f t="shared" si="2"/>
        <v>5</v>
      </c>
      <c r="AQ18" s="65">
        <f t="shared" si="0"/>
        <v>6</v>
      </c>
      <c r="AR18" s="65">
        <f t="shared" si="0"/>
        <v>0</v>
      </c>
      <c r="AS18" s="65">
        <f t="shared" si="0"/>
        <v>5</v>
      </c>
      <c r="AT18" s="65">
        <f t="shared" si="0"/>
        <v>5</v>
      </c>
      <c r="AU18" s="66">
        <f t="shared" si="0"/>
        <v>0</v>
      </c>
      <c r="AV18" s="138" t="e">
        <f t="shared" si="3"/>
        <v>#DIV/0!</v>
      </c>
      <c r="AW18" s="139" t="e">
        <f t="shared" si="4"/>
        <v>#DIV/0!</v>
      </c>
      <c r="AX18" s="139" t="e">
        <f t="shared" si="5"/>
        <v>#DIV/0!</v>
      </c>
      <c r="AY18" s="139" t="e">
        <f t="shared" si="6"/>
        <v>#DIV/0!</v>
      </c>
      <c r="AZ18" s="139" t="e">
        <f t="shared" si="7"/>
        <v>#DIV/0!</v>
      </c>
      <c r="BA18" s="66" t="e">
        <f t="shared" si="8"/>
        <v>#DIV/0!</v>
      </c>
    </row>
    <row r="19" spans="2:53" ht="39.950000000000003" customHeight="1" x14ac:dyDescent="0.35">
      <c r="B19" s="13" t="s">
        <v>92</v>
      </c>
      <c r="C19" s="13"/>
      <c r="D19" s="123" t="s">
        <v>72</v>
      </c>
      <c r="E19" s="124" t="s">
        <v>85</v>
      </c>
      <c r="F19" s="296" t="s">
        <v>202</v>
      </c>
      <c r="G19" s="296" t="s">
        <v>191</v>
      </c>
      <c r="H19" s="296" t="s">
        <v>199</v>
      </c>
      <c r="I19" s="296" t="s">
        <v>197</v>
      </c>
      <c r="J19" s="296" t="s">
        <v>200</v>
      </c>
      <c r="K19" s="297"/>
      <c r="L19" s="315"/>
      <c r="M19" s="316"/>
      <c r="N19" s="316"/>
      <c r="O19" s="316"/>
      <c r="P19" s="316"/>
      <c r="Q19" s="246"/>
      <c r="R19" s="345"/>
      <c r="S19" s="346"/>
      <c r="T19" s="346"/>
      <c r="U19" s="346"/>
      <c r="V19" s="346"/>
      <c r="W19" s="47"/>
      <c r="X19" s="345"/>
      <c r="Y19" s="346"/>
      <c r="Z19" s="346"/>
      <c r="AA19" s="346"/>
      <c r="AB19" s="346"/>
      <c r="AC19" s="47"/>
      <c r="AD19" s="258">
        <f>在庫情報!AD19</f>
        <v>5</v>
      </c>
      <c r="AE19" s="259">
        <f>在庫情報!AE19</f>
        <v>10</v>
      </c>
      <c r="AF19" s="259">
        <f>在庫情報!AF19</f>
        <v>5</v>
      </c>
      <c r="AG19" s="259">
        <f>在庫情報!AG19</f>
        <v>5</v>
      </c>
      <c r="AH19" s="259">
        <f>在庫情報!AH19</f>
        <v>10</v>
      </c>
      <c r="AI19" s="47">
        <f>在庫情報!AI19</f>
        <v>0</v>
      </c>
      <c r="AJ19" s="59"/>
      <c r="AK19" s="60"/>
      <c r="AL19" s="60"/>
      <c r="AM19" s="60"/>
      <c r="AN19" s="60"/>
      <c r="AO19" s="47"/>
      <c r="AP19" s="59">
        <f t="shared" si="2"/>
        <v>5</v>
      </c>
      <c r="AQ19" s="60">
        <f t="shared" si="0"/>
        <v>10</v>
      </c>
      <c r="AR19" s="60">
        <f t="shared" si="0"/>
        <v>5</v>
      </c>
      <c r="AS19" s="60">
        <f t="shared" si="0"/>
        <v>5</v>
      </c>
      <c r="AT19" s="60">
        <f t="shared" si="0"/>
        <v>10</v>
      </c>
      <c r="AU19" s="47">
        <f t="shared" si="0"/>
        <v>0</v>
      </c>
      <c r="AV19" s="133" t="e">
        <f t="shared" si="3"/>
        <v>#DIV/0!</v>
      </c>
      <c r="AW19" s="134" t="e">
        <f t="shared" si="4"/>
        <v>#DIV/0!</v>
      </c>
      <c r="AX19" s="134" t="e">
        <f t="shared" si="5"/>
        <v>#DIV/0!</v>
      </c>
      <c r="AY19" s="134" t="e">
        <f t="shared" si="6"/>
        <v>#DIV/0!</v>
      </c>
      <c r="AZ19" s="134" t="e">
        <f t="shared" si="7"/>
        <v>#DIV/0!</v>
      </c>
      <c r="BA19" s="47" t="e">
        <f t="shared" si="8"/>
        <v>#DIV/0!</v>
      </c>
    </row>
    <row r="20" spans="2:53" ht="39.950000000000003" customHeight="1" x14ac:dyDescent="0.35">
      <c r="B20" s="14"/>
      <c r="C20" s="14"/>
      <c r="D20" s="123" t="s">
        <v>73</v>
      </c>
      <c r="E20" s="124" t="s">
        <v>87</v>
      </c>
      <c r="F20" s="298" t="s">
        <v>198</v>
      </c>
      <c r="G20" s="298" t="s">
        <v>195</v>
      </c>
      <c r="H20" s="298" t="s">
        <v>201</v>
      </c>
      <c r="I20" s="298" t="s">
        <v>193</v>
      </c>
      <c r="J20" s="298" t="s">
        <v>196</v>
      </c>
      <c r="K20" s="299"/>
      <c r="L20" s="317"/>
      <c r="M20" s="318"/>
      <c r="N20" s="318"/>
      <c r="O20" s="318"/>
      <c r="P20" s="318"/>
      <c r="Q20" s="247"/>
      <c r="R20" s="347"/>
      <c r="S20" s="358"/>
      <c r="T20" s="358"/>
      <c r="U20" s="358"/>
      <c r="V20" s="358"/>
      <c r="W20" s="63"/>
      <c r="X20" s="347"/>
      <c r="Y20" s="358"/>
      <c r="Z20" s="358"/>
      <c r="AA20" s="358"/>
      <c r="AB20" s="358"/>
      <c r="AC20" s="63"/>
      <c r="AD20" s="260">
        <f>在庫情報!AD20</f>
        <v>5</v>
      </c>
      <c r="AE20" s="270">
        <f>在庫情報!AE20</f>
        <v>5</v>
      </c>
      <c r="AF20" s="270">
        <f>在庫情報!AF20</f>
        <v>6</v>
      </c>
      <c r="AG20" s="270">
        <f>在庫情報!AG20</f>
        <v>4</v>
      </c>
      <c r="AH20" s="270">
        <f>在庫情報!AH20</f>
        <v>5</v>
      </c>
      <c r="AI20" s="63">
        <f>在庫情報!AI20</f>
        <v>0</v>
      </c>
      <c r="AJ20" s="71"/>
      <c r="AK20" s="76"/>
      <c r="AL20" s="76"/>
      <c r="AM20" s="76"/>
      <c r="AN20" s="76"/>
      <c r="AO20" s="63"/>
      <c r="AP20" s="71">
        <f t="shared" si="2"/>
        <v>5</v>
      </c>
      <c r="AQ20" s="76">
        <f t="shared" si="2"/>
        <v>5</v>
      </c>
      <c r="AR20" s="76">
        <f t="shared" si="2"/>
        <v>6</v>
      </c>
      <c r="AS20" s="76">
        <f t="shared" si="2"/>
        <v>4</v>
      </c>
      <c r="AT20" s="76">
        <f t="shared" si="2"/>
        <v>5</v>
      </c>
      <c r="AU20" s="63">
        <f t="shared" si="2"/>
        <v>0</v>
      </c>
      <c r="AV20" s="135" t="e">
        <f t="shared" si="3"/>
        <v>#DIV/0!</v>
      </c>
      <c r="AW20" s="144" t="e">
        <f t="shared" si="4"/>
        <v>#DIV/0!</v>
      </c>
      <c r="AX20" s="144" t="e">
        <f t="shared" si="5"/>
        <v>#DIV/0!</v>
      </c>
      <c r="AY20" s="144" t="e">
        <f t="shared" si="6"/>
        <v>#DIV/0!</v>
      </c>
      <c r="AZ20" s="144" t="e">
        <f t="shared" si="7"/>
        <v>#DIV/0!</v>
      </c>
      <c r="BA20" s="63" t="e">
        <f t="shared" si="8"/>
        <v>#DIV/0!</v>
      </c>
    </row>
    <row r="21" spans="2:53" ht="39.950000000000003" customHeight="1" x14ac:dyDescent="0.35">
      <c r="B21" s="15"/>
      <c r="C21" s="15"/>
      <c r="D21" s="123" t="s">
        <v>93</v>
      </c>
      <c r="E21" s="124" t="s">
        <v>94</v>
      </c>
      <c r="F21" s="293" t="s">
        <v>203</v>
      </c>
      <c r="G21" s="293" t="s">
        <v>204</v>
      </c>
      <c r="H21" s="293" t="s">
        <v>192</v>
      </c>
      <c r="I21" s="293" t="s">
        <v>194</v>
      </c>
      <c r="J21" s="293" t="s">
        <v>190</v>
      </c>
      <c r="K21" s="300"/>
      <c r="L21" s="319"/>
      <c r="M21" s="320"/>
      <c r="N21" s="320"/>
      <c r="O21" s="320"/>
      <c r="P21" s="320"/>
      <c r="Q21" s="248"/>
      <c r="R21" s="354"/>
      <c r="S21" s="355"/>
      <c r="T21" s="355"/>
      <c r="U21" s="355"/>
      <c r="V21" s="355"/>
      <c r="W21" s="66"/>
      <c r="X21" s="354"/>
      <c r="Y21" s="355"/>
      <c r="Z21" s="355"/>
      <c r="AA21" s="355"/>
      <c r="AB21" s="355"/>
      <c r="AC21" s="66"/>
      <c r="AD21" s="266">
        <f>在庫情報!AD21</f>
        <v>5</v>
      </c>
      <c r="AE21" s="267">
        <f>在庫情報!AE21</f>
        <v>0</v>
      </c>
      <c r="AF21" s="267">
        <f>在庫情報!AF21</f>
        <v>0</v>
      </c>
      <c r="AG21" s="267">
        <f>在庫情報!AG21</f>
        <v>5</v>
      </c>
      <c r="AH21" s="267">
        <f>在庫情報!AH21</f>
        <v>10</v>
      </c>
      <c r="AI21" s="66">
        <f>在庫情報!AI21</f>
        <v>0</v>
      </c>
      <c r="AJ21" s="73"/>
      <c r="AK21" s="74"/>
      <c r="AL21" s="74"/>
      <c r="AM21" s="74"/>
      <c r="AN21" s="74"/>
      <c r="AO21" s="66"/>
      <c r="AP21" s="73">
        <f t="shared" si="2"/>
        <v>5</v>
      </c>
      <c r="AQ21" s="74">
        <f t="shared" si="2"/>
        <v>0</v>
      </c>
      <c r="AR21" s="74">
        <f t="shared" si="2"/>
        <v>0</v>
      </c>
      <c r="AS21" s="74">
        <f t="shared" si="2"/>
        <v>5</v>
      </c>
      <c r="AT21" s="74">
        <f t="shared" si="2"/>
        <v>10</v>
      </c>
      <c r="AU21" s="66">
        <f t="shared" si="2"/>
        <v>0</v>
      </c>
      <c r="AV21" s="141" t="e">
        <f t="shared" si="3"/>
        <v>#DIV/0!</v>
      </c>
      <c r="AW21" s="142" t="e">
        <f t="shared" si="4"/>
        <v>#DIV/0!</v>
      </c>
      <c r="AX21" s="142" t="e">
        <f t="shared" si="5"/>
        <v>#DIV/0!</v>
      </c>
      <c r="AY21" s="142" t="e">
        <f t="shared" si="6"/>
        <v>#DIV/0!</v>
      </c>
      <c r="AZ21" s="142" t="e">
        <f t="shared" si="7"/>
        <v>#DIV/0!</v>
      </c>
      <c r="BA21" s="66" t="e">
        <f t="shared" si="8"/>
        <v>#DIV/0!</v>
      </c>
    </row>
    <row r="22" spans="2:53" ht="60" customHeight="1" x14ac:dyDescent="0.35">
      <c r="B22" s="13" t="s">
        <v>71</v>
      </c>
      <c r="C22" s="13"/>
      <c r="D22" s="123" t="s">
        <v>75</v>
      </c>
      <c r="E22" s="124" t="s">
        <v>89</v>
      </c>
      <c r="F22" s="296" t="s">
        <v>207</v>
      </c>
      <c r="G22" s="296" t="s">
        <v>211</v>
      </c>
      <c r="H22" s="296" t="s">
        <v>214</v>
      </c>
      <c r="I22" s="296" t="s">
        <v>213</v>
      </c>
      <c r="J22" s="296" t="s">
        <v>209</v>
      </c>
      <c r="K22" s="297"/>
      <c r="L22" s="315"/>
      <c r="M22" s="316"/>
      <c r="N22" s="316"/>
      <c r="O22" s="316"/>
      <c r="P22" s="316"/>
      <c r="Q22" s="246"/>
      <c r="R22" s="345"/>
      <c r="S22" s="346"/>
      <c r="T22" s="346"/>
      <c r="U22" s="346"/>
      <c r="V22" s="346"/>
      <c r="W22" s="47"/>
      <c r="X22" s="345"/>
      <c r="Y22" s="346"/>
      <c r="Z22" s="346"/>
      <c r="AA22" s="346"/>
      <c r="AB22" s="346"/>
      <c r="AC22" s="47"/>
      <c r="AD22" s="258">
        <f>在庫情報!AD22</f>
        <v>4</v>
      </c>
      <c r="AE22" s="259">
        <f>在庫情報!AE22</f>
        <v>0</v>
      </c>
      <c r="AF22" s="259">
        <f>在庫情報!AF22</f>
        <v>1</v>
      </c>
      <c r="AG22" s="259">
        <f>在庫情報!AG22</f>
        <v>3</v>
      </c>
      <c r="AH22" s="259">
        <f>在庫情報!AH22</f>
        <v>0</v>
      </c>
      <c r="AI22" s="47">
        <f>在庫情報!AI22</f>
        <v>0</v>
      </c>
      <c r="AJ22" s="59"/>
      <c r="AK22" s="60"/>
      <c r="AL22" s="60"/>
      <c r="AM22" s="60"/>
      <c r="AN22" s="60"/>
      <c r="AO22" s="47"/>
      <c r="AP22" s="59">
        <f t="shared" si="2"/>
        <v>4</v>
      </c>
      <c r="AQ22" s="60">
        <f t="shared" si="2"/>
        <v>0</v>
      </c>
      <c r="AR22" s="60">
        <f t="shared" si="2"/>
        <v>1</v>
      </c>
      <c r="AS22" s="60">
        <f t="shared" si="2"/>
        <v>3</v>
      </c>
      <c r="AT22" s="60">
        <f t="shared" si="2"/>
        <v>0</v>
      </c>
      <c r="AU22" s="47">
        <f t="shared" si="2"/>
        <v>0</v>
      </c>
      <c r="AV22" s="133" t="e">
        <f t="shared" si="3"/>
        <v>#DIV/0!</v>
      </c>
      <c r="AW22" s="134" t="e">
        <f t="shared" si="4"/>
        <v>#DIV/0!</v>
      </c>
      <c r="AX22" s="134" t="e">
        <f t="shared" si="5"/>
        <v>#DIV/0!</v>
      </c>
      <c r="AY22" s="134" t="e">
        <f t="shared" si="6"/>
        <v>#DIV/0!</v>
      </c>
      <c r="AZ22" s="134" t="e">
        <f t="shared" si="7"/>
        <v>#DIV/0!</v>
      </c>
      <c r="BA22" s="47" t="e">
        <f t="shared" si="8"/>
        <v>#DIV/0!</v>
      </c>
    </row>
    <row r="23" spans="2:53" ht="60" customHeight="1" x14ac:dyDescent="0.35">
      <c r="B23" s="15"/>
      <c r="C23" s="15"/>
      <c r="D23" s="123" t="s">
        <v>76</v>
      </c>
      <c r="E23" s="124" t="s">
        <v>90</v>
      </c>
      <c r="F23" s="293" t="s">
        <v>206</v>
      </c>
      <c r="G23" s="293" t="s">
        <v>212</v>
      </c>
      <c r="H23" s="293" t="s">
        <v>210</v>
      </c>
      <c r="I23" s="293" t="s">
        <v>208</v>
      </c>
      <c r="J23" s="293" t="s">
        <v>205</v>
      </c>
      <c r="K23" s="300"/>
      <c r="L23" s="319"/>
      <c r="M23" s="320"/>
      <c r="N23" s="320"/>
      <c r="O23" s="320"/>
      <c r="P23" s="320"/>
      <c r="Q23" s="248"/>
      <c r="R23" s="350"/>
      <c r="S23" s="351"/>
      <c r="T23" s="351"/>
      <c r="U23" s="351"/>
      <c r="V23" s="351"/>
      <c r="W23" s="66"/>
      <c r="X23" s="350"/>
      <c r="Y23" s="351"/>
      <c r="Z23" s="351"/>
      <c r="AA23" s="351"/>
      <c r="AB23" s="351"/>
      <c r="AC23" s="66"/>
      <c r="AD23" s="263">
        <f>在庫情報!AD23</f>
        <v>0</v>
      </c>
      <c r="AE23" s="264">
        <f>在庫情報!AE23</f>
        <v>0</v>
      </c>
      <c r="AF23" s="264">
        <f>在庫情報!AF23</f>
        <v>0</v>
      </c>
      <c r="AG23" s="264">
        <f>在庫情報!AG23</f>
        <v>0</v>
      </c>
      <c r="AH23" s="264">
        <f>在庫情報!AH23</f>
        <v>0</v>
      </c>
      <c r="AI23" s="66">
        <f>在庫情報!AI23</f>
        <v>0</v>
      </c>
      <c r="AJ23" s="64"/>
      <c r="AK23" s="65"/>
      <c r="AL23" s="65"/>
      <c r="AM23" s="65"/>
      <c r="AN23" s="65"/>
      <c r="AO23" s="66"/>
      <c r="AP23" s="64">
        <f t="shared" si="2"/>
        <v>0</v>
      </c>
      <c r="AQ23" s="65">
        <f t="shared" si="2"/>
        <v>0</v>
      </c>
      <c r="AR23" s="65">
        <f t="shared" si="2"/>
        <v>0</v>
      </c>
      <c r="AS23" s="65">
        <f t="shared" si="2"/>
        <v>0</v>
      </c>
      <c r="AT23" s="65">
        <f t="shared" si="2"/>
        <v>0</v>
      </c>
      <c r="AU23" s="66">
        <f t="shared" si="2"/>
        <v>0</v>
      </c>
      <c r="AV23" s="64" t="e">
        <f t="shared" si="3"/>
        <v>#DIV/0!</v>
      </c>
      <c r="AW23" s="65" t="e">
        <f t="shared" si="4"/>
        <v>#DIV/0!</v>
      </c>
      <c r="AX23" s="65" t="e">
        <f t="shared" si="5"/>
        <v>#DIV/0!</v>
      </c>
      <c r="AY23" s="65" t="e">
        <f t="shared" si="6"/>
        <v>#DIV/0!</v>
      </c>
      <c r="AZ23" s="65" t="e">
        <f t="shared" si="7"/>
        <v>#DIV/0!</v>
      </c>
      <c r="BA23" s="66" t="e">
        <f t="shared" si="8"/>
        <v>#DIV/0!</v>
      </c>
    </row>
    <row r="24" spans="2:53" ht="30" customHeight="1" x14ac:dyDescent="0.35">
      <c r="B24" s="13" t="s">
        <v>105</v>
      </c>
      <c r="C24" s="13"/>
      <c r="D24" s="123" t="s">
        <v>106</v>
      </c>
      <c r="E24" s="124" t="s">
        <v>107</v>
      </c>
      <c r="F24" s="296" t="s">
        <v>223</v>
      </c>
      <c r="G24" s="296" t="s">
        <v>233</v>
      </c>
      <c r="H24" s="296" t="s">
        <v>232</v>
      </c>
      <c r="I24" s="296" t="s">
        <v>220</v>
      </c>
      <c r="J24" s="296" t="s">
        <v>227</v>
      </c>
      <c r="K24" s="301" t="s">
        <v>238</v>
      </c>
      <c r="L24" s="315"/>
      <c r="M24" s="316"/>
      <c r="N24" s="316"/>
      <c r="O24" s="316"/>
      <c r="P24" s="316"/>
      <c r="Q24" s="321"/>
      <c r="R24" s="345"/>
      <c r="S24" s="346"/>
      <c r="T24" s="346"/>
      <c r="U24" s="346"/>
      <c r="V24" s="346"/>
      <c r="W24" s="353"/>
      <c r="X24" s="345"/>
      <c r="Y24" s="346"/>
      <c r="Z24" s="346"/>
      <c r="AA24" s="346"/>
      <c r="AB24" s="346"/>
      <c r="AC24" s="353"/>
      <c r="AD24" s="258">
        <f>在庫情報!AD24</f>
        <v>0</v>
      </c>
      <c r="AE24" s="259">
        <f>在庫情報!AE24</f>
        <v>0</v>
      </c>
      <c r="AF24" s="259">
        <f>在庫情報!AF24</f>
        <v>0</v>
      </c>
      <c r="AG24" s="259">
        <f>在庫情報!AG24</f>
        <v>0</v>
      </c>
      <c r="AH24" s="259">
        <f>在庫情報!AH24</f>
        <v>0</v>
      </c>
      <c r="AI24" s="268">
        <f>在庫情報!AI24</f>
        <v>0</v>
      </c>
      <c r="AJ24" s="59"/>
      <c r="AK24" s="60"/>
      <c r="AL24" s="60"/>
      <c r="AM24" s="60"/>
      <c r="AN24" s="60"/>
      <c r="AO24" s="67"/>
      <c r="AP24" s="59">
        <f t="shared" si="2"/>
        <v>0</v>
      </c>
      <c r="AQ24" s="60">
        <f t="shared" si="2"/>
        <v>0</v>
      </c>
      <c r="AR24" s="60">
        <f t="shared" si="2"/>
        <v>0</v>
      </c>
      <c r="AS24" s="60">
        <f t="shared" si="2"/>
        <v>0</v>
      </c>
      <c r="AT24" s="60">
        <f t="shared" si="2"/>
        <v>0</v>
      </c>
      <c r="AU24" s="67">
        <f t="shared" si="2"/>
        <v>0</v>
      </c>
      <c r="AV24" s="59" t="e">
        <f t="shared" si="3"/>
        <v>#DIV/0!</v>
      </c>
      <c r="AW24" s="60" t="e">
        <f t="shared" si="4"/>
        <v>#DIV/0!</v>
      </c>
      <c r="AX24" s="60" t="e">
        <f t="shared" si="5"/>
        <v>#DIV/0!</v>
      </c>
      <c r="AY24" s="60" t="e">
        <f t="shared" si="6"/>
        <v>#DIV/0!</v>
      </c>
      <c r="AZ24" s="60" t="e">
        <f t="shared" si="7"/>
        <v>#DIV/0!</v>
      </c>
      <c r="BA24" s="67" t="e">
        <f t="shared" si="8"/>
        <v>#DIV/0!</v>
      </c>
    </row>
    <row r="25" spans="2:53" ht="30" customHeight="1" x14ac:dyDescent="0.35">
      <c r="B25" s="14"/>
      <c r="C25" s="14"/>
      <c r="D25" s="123" t="s">
        <v>72</v>
      </c>
      <c r="E25" s="124" t="s">
        <v>85</v>
      </c>
      <c r="F25" s="298" t="s">
        <v>216</v>
      </c>
      <c r="G25" s="298" t="s">
        <v>218</v>
      </c>
      <c r="H25" s="298" t="s">
        <v>229</v>
      </c>
      <c r="I25" s="298" t="s">
        <v>222</v>
      </c>
      <c r="J25" s="298" t="s">
        <v>230</v>
      </c>
      <c r="K25" s="306" t="s">
        <v>221</v>
      </c>
      <c r="L25" s="317"/>
      <c r="M25" s="318"/>
      <c r="N25" s="318"/>
      <c r="O25" s="318"/>
      <c r="P25" s="318"/>
      <c r="Q25" s="323"/>
      <c r="R25" s="347"/>
      <c r="S25" s="358"/>
      <c r="T25" s="358"/>
      <c r="U25" s="358"/>
      <c r="V25" s="358"/>
      <c r="W25" s="359"/>
      <c r="X25" s="347"/>
      <c r="Y25" s="358"/>
      <c r="Z25" s="358"/>
      <c r="AA25" s="358"/>
      <c r="AB25" s="358"/>
      <c r="AC25" s="359"/>
      <c r="AD25" s="260">
        <f>在庫情報!AD25</f>
        <v>0</v>
      </c>
      <c r="AE25" s="270">
        <f>在庫情報!AE25</f>
        <v>0</v>
      </c>
      <c r="AF25" s="270">
        <f>在庫情報!AF25</f>
        <v>0</v>
      </c>
      <c r="AG25" s="270">
        <f>在庫情報!AG25</f>
        <v>0</v>
      </c>
      <c r="AH25" s="270">
        <f>在庫情報!AH25</f>
        <v>0</v>
      </c>
      <c r="AI25" s="271">
        <f>在庫情報!AI25</f>
        <v>0</v>
      </c>
      <c r="AJ25" s="71"/>
      <c r="AK25" s="76"/>
      <c r="AL25" s="76"/>
      <c r="AM25" s="76"/>
      <c r="AN25" s="76"/>
      <c r="AO25" s="77"/>
      <c r="AP25" s="71">
        <f t="shared" si="2"/>
        <v>0</v>
      </c>
      <c r="AQ25" s="76">
        <f t="shared" si="2"/>
        <v>0</v>
      </c>
      <c r="AR25" s="76">
        <f t="shared" si="2"/>
        <v>0</v>
      </c>
      <c r="AS25" s="76">
        <f t="shared" si="2"/>
        <v>0</v>
      </c>
      <c r="AT25" s="76">
        <f t="shared" si="2"/>
        <v>0</v>
      </c>
      <c r="AU25" s="77">
        <f t="shared" si="2"/>
        <v>0</v>
      </c>
      <c r="AV25" s="71" t="e">
        <f t="shared" si="3"/>
        <v>#DIV/0!</v>
      </c>
      <c r="AW25" s="76" t="e">
        <f t="shared" si="4"/>
        <v>#DIV/0!</v>
      </c>
      <c r="AX25" s="76" t="e">
        <f t="shared" si="5"/>
        <v>#DIV/0!</v>
      </c>
      <c r="AY25" s="76" t="e">
        <f t="shared" si="6"/>
        <v>#DIV/0!</v>
      </c>
      <c r="AZ25" s="76" t="e">
        <f t="shared" si="7"/>
        <v>#DIV/0!</v>
      </c>
      <c r="BA25" s="77" t="e">
        <f t="shared" si="8"/>
        <v>#DIV/0!</v>
      </c>
    </row>
    <row r="26" spans="2:53" ht="30" customHeight="1" x14ac:dyDescent="0.35">
      <c r="B26" s="14"/>
      <c r="C26" s="14"/>
      <c r="D26" s="123" t="s">
        <v>73</v>
      </c>
      <c r="E26" s="124" t="s">
        <v>87</v>
      </c>
      <c r="F26" s="298" t="s">
        <v>231</v>
      </c>
      <c r="G26" s="298" t="s">
        <v>235</v>
      </c>
      <c r="H26" s="298" t="s">
        <v>215</v>
      </c>
      <c r="I26" s="298" t="s">
        <v>219</v>
      </c>
      <c r="J26" s="298" t="s">
        <v>225</v>
      </c>
      <c r="K26" s="306" t="s">
        <v>236</v>
      </c>
      <c r="L26" s="317"/>
      <c r="M26" s="318"/>
      <c r="N26" s="318"/>
      <c r="O26" s="318"/>
      <c r="P26" s="318"/>
      <c r="Q26" s="323"/>
      <c r="R26" s="347"/>
      <c r="S26" s="358"/>
      <c r="T26" s="358"/>
      <c r="U26" s="358"/>
      <c r="V26" s="358"/>
      <c r="W26" s="359"/>
      <c r="X26" s="347"/>
      <c r="Y26" s="358"/>
      <c r="Z26" s="358"/>
      <c r="AA26" s="358"/>
      <c r="AB26" s="358"/>
      <c r="AC26" s="359"/>
      <c r="AD26" s="260">
        <f>在庫情報!AD26</f>
        <v>0</v>
      </c>
      <c r="AE26" s="270">
        <f>在庫情報!AE26</f>
        <v>0</v>
      </c>
      <c r="AF26" s="270">
        <f>在庫情報!AF26</f>
        <v>0</v>
      </c>
      <c r="AG26" s="270">
        <f>在庫情報!AG26</f>
        <v>0</v>
      </c>
      <c r="AH26" s="270">
        <f>在庫情報!AH26</f>
        <v>0</v>
      </c>
      <c r="AI26" s="271">
        <f>在庫情報!AI26</f>
        <v>0</v>
      </c>
      <c r="AJ26" s="71"/>
      <c r="AK26" s="76"/>
      <c r="AL26" s="76"/>
      <c r="AM26" s="76"/>
      <c r="AN26" s="76"/>
      <c r="AO26" s="77"/>
      <c r="AP26" s="71">
        <f t="shared" si="2"/>
        <v>0</v>
      </c>
      <c r="AQ26" s="76">
        <f t="shared" si="2"/>
        <v>0</v>
      </c>
      <c r="AR26" s="76">
        <f t="shared" si="2"/>
        <v>0</v>
      </c>
      <c r="AS26" s="76">
        <f t="shared" si="2"/>
        <v>0</v>
      </c>
      <c r="AT26" s="76">
        <f t="shared" si="2"/>
        <v>0</v>
      </c>
      <c r="AU26" s="77">
        <f t="shared" si="2"/>
        <v>0</v>
      </c>
      <c r="AV26" s="71" t="e">
        <f t="shared" si="3"/>
        <v>#DIV/0!</v>
      </c>
      <c r="AW26" s="76" t="e">
        <f t="shared" si="4"/>
        <v>#DIV/0!</v>
      </c>
      <c r="AX26" s="76" t="e">
        <f t="shared" si="5"/>
        <v>#DIV/0!</v>
      </c>
      <c r="AY26" s="76" t="e">
        <f t="shared" si="6"/>
        <v>#DIV/0!</v>
      </c>
      <c r="AZ26" s="76" t="e">
        <f t="shared" si="7"/>
        <v>#DIV/0!</v>
      </c>
      <c r="BA26" s="77" t="e">
        <f t="shared" si="8"/>
        <v>#DIV/0!</v>
      </c>
    </row>
    <row r="27" spans="2:53" ht="30" customHeight="1" x14ac:dyDescent="0.35">
      <c r="B27" s="15"/>
      <c r="C27" s="15"/>
      <c r="D27" s="123" t="s">
        <v>93</v>
      </c>
      <c r="E27" s="124" t="s">
        <v>94</v>
      </c>
      <c r="F27" s="293" t="s">
        <v>237</v>
      </c>
      <c r="G27" s="293" t="s">
        <v>217</v>
      </c>
      <c r="H27" s="293" t="s">
        <v>234</v>
      </c>
      <c r="I27" s="293" t="s">
        <v>224</v>
      </c>
      <c r="J27" s="293" t="s">
        <v>228</v>
      </c>
      <c r="K27" s="302" t="s">
        <v>226</v>
      </c>
      <c r="L27" s="319"/>
      <c r="M27" s="320"/>
      <c r="N27" s="320"/>
      <c r="O27" s="320"/>
      <c r="P27" s="320"/>
      <c r="Q27" s="322"/>
      <c r="R27" s="354"/>
      <c r="S27" s="355"/>
      <c r="T27" s="355"/>
      <c r="U27" s="355"/>
      <c r="V27" s="355"/>
      <c r="W27" s="356"/>
      <c r="X27" s="354"/>
      <c r="Y27" s="355"/>
      <c r="Z27" s="355"/>
      <c r="AA27" s="355"/>
      <c r="AB27" s="355"/>
      <c r="AC27" s="356"/>
      <c r="AD27" s="266">
        <f>在庫情報!AD27</f>
        <v>0</v>
      </c>
      <c r="AE27" s="267">
        <f>在庫情報!AE27</f>
        <v>0</v>
      </c>
      <c r="AF27" s="267">
        <f>在庫情報!AF27</f>
        <v>0</v>
      </c>
      <c r="AG27" s="267">
        <f>在庫情報!AG27</f>
        <v>0</v>
      </c>
      <c r="AH27" s="267">
        <f>在庫情報!AH27</f>
        <v>0</v>
      </c>
      <c r="AI27" s="269">
        <f>在庫情報!AI27</f>
        <v>0</v>
      </c>
      <c r="AJ27" s="73"/>
      <c r="AK27" s="74"/>
      <c r="AL27" s="74"/>
      <c r="AM27" s="74"/>
      <c r="AN27" s="74"/>
      <c r="AO27" s="75"/>
      <c r="AP27" s="73">
        <f t="shared" si="2"/>
        <v>0</v>
      </c>
      <c r="AQ27" s="74">
        <f t="shared" si="2"/>
        <v>0</v>
      </c>
      <c r="AR27" s="74">
        <f t="shared" si="2"/>
        <v>0</v>
      </c>
      <c r="AS27" s="74">
        <f t="shared" si="2"/>
        <v>0</v>
      </c>
      <c r="AT27" s="74">
        <f t="shared" si="2"/>
        <v>0</v>
      </c>
      <c r="AU27" s="75">
        <f t="shared" si="2"/>
        <v>0</v>
      </c>
      <c r="AV27" s="73" t="e">
        <f t="shared" si="3"/>
        <v>#DIV/0!</v>
      </c>
      <c r="AW27" s="74" t="e">
        <f t="shared" si="4"/>
        <v>#DIV/0!</v>
      </c>
      <c r="AX27" s="74" t="e">
        <f t="shared" si="5"/>
        <v>#DIV/0!</v>
      </c>
      <c r="AY27" s="74" t="e">
        <f t="shared" si="6"/>
        <v>#DIV/0!</v>
      </c>
      <c r="AZ27" s="74" t="e">
        <f t="shared" si="7"/>
        <v>#DIV/0!</v>
      </c>
      <c r="BA27" s="75" t="e">
        <f t="shared" si="8"/>
        <v>#DIV/0!</v>
      </c>
    </row>
    <row r="28" spans="2:53" ht="140.1" customHeight="1" x14ac:dyDescent="0.35">
      <c r="B28" s="16" t="s">
        <v>109</v>
      </c>
      <c r="C28" s="16"/>
      <c r="D28" s="123" t="s">
        <v>17</v>
      </c>
      <c r="E28" s="124" t="s">
        <v>17</v>
      </c>
      <c r="F28" s="284" t="s">
        <v>240</v>
      </c>
      <c r="G28" s="284" t="s">
        <v>241</v>
      </c>
      <c r="H28" s="284" t="s">
        <v>242</v>
      </c>
      <c r="I28" s="284" t="s">
        <v>239</v>
      </c>
      <c r="J28" s="286"/>
      <c r="K28" s="287"/>
      <c r="L28" s="324"/>
      <c r="M28" s="325"/>
      <c r="N28" s="325"/>
      <c r="O28" s="325"/>
      <c r="P28" s="252"/>
      <c r="Q28" s="253"/>
      <c r="R28" s="345"/>
      <c r="S28" s="346"/>
      <c r="T28" s="346"/>
      <c r="U28" s="346"/>
      <c r="V28" s="24"/>
      <c r="W28" s="25"/>
      <c r="X28" s="345"/>
      <c r="Y28" s="346"/>
      <c r="Z28" s="346"/>
      <c r="AA28" s="346"/>
      <c r="AB28" s="24"/>
      <c r="AC28" s="25"/>
      <c r="AD28" s="258">
        <f>在庫情報!AD28</f>
        <v>0</v>
      </c>
      <c r="AE28" s="259">
        <f>在庫情報!AE28</f>
        <v>0</v>
      </c>
      <c r="AF28" s="259">
        <f>在庫情報!AF28</f>
        <v>0</v>
      </c>
      <c r="AG28" s="259">
        <f>在庫情報!AG28</f>
        <v>0</v>
      </c>
      <c r="AH28" s="24">
        <f>在庫情報!AH28</f>
        <v>0</v>
      </c>
      <c r="AI28" s="25">
        <f>在庫情報!AI28</f>
        <v>0</v>
      </c>
      <c r="AJ28" s="59"/>
      <c r="AK28" s="60"/>
      <c r="AL28" s="60"/>
      <c r="AM28" s="60"/>
      <c r="AN28" s="24"/>
      <c r="AO28" s="25"/>
      <c r="AP28" s="59">
        <f t="shared" si="2"/>
        <v>0</v>
      </c>
      <c r="AQ28" s="60">
        <f t="shared" si="2"/>
        <v>0</v>
      </c>
      <c r="AR28" s="60">
        <f t="shared" si="2"/>
        <v>0</v>
      </c>
      <c r="AS28" s="60">
        <f t="shared" si="2"/>
        <v>0</v>
      </c>
      <c r="AT28" s="24">
        <f t="shared" si="2"/>
        <v>0</v>
      </c>
      <c r="AU28" s="25">
        <f t="shared" si="2"/>
        <v>0</v>
      </c>
      <c r="AV28" s="59" t="e">
        <f t="shared" si="3"/>
        <v>#DIV/0!</v>
      </c>
      <c r="AW28" s="60" t="e">
        <f t="shared" si="4"/>
        <v>#DIV/0!</v>
      </c>
      <c r="AX28" s="60" t="e">
        <f t="shared" si="5"/>
        <v>#DIV/0!</v>
      </c>
      <c r="AY28" s="60" t="e">
        <f t="shared" si="6"/>
        <v>#DIV/0!</v>
      </c>
      <c r="AZ28" s="24" t="e">
        <f t="shared" si="7"/>
        <v>#DIV/0!</v>
      </c>
      <c r="BA28" s="25" t="e">
        <f t="shared" si="8"/>
        <v>#DIV/0!</v>
      </c>
    </row>
    <row r="29" spans="2:53" ht="60" customHeight="1" x14ac:dyDescent="0.35">
      <c r="B29" s="13" t="s">
        <v>110</v>
      </c>
      <c r="C29" s="13"/>
      <c r="D29" s="123" t="s">
        <v>72</v>
      </c>
      <c r="E29" s="124" t="s">
        <v>85</v>
      </c>
      <c r="F29" s="296" t="s">
        <v>243</v>
      </c>
      <c r="G29" s="296" t="s">
        <v>247</v>
      </c>
      <c r="H29" s="296" t="s">
        <v>249</v>
      </c>
      <c r="I29" s="296" t="s">
        <v>252</v>
      </c>
      <c r="J29" s="296" t="s">
        <v>250</v>
      </c>
      <c r="K29" s="297"/>
      <c r="L29" s="315"/>
      <c r="M29" s="316"/>
      <c r="N29" s="316"/>
      <c r="O29" s="316"/>
      <c r="P29" s="316"/>
      <c r="Q29" s="246"/>
      <c r="R29" s="345"/>
      <c r="S29" s="346"/>
      <c r="T29" s="346"/>
      <c r="U29" s="346"/>
      <c r="V29" s="346"/>
      <c r="W29" s="47"/>
      <c r="X29" s="345"/>
      <c r="Y29" s="346"/>
      <c r="Z29" s="346"/>
      <c r="AA29" s="346"/>
      <c r="AB29" s="346"/>
      <c r="AC29" s="47"/>
      <c r="AD29" s="258">
        <f>在庫情報!AD29</f>
        <v>0</v>
      </c>
      <c r="AE29" s="259">
        <f>在庫情報!AE29</f>
        <v>0</v>
      </c>
      <c r="AF29" s="259">
        <f>在庫情報!AF29</f>
        <v>0</v>
      </c>
      <c r="AG29" s="259">
        <f>在庫情報!AG29</f>
        <v>0</v>
      </c>
      <c r="AH29" s="259">
        <f>在庫情報!AH29</f>
        <v>0</v>
      </c>
      <c r="AI29" s="47">
        <f>在庫情報!AI29</f>
        <v>0</v>
      </c>
      <c r="AJ29" s="59"/>
      <c r="AK29" s="60"/>
      <c r="AL29" s="60"/>
      <c r="AM29" s="60"/>
      <c r="AN29" s="60"/>
      <c r="AO29" s="47"/>
      <c r="AP29" s="59">
        <f t="shared" si="2"/>
        <v>0</v>
      </c>
      <c r="AQ29" s="60">
        <f t="shared" si="2"/>
        <v>0</v>
      </c>
      <c r="AR29" s="60">
        <f t="shared" si="2"/>
        <v>0</v>
      </c>
      <c r="AS29" s="60">
        <f t="shared" si="2"/>
        <v>0</v>
      </c>
      <c r="AT29" s="60">
        <f t="shared" si="2"/>
        <v>0</v>
      </c>
      <c r="AU29" s="47">
        <f t="shared" si="2"/>
        <v>0</v>
      </c>
      <c r="AV29" s="59" t="e">
        <f t="shared" si="3"/>
        <v>#DIV/0!</v>
      </c>
      <c r="AW29" s="60" t="e">
        <f t="shared" si="4"/>
        <v>#DIV/0!</v>
      </c>
      <c r="AX29" s="60" t="e">
        <f t="shared" si="5"/>
        <v>#DIV/0!</v>
      </c>
      <c r="AY29" s="60" t="e">
        <f t="shared" si="6"/>
        <v>#DIV/0!</v>
      </c>
      <c r="AZ29" s="60" t="e">
        <f t="shared" si="7"/>
        <v>#DIV/0!</v>
      </c>
      <c r="BA29" s="47" t="e">
        <f t="shared" si="8"/>
        <v>#DIV/0!</v>
      </c>
    </row>
    <row r="30" spans="2:53" ht="60" customHeight="1" x14ac:dyDescent="0.35">
      <c r="B30" s="15"/>
      <c r="C30" s="15"/>
      <c r="D30" s="123" t="s">
        <v>73</v>
      </c>
      <c r="E30" s="124" t="s">
        <v>87</v>
      </c>
      <c r="F30" s="293" t="s">
        <v>251</v>
      </c>
      <c r="G30" s="293" t="s">
        <v>246</v>
      </c>
      <c r="H30" s="293" t="s">
        <v>245</v>
      </c>
      <c r="I30" s="293" t="s">
        <v>244</v>
      </c>
      <c r="J30" s="293" t="s">
        <v>248</v>
      </c>
      <c r="K30" s="300"/>
      <c r="L30" s="326"/>
      <c r="M30" s="327"/>
      <c r="N30" s="327"/>
      <c r="O30" s="327"/>
      <c r="P30" s="327"/>
      <c r="Q30" s="248"/>
      <c r="R30" s="354"/>
      <c r="S30" s="355"/>
      <c r="T30" s="355"/>
      <c r="U30" s="355"/>
      <c r="V30" s="355"/>
      <c r="W30" s="66"/>
      <c r="X30" s="354"/>
      <c r="Y30" s="355"/>
      <c r="Z30" s="355"/>
      <c r="AA30" s="355"/>
      <c r="AB30" s="355"/>
      <c r="AC30" s="66"/>
      <c r="AD30" s="266">
        <f>在庫情報!AD30</f>
        <v>0</v>
      </c>
      <c r="AE30" s="267">
        <f>在庫情報!AE30</f>
        <v>0</v>
      </c>
      <c r="AF30" s="267">
        <f>在庫情報!AF30</f>
        <v>0</v>
      </c>
      <c r="AG30" s="267">
        <f>在庫情報!AG30</f>
        <v>0</v>
      </c>
      <c r="AH30" s="267">
        <f>在庫情報!AH30</f>
        <v>0</v>
      </c>
      <c r="AI30" s="66">
        <f>在庫情報!AI30</f>
        <v>0</v>
      </c>
      <c r="AJ30" s="73"/>
      <c r="AK30" s="74"/>
      <c r="AL30" s="74"/>
      <c r="AM30" s="74"/>
      <c r="AN30" s="74"/>
      <c r="AO30" s="66"/>
      <c r="AP30" s="73">
        <f t="shared" si="2"/>
        <v>0</v>
      </c>
      <c r="AQ30" s="74">
        <f t="shared" si="2"/>
        <v>0</v>
      </c>
      <c r="AR30" s="74">
        <f t="shared" si="2"/>
        <v>0</v>
      </c>
      <c r="AS30" s="74">
        <f t="shared" si="2"/>
        <v>0</v>
      </c>
      <c r="AT30" s="74">
        <f t="shared" si="2"/>
        <v>0</v>
      </c>
      <c r="AU30" s="66">
        <f t="shared" si="2"/>
        <v>0</v>
      </c>
      <c r="AV30" s="73" t="e">
        <f t="shared" si="3"/>
        <v>#DIV/0!</v>
      </c>
      <c r="AW30" s="74" t="e">
        <f t="shared" si="4"/>
        <v>#DIV/0!</v>
      </c>
      <c r="AX30" s="74" t="e">
        <f t="shared" si="5"/>
        <v>#DIV/0!</v>
      </c>
      <c r="AY30" s="74" t="e">
        <f t="shared" si="6"/>
        <v>#DIV/0!</v>
      </c>
      <c r="AZ30" s="74" t="e">
        <f t="shared" si="7"/>
        <v>#DIV/0!</v>
      </c>
      <c r="BA30" s="66" t="e">
        <f t="shared" si="8"/>
        <v>#DIV/0!</v>
      </c>
    </row>
    <row r="31" spans="2:53" ht="60" customHeight="1" x14ac:dyDescent="0.35">
      <c r="B31" s="13" t="s">
        <v>111</v>
      </c>
      <c r="C31" s="13"/>
      <c r="D31" s="123" t="s">
        <v>114</v>
      </c>
      <c r="E31" s="124" t="s">
        <v>112</v>
      </c>
      <c r="F31" s="307" t="s">
        <v>279</v>
      </c>
      <c r="G31" s="303"/>
      <c r="H31" s="303"/>
      <c r="I31" s="303"/>
      <c r="J31" s="303"/>
      <c r="K31" s="297"/>
      <c r="L31" s="328"/>
      <c r="M31" s="249"/>
      <c r="N31" s="249"/>
      <c r="O31" s="249"/>
      <c r="P31" s="249"/>
      <c r="Q31" s="246"/>
      <c r="R31" s="360"/>
      <c r="S31" s="46"/>
      <c r="T31" s="46"/>
      <c r="U31" s="46"/>
      <c r="V31" s="46"/>
      <c r="W31" s="47"/>
      <c r="X31" s="360"/>
      <c r="Y31" s="46"/>
      <c r="Z31" s="46"/>
      <c r="AA31" s="46"/>
      <c r="AB31" s="46"/>
      <c r="AC31" s="47"/>
      <c r="AD31" s="272">
        <f>在庫情報!AD31</f>
        <v>0</v>
      </c>
      <c r="AE31" s="46">
        <f>在庫情報!AE31</f>
        <v>0</v>
      </c>
      <c r="AF31" s="46">
        <f>在庫情報!AF31</f>
        <v>0</v>
      </c>
      <c r="AG31" s="46">
        <f>在庫情報!AG31</f>
        <v>0</v>
      </c>
      <c r="AH31" s="46">
        <f>在庫情報!AH31</f>
        <v>0</v>
      </c>
      <c r="AI31" s="47">
        <f>在庫情報!AI31</f>
        <v>0</v>
      </c>
      <c r="AJ31" s="45"/>
      <c r="AK31" s="46"/>
      <c r="AL31" s="46"/>
      <c r="AM31" s="46"/>
      <c r="AN31" s="46"/>
      <c r="AO31" s="47"/>
      <c r="AP31" s="45">
        <f t="shared" si="2"/>
        <v>0</v>
      </c>
      <c r="AQ31" s="46">
        <f t="shared" si="2"/>
        <v>0</v>
      </c>
      <c r="AR31" s="46">
        <f t="shared" si="2"/>
        <v>0</v>
      </c>
      <c r="AS31" s="46">
        <f t="shared" si="2"/>
        <v>0</v>
      </c>
      <c r="AT31" s="46">
        <f t="shared" si="2"/>
        <v>0</v>
      </c>
      <c r="AU31" s="47">
        <f t="shared" si="2"/>
        <v>0</v>
      </c>
      <c r="AV31" s="45" t="e">
        <f t="shared" si="3"/>
        <v>#DIV/0!</v>
      </c>
      <c r="AW31" s="46" t="e">
        <f t="shared" si="4"/>
        <v>#DIV/0!</v>
      </c>
      <c r="AX31" s="46" t="e">
        <f t="shared" si="5"/>
        <v>#DIV/0!</v>
      </c>
      <c r="AY31" s="46" t="e">
        <f t="shared" si="6"/>
        <v>#DIV/0!</v>
      </c>
      <c r="AZ31" s="46" t="e">
        <f t="shared" si="7"/>
        <v>#DIV/0!</v>
      </c>
      <c r="BA31" s="47" t="e">
        <f t="shared" si="8"/>
        <v>#DIV/0!</v>
      </c>
    </row>
    <row r="32" spans="2:53" ht="60" customHeight="1" thickBot="1" x14ac:dyDescent="0.4">
      <c r="B32" s="15"/>
      <c r="C32" s="15"/>
      <c r="D32" s="123" t="s">
        <v>115</v>
      </c>
      <c r="E32" s="124" t="s">
        <v>113</v>
      </c>
      <c r="F32" s="308" t="s">
        <v>390</v>
      </c>
      <c r="G32" s="305"/>
      <c r="H32" s="305"/>
      <c r="I32" s="305"/>
      <c r="J32" s="305"/>
      <c r="K32" s="300"/>
      <c r="L32" s="329"/>
      <c r="M32" s="254"/>
      <c r="N32" s="254"/>
      <c r="O32" s="254"/>
      <c r="P32" s="254"/>
      <c r="Q32" s="255"/>
      <c r="R32" s="361"/>
      <c r="S32" s="49"/>
      <c r="T32" s="49"/>
      <c r="U32" s="49"/>
      <c r="V32" s="49"/>
      <c r="W32" s="50"/>
      <c r="X32" s="361"/>
      <c r="Y32" s="49"/>
      <c r="Z32" s="49"/>
      <c r="AA32" s="49"/>
      <c r="AB32" s="49"/>
      <c r="AC32" s="50"/>
      <c r="AD32" s="273">
        <f>在庫情報!AD32</f>
        <v>0</v>
      </c>
      <c r="AE32" s="49">
        <f>在庫情報!AE32</f>
        <v>0</v>
      </c>
      <c r="AF32" s="49">
        <f>在庫情報!AF32</f>
        <v>0</v>
      </c>
      <c r="AG32" s="49">
        <f>在庫情報!AG32</f>
        <v>0</v>
      </c>
      <c r="AH32" s="49">
        <f>在庫情報!AH32</f>
        <v>0</v>
      </c>
      <c r="AI32" s="50">
        <f>在庫情報!AI32</f>
        <v>0</v>
      </c>
      <c r="AJ32" s="48"/>
      <c r="AK32" s="49"/>
      <c r="AL32" s="49"/>
      <c r="AM32" s="49"/>
      <c r="AN32" s="49"/>
      <c r="AO32" s="50"/>
      <c r="AP32" s="48">
        <f t="shared" si="2"/>
        <v>0</v>
      </c>
      <c r="AQ32" s="49">
        <f t="shared" si="2"/>
        <v>0</v>
      </c>
      <c r="AR32" s="49">
        <f t="shared" si="2"/>
        <v>0</v>
      </c>
      <c r="AS32" s="49">
        <f t="shared" si="2"/>
        <v>0</v>
      </c>
      <c r="AT32" s="49">
        <f t="shared" si="2"/>
        <v>0</v>
      </c>
      <c r="AU32" s="50">
        <f t="shared" si="2"/>
        <v>0</v>
      </c>
      <c r="AV32" s="48" t="e">
        <f t="shared" si="3"/>
        <v>#DIV/0!</v>
      </c>
      <c r="AW32" s="49" t="e">
        <f t="shared" si="4"/>
        <v>#DIV/0!</v>
      </c>
      <c r="AX32" s="49" t="e">
        <f t="shared" si="5"/>
        <v>#DIV/0!</v>
      </c>
      <c r="AY32" s="49" t="e">
        <f t="shared" si="6"/>
        <v>#DIV/0!</v>
      </c>
      <c r="AZ32" s="49" t="e">
        <f t="shared" si="7"/>
        <v>#DIV/0!</v>
      </c>
      <c r="BA32" s="50" t="e">
        <f t="shared" si="8"/>
        <v>#DIV/0!</v>
      </c>
    </row>
    <row r="33" spans="2:53" s="52" customFormat="1" ht="99.95" customHeight="1" thickBot="1" x14ac:dyDescent="0.65">
      <c r="B33" s="14" t="s">
        <v>281</v>
      </c>
      <c r="C33" s="131"/>
      <c r="D33" s="123" t="s">
        <v>283</v>
      </c>
      <c r="E33" s="123" t="s">
        <v>285</v>
      </c>
      <c r="F33" s="285" t="s">
        <v>391</v>
      </c>
      <c r="G33" s="287"/>
      <c r="H33" s="287"/>
      <c r="I33" s="287"/>
      <c r="J33" s="287"/>
      <c r="K33" s="287"/>
      <c r="L33" s="329"/>
      <c r="M33" s="254"/>
      <c r="N33" s="254"/>
      <c r="O33" s="254"/>
      <c r="P33" s="254"/>
      <c r="Q33" s="255"/>
      <c r="R33" s="361"/>
      <c r="S33" s="49"/>
      <c r="T33" s="49"/>
      <c r="U33" s="49"/>
      <c r="V33" s="49"/>
      <c r="W33" s="50"/>
      <c r="X33" s="361"/>
      <c r="Y33" s="49"/>
      <c r="Z33" s="49"/>
      <c r="AA33" s="49"/>
      <c r="AB33" s="49"/>
      <c r="AC33" s="50"/>
      <c r="AD33" s="273">
        <f>在庫情報!AD33</f>
        <v>0</v>
      </c>
      <c r="AE33" s="49">
        <f>在庫情報!AE33</f>
        <v>0</v>
      </c>
      <c r="AF33" s="49">
        <f>在庫情報!AF33</f>
        <v>0</v>
      </c>
      <c r="AG33" s="49">
        <f>在庫情報!AG33</f>
        <v>0</v>
      </c>
      <c r="AH33" s="49">
        <f>在庫情報!AH33</f>
        <v>0</v>
      </c>
      <c r="AI33" s="50">
        <f>在庫情報!AI33</f>
        <v>0</v>
      </c>
      <c r="AJ33" s="48"/>
      <c r="AK33" s="49"/>
      <c r="AL33" s="49"/>
      <c r="AM33" s="49"/>
      <c r="AN33" s="49"/>
      <c r="AO33" s="50"/>
      <c r="AP33" s="48">
        <f t="shared" si="2"/>
        <v>0</v>
      </c>
      <c r="AQ33" s="49">
        <f t="shared" si="2"/>
        <v>0</v>
      </c>
      <c r="AR33" s="49">
        <f t="shared" si="2"/>
        <v>0</v>
      </c>
      <c r="AS33" s="49">
        <f t="shared" si="2"/>
        <v>0</v>
      </c>
      <c r="AT33" s="49">
        <f t="shared" si="2"/>
        <v>0</v>
      </c>
      <c r="AU33" s="50">
        <f t="shared" si="2"/>
        <v>0</v>
      </c>
      <c r="AV33" s="48" t="e">
        <f t="shared" si="3"/>
        <v>#DIV/0!</v>
      </c>
      <c r="AW33" s="49" t="e">
        <f t="shared" si="4"/>
        <v>#DIV/0!</v>
      </c>
      <c r="AX33" s="49" t="e">
        <f t="shared" si="5"/>
        <v>#DIV/0!</v>
      </c>
      <c r="AY33" s="49" t="e">
        <f t="shared" si="6"/>
        <v>#DIV/0!</v>
      </c>
      <c r="AZ33" s="49" t="e">
        <f t="shared" si="7"/>
        <v>#DIV/0!</v>
      </c>
      <c r="BA33" s="50" t="e">
        <f t="shared" si="8"/>
        <v>#DIV/0!</v>
      </c>
    </row>
    <row r="34" spans="2:53" ht="99.95" customHeight="1" thickBot="1" x14ac:dyDescent="0.4">
      <c r="B34" s="129"/>
      <c r="C34" s="6"/>
      <c r="D34" s="123" t="s">
        <v>284</v>
      </c>
      <c r="E34" s="123" t="s">
        <v>286</v>
      </c>
      <c r="F34" s="285" t="s">
        <v>392</v>
      </c>
      <c r="G34" s="287"/>
      <c r="H34" s="287"/>
      <c r="I34" s="287"/>
      <c r="J34" s="287"/>
      <c r="K34" s="287"/>
      <c r="L34" s="329"/>
      <c r="M34" s="254"/>
      <c r="N34" s="254"/>
      <c r="O34" s="254"/>
      <c r="P34" s="254"/>
      <c r="Q34" s="255"/>
      <c r="R34" s="361"/>
      <c r="S34" s="49"/>
      <c r="T34" s="49"/>
      <c r="U34" s="49"/>
      <c r="V34" s="49"/>
      <c r="W34" s="50"/>
      <c r="X34" s="361"/>
      <c r="Y34" s="49"/>
      <c r="Z34" s="49"/>
      <c r="AA34" s="49"/>
      <c r="AB34" s="49"/>
      <c r="AC34" s="50"/>
      <c r="AD34" s="273">
        <f>在庫情報!AD34</f>
        <v>0</v>
      </c>
      <c r="AE34" s="49">
        <f>在庫情報!AE34</f>
        <v>0</v>
      </c>
      <c r="AF34" s="49">
        <f>在庫情報!AF34</f>
        <v>0</v>
      </c>
      <c r="AG34" s="49">
        <f>在庫情報!AG34</f>
        <v>0</v>
      </c>
      <c r="AH34" s="49">
        <f>在庫情報!AH34</f>
        <v>0</v>
      </c>
      <c r="AI34" s="50">
        <f>在庫情報!AI34</f>
        <v>0</v>
      </c>
      <c r="AJ34" s="48"/>
      <c r="AK34" s="49"/>
      <c r="AL34" s="49"/>
      <c r="AM34" s="49"/>
      <c r="AN34" s="49"/>
      <c r="AO34" s="50"/>
      <c r="AP34" s="48">
        <f t="shared" si="2"/>
        <v>0</v>
      </c>
      <c r="AQ34" s="49">
        <f t="shared" si="2"/>
        <v>0</v>
      </c>
      <c r="AR34" s="49">
        <f t="shared" si="2"/>
        <v>0</v>
      </c>
      <c r="AS34" s="49">
        <f t="shared" si="2"/>
        <v>0</v>
      </c>
      <c r="AT34" s="49">
        <f t="shared" si="2"/>
        <v>0</v>
      </c>
      <c r="AU34" s="50">
        <f t="shared" si="2"/>
        <v>0</v>
      </c>
      <c r="AV34" s="48" t="e">
        <f t="shared" si="3"/>
        <v>#DIV/0!</v>
      </c>
      <c r="AW34" s="49" t="e">
        <f t="shared" si="4"/>
        <v>#DIV/0!</v>
      </c>
      <c r="AX34" s="49" t="e">
        <f t="shared" si="5"/>
        <v>#DIV/0!</v>
      </c>
      <c r="AY34" s="49" t="e">
        <f t="shared" si="6"/>
        <v>#DIV/0!</v>
      </c>
      <c r="AZ34" s="49" t="e">
        <f t="shared" si="7"/>
        <v>#DIV/0!</v>
      </c>
      <c r="BA34" s="50" t="e">
        <f t="shared" si="8"/>
        <v>#DIV/0!</v>
      </c>
    </row>
    <row r="35" spans="2:53" ht="99.95" customHeight="1" thickBot="1" x14ac:dyDescent="0.4">
      <c r="B35" s="16" t="s">
        <v>287</v>
      </c>
      <c r="C35" s="125"/>
      <c r="D35" s="132" t="s">
        <v>288</v>
      </c>
      <c r="E35" s="132" t="s">
        <v>296</v>
      </c>
      <c r="F35" s="285" t="s">
        <v>393</v>
      </c>
      <c r="G35" s="287"/>
      <c r="H35" s="287"/>
      <c r="I35" s="287"/>
      <c r="J35" s="287"/>
      <c r="K35" s="287"/>
      <c r="L35" s="329"/>
      <c r="M35" s="254"/>
      <c r="N35" s="254"/>
      <c r="O35" s="254"/>
      <c r="P35" s="254"/>
      <c r="Q35" s="255"/>
      <c r="R35" s="361"/>
      <c r="S35" s="49"/>
      <c r="T35" s="49"/>
      <c r="U35" s="49"/>
      <c r="V35" s="49"/>
      <c r="W35" s="50"/>
      <c r="X35" s="361"/>
      <c r="Y35" s="49"/>
      <c r="Z35" s="49"/>
      <c r="AA35" s="49"/>
      <c r="AB35" s="49"/>
      <c r="AC35" s="50"/>
      <c r="AD35" s="273">
        <f>在庫情報!AD35</f>
        <v>0</v>
      </c>
      <c r="AE35" s="49">
        <f>在庫情報!AE35</f>
        <v>0</v>
      </c>
      <c r="AF35" s="49">
        <f>在庫情報!AF35</f>
        <v>0</v>
      </c>
      <c r="AG35" s="49">
        <f>在庫情報!AG35</f>
        <v>0</v>
      </c>
      <c r="AH35" s="49">
        <f>在庫情報!AH35</f>
        <v>0</v>
      </c>
      <c r="AI35" s="50">
        <f>在庫情報!AI35</f>
        <v>0</v>
      </c>
      <c r="AJ35" s="48"/>
      <c r="AK35" s="49"/>
      <c r="AL35" s="49"/>
      <c r="AM35" s="49"/>
      <c r="AN35" s="49"/>
      <c r="AO35" s="50"/>
      <c r="AP35" s="48">
        <f t="shared" si="2"/>
        <v>0</v>
      </c>
      <c r="AQ35" s="49">
        <f t="shared" si="2"/>
        <v>0</v>
      </c>
      <c r="AR35" s="49">
        <f t="shared" si="2"/>
        <v>0</v>
      </c>
      <c r="AS35" s="49">
        <f t="shared" si="2"/>
        <v>0</v>
      </c>
      <c r="AT35" s="49">
        <f t="shared" si="2"/>
        <v>0</v>
      </c>
      <c r="AU35" s="50">
        <f t="shared" si="2"/>
        <v>0</v>
      </c>
      <c r="AV35" s="48" t="e">
        <f t="shared" si="3"/>
        <v>#DIV/0!</v>
      </c>
      <c r="AW35" s="49" t="e">
        <f t="shared" si="4"/>
        <v>#DIV/0!</v>
      </c>
      <c r="AX35" s="49" t="e">
        <f t="shared" si="5"/>
        <v>#DIV/0!</v>
      </c>
      <c r="AY35" s="49" t="e">
        <f t="shared" si="6"/>
        <v>#DIV/0!</v>
      </c>
      <c r="AZ35" s="49" t="e">
        <f t="shared" si="7"/>
        <v>#DIV/0!</v>
      </c>
      <c r="BA35" s="50" t="e">
        <f t="shared" si="8"/>
        <v>#DIV/0!</v>
      </c>
    </row>
    <row r="36" spans="2:53" ht="99.95" customHeight="1" thickBot="1" x14ac:dyDescent="0.4">
      <c r="B36" s="13" t="s">
        <v>289</v>
      </c>
      <c r="C36" s="6"/>
      <c r="D36" s="123" t="s">
        <v>291</v>
      </c>
      <c r="E36" s="123" t="s">
        <v>290</v>
      </c>
      <c r="F36" s="285" t="s">
        <v>394</v>
      </c>
      <c r="G36" s="287"/>
      <c r="H36" s="287"/>
      <c r="I36" s="287"/>
      <c r="J36" s="287"/>
      <c r="K36" s="287"/>
      <c r="L36" s="329"/>
      <c r="M36" s="254"/>
      <c r="N36" s="254"/>
      <c r="O36" s="254"/>
      <c r="P36" s="254"/>
      <c r="Q36" s="255"/>
      <c r="R36" s="361"/>
      <c r="S36" s="49"/>
      <c r="T36" s="49"/>
      <c r="U36" s="49"/>
      <c r="V36" s="49"/>
      <c r="W36" s="50"/>
      <c r="X36" s="361"/>
      <c r="Y36" s="49"/>
      <c r="Z36" s="49"/>
      <c r="AA36" s="49"/>
      <c r="AB36" s="49"/>
      <c r="AC36" s="50"/>
      <c r="AD36" s="273">
        <f>在庫情報!AD36</f>
        <v>0</v>
      </c>
      <c r="AE36" s="49">
        <f>在庫情報!AE36</f>
        <v>0</v>
      </c>
      <c r="AF36" s="49">
        <f>在庫情報!AF36</f>
        <v>0</v>
      </c>
      <c r="AG36" s="49">
        <f>在庫情報!AG36</f>
        <v>0</v>
      </c>
      <c r="AH36" s="49">
        <f>在庫情報!AH36</f>
        <v>0</v>
      </c>
      <c r="AI36" s="50">
        <f>在庫情報!AI36</f>
        <v>0</v>
      </c>
      <c r="AJ36" s="48"/>
      <c r="AK36" s="49"/>
      <c r="AL36" s="49"/>
      <c r="AM36" s="49"/>
      <c r="AN36" s="49"/>
      <c r="AO36" s="50"/>
      <c r="AP36" s="48">
        <f t="shared" si="2"/>
        <v>0</v>
      </c>
      <c r="AQ36" s="49">
        <f t="shared" si="2"/>
        <v>0</v>
      </c>
      <c r="AR36" s="49">
        <f t="shared" si="2"/>
        <v>0</v>
      </c>
      <c r="AS36" s="49">
        <f t="shared" si="2"/>
        <v>0</v>
      </c>
      <c r="AT36" s="49">
        <f t="shared" si="2"/>
        <v>0</v>
      </c>
      <c r="AU36" s="50">
        <f t="shared" si="2"/>
        <v>0</v>
      </c>
      <c r="AV36" s="48" t="e">
        <f t="shared" si="3"/>
        <v>#DIV/0!</v>
      </c>
      <c r="AW36" s="49" t="e">
        <f t="shared" si="4"/>
        <v>#DIV/0!</v>
      </c>
      <c r="AX36" s="49" t="e">
        <f t="shared" si="5"/>
        <v>#DIV/0!</v>
      </c>
      <c r="AY36" s="49" t="e">
        <f t="shared" si="6"/>
        <v>#DIV/0!</v>
      </c>
      <c r="AZ36" s="49" t="e">
        <f t="shared" si="7"/>
        <v>#DIV/0!</v>
      </c>
      <c r="BA36" s="50" t="e">
        <f t="shared" si="8"/>
        <v>#DIV/0!</v>
      </c>
    </row>
    <row r="37" spans="2:53" ht="99.95" customHeight="1" thickBot="1" x14ac:dyDescent="0.4">
      <c r="B37" s="129"/>
      <c r="C37" s="6"/>
      <c r="D37" s="123" t="s">
        <v>284</v>
      </c>
      <c r="E37" s="123" t="s">
        <v>84</v>
      </c>
      <c r="F37" s="285" t="s">
        <v>395</v>
      </c>
      <c r="G37" s="287"/>
      <c r="H37" s="287"/>
      <c r="I37" s="287"/>
      <c r="J37" s="287"/>
      <c r="K37" s="287"/>
      <c r="L37" s="329"/>
      <c r="M37" s="254"/>
      <c r="N37" s="254"/>
      <c r="O37" s="254"/>
      <c r="P37" s="254"/>
      <c r="Q37" s="255"/>
      <c r="R37" s="361"/>
      <c r="S37" s="49"/>
      <c r="T37" s="49"/>
      <c r="U37" s="49"/>
      <c r="V37" s="49"/>
      <c r="W37" s="50"/>
      <c r="X37" s="361"/>
      <c r="Y37" s="49"/>
      <c r="Z37" s="49"/>
      <c r="AA37" s="49"/>
      <c r="AB37" s="49"/>
      <c r="AC37" s="50"/>
      <c r="AD37" s="273">
        <f>在庫情報!AD37</f>
        <v>0</v>
      </c>
      <c r="AE37" s="49">
        <f>在庫情報!AE37</f>
        <v>0</v>
      </c>
      <c r="AF37" s="49">
        <f>在庫情報!AF37</f>
        <v>0</v>
      </c>
      <c r="AG37" s="49">
        <f>在庫情報!AG37</f>
        <v>0</v>
      </c>
      <c r="AH37" s="49">
        <f>在庫情報!AH37</f>
        <v>0</v>
      </c>
      <c r="AI37" s="50">
        <f>在庫情報!AI37</f>
        <v>0</v>
      </c>
      <c r="AJ37" s="48"/>
      <c r="AK37" s="49"/>
      <c r="AL37" s="49"/>
      <c r="AM37" s="49"/>
      <c r="AN37" s="49"/>
      <c r="AO37" s="50"/>
      <c r="AP37" s="48">
        <f t="shared" si="2"/>
        <v>0</v>
      </c>
      <c r="AQ37" s="49">
        <f t="shared" si="2"/>
        <v>0</v>
      </c>
      <c r="AR37" s="49">
        <f t="shared" si="2"/>
        <v>0</v>
      </c>
      <c r="AS37" s="49">
        <f t="shared" si="2"/>
        <v>0</v>
      </c>
      <c r="AT37" s="49">
        <f t="shared" si="2"/>
        <v>0</v>
      </c>
      <c r="AU37" s="50">
        <f t="shared" si="2"/>
        <v>0</v>
      </c>
      <c r="AV37" s="48" t="e">
        <f t="shared" si="3"/>
        <v>#DIV/0!</v>
      </c>
      <c r="AW37" s="49" t="e">
        <f t="shared" si="4"/>
        <v>#DIV/0!</v>
      </c>
      <c r="AX37" s="49" t="e">
        <f t="shared" si="5"/>
        <v>#DIV/0!</v>
      </c>
      <c r="AY37" s="49" t="e">
        <f t="shared" si="6"/>
        <v>#DIV/0!</v>
      </c>
      <c r="AZ37" s="49" t="e">
        <f t="shared" si="7"/>
        <v>#DIV/0!</v>
      </c>
      <c r="BA37" s="50" t="e">
        <f t="shared" si="8"/>
        <v>#DIV/0!</v>
      </c>
    </row>
    <row r="38" spans="2:53" ht="99.95" customHeight="1" thickBot="1" x14ac:dyDescent="0.4">
      <c r="B38" s="129"/>
      <c r="C38" s="6"/>
      <c r="D38" s="123" t="s">
        <v>294</v>
      </c>
      <c r="E38" s="123" t="s">
        <v>295</v>
      </c>
      <c r="F38" s="285" t="s">
        <v>396</v>
      </c>
      <c r="G38" s="287"/>
      <c r="H38" s="287"/>
      <c r="I38" s="287"/>
      <c r="J38" s="287"/>
      <c r="K38" s="287"/>
      <c r="L38" s="329"/>
      <c r="M38" s="254"/>
      <c r="N38" s="254"/>
      <c r="O38" s="254"/>
      <c r="P38" s="254"/>
      <c r="Q38" s="255"/>
      <c r="R38" s="361"/>
      <c r="S38" s="49"/>
      <c r="T38" s="49"/>
      <c r="U38" s="49"/>
      <c r="V38" s="49"/>
      <c r="W38" s="50"/>
      <c r="X38" s="361"/>
      <c r="Y38" s="49"/>
      <c r="Z38" s="49"/>
      <c r="AA38" s="49"/>
      <c r="AB38" s="49"/>
      <c r="AC38" s="50"/>
      <c r="AD38" s="273">
        <f>在庫情報!AD38</f>
        <v>0</v>
      </c>
      <c r="AE38" s="49">
        <f>在庫情報!AE38</f>
        <v>0</v>
      </c>
      <c r="AF38" s="49">
        <f>在庫情報!AF38</f>
        <v>0</v>
      </c>
      <c r="AG38" s="49">
        <f>在庫情報!AG38</f>
        <v>0</v>
      </c>
      <c r="AH38" s="49">
        <f>在庫情報!AH38</f>
        <v>0</v>
      </c>
      <c r="AI38" s="50">
        <f>在庫情報!AI38</f>
        <v>0</v>
      </c>
      <c r="AJ38" s="48"/>
      <c r="AK38" s="49"/>
      <c r="AL38" s="49"/>
      <c r="AM38" s="49"/>
      <c r="AN38" s="49"/>
      <c r="AO38" s="50"/>
      <c r="AP38" s="48">
        <f t="shared" si="2"/>
        <v>0</v>
      </c>
      <c r="AQ38" s="49">
        <f t="shared" si="2"/>
        <v>0</v>
      </c>
      <c r="AR38" s="49">
        <f t="shared" si="2"/>
        <v>0</v>
      </c>
      <c r="AS38" s="49">
        <f t="shared" si="2"/>
        <v>0</v>
      </c>
      <c r="AT38" s="49">
        <f t="shared" si="2"/>
        <v>0</v>
      </c>
      <c r="AU38" s="50">
        <f t="shared" si="2"/>
        <v>0</v>
      </c>
      <c r="AV38" s="48" t="e">
        <f t="shared" si="3"/>
        <v>#DIV/0!</v>
      </c>
      <c r="AW38" s="49" t="e">
        <f t="shared" si="4"/>
        <v>#DIV/0!</v>
      </c>
      <c r="AX38" s="49" t="e">
        <f t="shared" si="5"/>
        <v>#DIV/0!</v>
      </c>
      <c r="AY38" s="49" t="e">
        <f t="shared" si="6"/>
        <v>#DIV/0!</v>
      </c>
      <c r="AZ38" s="49" t="e">
        <f t="shared" si="7"/>
        <v>#DIV/0!</v>
      </c>
      <c r="BA38" s="50" t="e">
        <f t="shared" si="8"/>
        <v>#DIV/0!</v>
      </c>
    </row>
    <row r="39" spans="2:53" ht="99.95" customHeight="1" thickBot="1" x14ac:dyDescent="0.4">
      <c r="B39" s="129"/>
      <c r="C39" s="128"/>
      <c r="D39" s="132" t="s">
        <v>282</v>
      </c>
      <c r="E39" s="132" t="s">
        <v>86</v>
      </c>
      <c r="F39" s="285" t="s">
        <v>397</v>
      </c>
      <c r="G39" s="288"/>
      <c r="H39" s="287"/>
      <c r="I39" s="287"/>
      <c r="J39" s="287"/>
      <c r="K39" s="287"/>
      <c r="L39" s="329"/>
      <c r="M39" s="254"/>
      <c r="N39" s="254"/>
      <c r="O39" s="254"/>
      <c r="P39" s="254"/>
      <c r="Q39" s="255"/>
      <c r="R39" s="361"/>
      <c r="S39" s="49"/>
      <c r="T39" s="49"/>
      <c r="U39" s="49"/>
      <c r="V39" s="49"/>
      <c r="W39" s="50"/>
      <c r="X39" s="361"/>
      <c r="Y39" s="49"/>
      <c r="Z39" s="49"/>
      <c r="AA39" s="49"/>
      <c r="AB39" s="49"/>
      <c r="AC39" s="50"/>
      <c r="AD39" s="273">
        <f>在庫情報!AD39</f>
        <v>0</v>
      </c>
      <c r="AE39" s="49">
        <f>在庫情報!AE39</f>
        <v>0</v>
      </c>
      <c r="AF39" s="49">
        <f>在庫情報!AF39</f>
        <v>0</v>
      </c>
      <c r="AG39" s="49">
        <f>在庫情報!AG39</f>
        <v>0</v>
      </c>
      <c r="AH39" s="49">
        <f>在庫情報!AH39</f>
        <v>0</v>
      </c>
      <c r="AI39" s="50">
        <f>在庫情報!AI39</f>
        <v>0</v>
      </c>
      <c r="AJ39" s="48"/>
      <c r="AK39" s="49"/>
      <c r="AL39" s="49"/>
      <c r="AM39" s="49"/>
      <c r="AN39" s="49"/>
      <c r="AO39" s="50"/>
      <c r="AP39" s="48">
        <f t="shared" si="2"/>
        <v>0</v>
      </c>
      <c r="AQ39" s="49">
        <f t="shared" si="2"/>
        <v>0</v>
      </c>
      <c r="AR39" s="49">
        <f t="shared" si="2"/>
        <v>0</v>
      </c>
      <c r="AS39" s="49">
        <f t="shared" si="2"/>
        <v>0</v>
      </c>
      <c r="AT39" s="49">
        <f t="shared" si="2"/>
        <v>0</v>
      </c>
      <c r="AU39" s="50">
        <f t="shared" si="2"/>
        <v>0</v>
      </c>
      <c r="AV39" s="48" t="e">
        <f t="shared" si="3"/>
        <v>#DIV/0!</v>
      </c>
      <c r="AW39" s="49" t="e">
        <f t="shared" si="4"/>
        <v>#DIV/0!</v>
      </c>
      <c r="AX39" s="49" t="e">
        <f t="shared" si="5"/>
        <v>#DIV/0!</v>
      </c>
      <c r="AY39" s="49" t="e">
        <f t="shared" si="6"/>
        <v>#DIV/0!</v>
      </c>
      <c r="AZ39" s="49" t="e">
        <f t="shared" si="7"/>
        <v>#DIV/0!</v>
      </c>
      <c r="BA39" s="50" t="e">
        <f t="shared" si="8"/>
        <v>#DIV/0!</v>
      </c>
    </row>
    <row r="40" spans="2:53" ht="99.95" customHeight="1" thickBot="1" x14ac:dyDescent="0.4">
      <c r="B40" s="16" t="s">
        <v>292</v>
      </c>
      <c r="C40" s="6"/>
      <c r="D40" s="123" t="s">
        <v>293</v>
      </c>
      <c r="E40" s="132" t="s">
        <v>88</v>
      </c>
      <c r="F40" s="285" t="s">
        <v>398</v>
      </c>
      <c r="G40" s="288"/>
      <c r="H40" s="288"/>
      <c r="I40" s="288"/>
      <c r="J40" s="288"/>
      <c r="K40" s="288"/>
      <c r="L40" s="330"/>
      <c r="M40" s="256"/>
      <c r="N40" s="256"/>
      <c r="O40" s="256"/>
      <c r="P40" s="256"/>
      <c r="Q40" s="257"/>
      <c r="R40" s="362"/>
      <c r="S40" s="147"/>
      <c r="T40" s="147"/>
      <c r="U40" s="147"/>
      <c r="V40" s="147"/>
      <c r="W40" s="148"/>
      <c r="X40" s="362"/>
      <c r="Y40" s="147"/>
      <c r="Z40" s="147"/>
      <c r="AA40" s="147"/>
      <c r="AB40" s="147"/>
      <c r="AC40" s="148"/>
      <c r="AD40" s="274">
        <f>在庫情報!AD40</f>
        <v>0</v>
      </c>
      <c r="AE40" s="147">
        <f>在庫情報!AE40</f>
        <v>0</v>
      </c>
      <c r="AF40" s="147">
        <f>在庫情報!AF40</f>
        <v>0</v>
      </c>
      <c r="AG40" s="147">
        <f>在庫情報!AG40</f>
        <v>0</v>
      </c>
      <c r="AH40" s="147">
        <f>在庫情報!AH40</f>
        <v>0</v>
      </c>
      <c r="AI40" s="148">
        <f>在庫情報!AI40</f>
        <v>0</v>
      </c>
      <c r="AJ40" s="146"/>
      <c r="AK40" s="147"/>
      <c r="AL40" s="147"/>
      <c r="AM40" s="147"/>
      <c r="AN40" s="147"/>
      <c r="AO40" s="148"/>
      <c r="AP40" s="146">
        <f t="shared" si="2"/>
        <v>0</v>
      </c>
      <c r="AQ40" s="147">
        <f t="shared" si="2"/>
        <v>0</v>
      </c>
      <c r="AR40" s="147">
        <f t="shared" si="2"/>
        <v>0</v>
      </c>
      <c r="AS40" s="147">
        <f t="shared" si="2"/>
        <v>0</v>
      </c>
      <c r="AT40" s="147">
        <f t="shared" si="2"/>
        <v>0</v>
      </c>
      <c r="AU40" s="148">
        <f t="shared" si="2"/>
        <v>0</v>
      </c>
      <c r="AV40" s="146" t="e">
        <f t="shared" si="3"/>
        <v>#DIV/0!</v>
      </c>
      <c r="AW40" s="147" t="e">
        <f t="shared" si="4"/>
        <v>#DIV/0!</v>
      </c>
      <c r="AX40" s="147" t="e">
        <f t="shared" si="5"/>
        <v>#DIV/0!</v>
      </c>
      <c r="AY40" s="147" t="e">
        <f t="shared" si="6"/>
        <v>#DIV/0!</v>
      </c>
      <c r="AZ40" s="147" t="e">
        <f t="shared" si="7"/>
        <v>#DIV/0!</v>
      </c>
      <c r="BA40" s="148" t="e">
        <f t="shared" si="8"/>
        <v>#DIV/0!</v>
      </c>
    </row>
    <row r="41" spans="2:53" ht="99.95" customHeight="1" x14ac:dyDescent="0.35">
      <c r="B41" s="14" t="s">
        <v>298</v>
      </c>
      <c r="C41" s="6"/>
      <c r="D41" s="188" t="s">
        <v>303</v>
      </c>
      <c r="E41" s="217" t="s">
        <v>309</v>
      </c>
      <c r="F41" s="309" t="s">
        <v>325</v>
      </c>
      <c r="G41" s="310" t="s">
        <v>326</v>
      </c>
      <c r="H41" s="310" t="s">
        <v>327</v>
      </c>
      <c r="I41" s="310" t="s">
        <v>328</v>
      </c>
      <c r="J41" s="310" t="s">
        <v>316</v>
      </c>
      <c r="K41" s="297"/>
      <c r="L41" s="331"/>
      <c r="M41" s="334"/>
      <c r="N41" s="334"/>
      <c r="O41" s="334"/>
      <c r="P41" s="334"/>
      <c r="Q41" s="311"/>
      <c r="R41" s="363"/>
      <c r="S41" s="364"/>
      <c r="T41" s="364"/>
      <c r="U41" s="364"/>
      <c r="V41" s="364"/>
      <c r="W41" s="222"/>
      <c r="X41" s="363"/>
      <c r="Y41" s="364"/>
      <c r="Z41" s="364"/>
      <c r="AA41" s="364"/>
      <c r="AB41" s="364"/>
      <c r="AC41" s="222"/>
      <c r="AD41" s="275">
        <f>在庫情報!AD41</f>
        <v>0</v>
      </c>
      <c r="AE41" s="277">
        <f>在庫情報!AE41</f>
        <v>0</v>
      </c>
      <c r="AF41" s="277">
        <f>在庫情報!AF41</f>
        <v>0</v>
      </c>
      <c r="AG41" s="277">
        <f>在庫情報!AG41</f>
        <v>0</v>
      </c>
      <c r="AH41" s="277">
        <f>在庫情報!AH41</f>
        <v>0</v>
      </c>
      <c r="AI41" s="223">
        <f>在庫情報!AI41</f>
        <v>0</v>
      </c>
      <c r="AJ41" s="220"/>
      <c r="AK41" s="224"/>
      <c r="AL41" s="224"/>
      <c r="AM41" s="224"/>
      <c r="AN41" s="224"/>
      <c r="AO41" s="222"/>
      <c r="AP41" s="220">
        <f t="shared" si="2"/>
        <v>0</v>
      </c>
      <c r="AQ41" s="224">
        <f t="shared" si="2"/>
        <v>0</v>
      </c>
      <c r="AR41" s="224">
        <f t="shared" si="2"/>
        <v>0</v>
      </c>
      <c r="AS41" s="224">
        <f t="shared" si="2"/>
        <v>0</v>
      </c>
      <c r="AT41" s="224">
        <f t="shared" si="2"/>
        <v>0</v>
      </c>
      <c r="AU41" s="222">
        <f t="shared" si="2"/>
        <v>0</v>
      </c>
      <c r="AV41" s="220" t="e">
        <f t="shared" si="3"/>
        <v>#DIV/0!</v>
      </c>
      <c r="AW41" s="221" t="e">
        <f t="shared" si="4"/>
        <v>#DIV/0!</v>
      </c>
      <c r="AX41" s="221" t="e">
        <f t="shared" si="5"/>
        <v>#DIV/0!</v>
      </c>
      <c r="AY41" s="221" t="e">
        <f t="shared" si="6"/>
        <v>#DIV/0!</v>
      </c>
      <c r="AZ41" s="221" t="e">
        <f t="shared" si="7"/>
        <v>#DIV/0!</v>
      </c>
      <c r="BA41" s="222" t="e">
        <f t="shared" si="8"/>
        <v>#DIV/0!</v>
      </c>
    </row>
    <row r="42" spans="2:53" ht="99.95" customHeight="1" x14ac:dyDescent="0.35">
      <c r="B42" s="129"/>
      <c r="C42" s="6"/>
      <c r="D42" s="189" t="s">
        <v>304</v>
      </c>
      <c r="E42" s="217" t="s">
        <v>310</v>
      </c>
      <c r="F42" s="312" t="s">
        <v>329</v>
      </c>
      <c r="G42" s="312" t="s">
        <v>317</v>
      </c>
      <c r="H42" s="312" t="s">
        <v>330</v>
      </c>
      <c r="I42" s="312" t="s">
        <v>331</v>
      </c>
      <c r="J42" s="312" t="s">
        <v>332</v>
      </c>
      <c r="K42" s="304"/>
      <c r="L42" s="332"/>
      <c r="M42" s="335"/>
      <c r="N42" s="335"/>
      <c r="O42" s="335"/>
      <c r="P42" s="335"/>
      <c r="Q42" s="247"/>
      <c r="R42" s="362"/>
      <c r="S42" s="365"/>
      <c r="T42" s="365"/>
      <c r="U42" s="365"/>
      <c r="V42" s="365"/>
      <c r="W42" s="148"/>
      <c r="X42" s="362"/>
      <c r="Y42" s="365"/>
      <c r="Z42" s="365"/>
      <c r="AA42" s="365"/>
      <c r="AB42" s="365"/>
      <c r="AC42" s="148"/>
      <c r="AD42" s="258">
        <f>在庫情報!AD42</f>
        <v>0</v>
      </c>
      <c r="AE42" s="259">
        <f>在庫情報!AE42</f>
        <v>0</v>
      </c>
      <c r="AF42" s="259">
        <f>在庫情報!AF42</f>
        <v>0</v>
      </c>
      <c r="AG42" s="259">
        <f>在庫情報!AG42</f>
        <v>0</v>
      </c>
      <c r="AH42" s="259">
        <f>在庫情報!AH42</f>
        <v>0</v>
      </c>
      <c r="AI42" s="47">
        <f>在庫情報!AI42</f>
        <v>0</v>
      </c>
      <c r="AJ42" s="146"/>
      <c r="AK42" s="191"/>
      <c r="AL42" s="191"/>
      <c r="AM42" s="191"/>
      <c r="AN42" s="191"/>
      <c r="AO42" s="148"/>
      <c r="AP42" s="146">
        <f t="shared" si="2"/>
        <v>0</v>
      </c>
      <c r="AQ42" s="191">
        <f t="shared" si="2"/>
        <v>0</v>
      </c>
      <c r="AR42" s="191">
        <f t="shared" si="2"/>
        <v>0</v>
      </c>
      <c r="AS42" s="191">
        <f t="shared" si="2"/>
        <v>0</v>
      </c>
      <c r="AT42" s="191">
        <f t="shared" si="2"/>
        <v>0</v>
      </c>
      <c r="AU42" s="148">
        <f t="shared" si="2"/>
        <v>0</v>
      </c>
      <c r="AV42" s="146" t="e">
        <f t="shared" si="3"/>
        <v>#DIV/0!</v>
      </c>
      <c r="AW42" s="147" t="e">
        <f t="shared" si="4"/>
        <v>#DIV/0!</v>
      </c>
      <c r="AX42" s="147" t="e">
        <f t="shared" si="5"/>
        <v>#DIV/0!</v>
      </c>
      <c r="AY42" s="147" t="e">
        <f t="shared" si="6"/>
        <v>#DIV/0!</v>
      </c>
      <c r="AZ42" s="147" t="e">
        <f t="shared" si="7"/>
        <v>#DIV/0!</v>
      </c>
      <c r="BA42" s="148" t="e">
        <f t="shared" si="8"/>
        <v>#DIV/0!</v>
      </c>
    </row>
    <row r="43" spans="2:53" ht="99.95" customHeight="1" x14ac:dyDescent="0.35">
      <c r="B43" s="129"/>
      <c r="C43" s="6"/>
      <c r="D43" s="189" t="s">
        <v>301</v>
      </c>
      <c r="E43" s="219" t="s">
        <v>323</v>
      </c>
      <c r="F43" s="312" t="s">
        <v>333</v>
      </c>
      <c r="G43" s="312" t="s">
        <v>334</v>
      </c>
      <c r="H43" s="312" t="s">
        <v>335</v>
      </c>
      <c r="I43" s="312" t="s">
        <v>336</v>
      </c>
      <c r="J43" s="312" t="s">
        <v>318</v>
      </c>
      <c r="K43" s="304"/>
      <c r="L43" s="332"/>
      <c r="M43" s="335"/>
      <c r="N43" s="335"/>
      <c r="O43" s="335"/>
      <c r="P43" s="335"/>
      <c r="Q43" s="247"/>
      <c r="R43" s="362"/>
      <c r="S43" s="365"/>
      <c r="T43" s="365"/>
      <c r="U43" s="365"/>
      <c r="V43" s="365"/>
      <c r="W43" s="148"/>
      <c r="X43" s="362"/>
      <c r="Y43" s="365"/>
      <c r="Z43" s="365"/>
      <c r="AA43" s="365"/>
      <c r="AB43" s="365"/>
      <c r="AC43" s="148"/>
      <c r="AD43" s="258">
        <f>在庫情報!AD43</f>
        <v>0</v>
      </c>
      <c r="AE43" s="259">
        <f>在庫情報!AE43</f>
        <v>0</v>
      </c>
      <c r="AF43" s="259">
        <f>在庫情報!AF43</f>
        <v>0</v>
      </c>
      <c r="AG43" s="259">
        <f>在庫情報!AG43</f>
        <v>0</v>
      </c>
      <c r="AH43" s="259">
        <f>在庫情報!AH43</f>
        <v>0</v>
      </c>
      <c r="AI43" s="47">
        <f>在庫情報!AI43</f>
        <v>0</v>
      </c>
      <c r="AJ43" s="146"/>
      <c r="AK43" s="191"/>
      <c r="AL43" s="191"/>
      <c r="AM43" s="191"/>
      <c r="AN43" s="191"/>
      <c r="AO43" s="148"/>
      <c r="AP43" s="146">
        <f t="shared" si="2"/>
        <v>0</v>
      </c>
      <c r="AQ43" s="191">
        <f t="shared" si="2"/>
        <v>0</v>
      </c>
      <c r="AR43" s="191">
        <f t="shared" si="2"/>
        <v>0</v>
      </c>
      <c r="AS43" s="191">
        <f t="shared" si="2"/>
        <v>0</v>
      </c>
      <c r="AT43" s="191">
        <f t="shared" si="2"/>
        <v>0</v>
      </c>
      <c r="AU43" s="148">
        <f t="shared" si="2"/>
        <v>0</v>
      </c>
      <c r="AV43" s="146" t="e">
        <f t="shared" si="3"/>
        <v>#DIV/0!</v>
      </c>
      <c r="AW43" s="147" t="e">
        <f t="shared" si="4"/>
        <v>#DIV/0!</v>
      </c>
      <c r="AX43" s="147" t="e">
        <f t="shared" si="5"/>
        <v>#DIV/0!</v>
      </c>
      <c r="AY43" s="147" t="e">
        <f t="shared" si="6"/>
        <v>#DIV/0!</v>
      </c>
      <c r="AZ43" s="147" t="e">
        <f t="shared" si="7"/>
        <v>#DIV/0!</v>
      </c>
      <c r="BA43" s="148" t="e">
        <f t="shared" si="8"/>
        <v>#DIV/0!</v>
      </c>
    </row>
    <row r="44" spans="2:53" ht="99.95" customHeight="1" thickBot="1" x14ac:dyDescent="0.4">
      <c r="B44" s="130"/>
      <c r="C44" s="6"/>
      <c r="D44" s="190" t="s">
        <v>300</v>
      </c>
      <c r="E44" s="218" t="s">
        <v>300</v>
      </c>
      <c r="F44" s="313" t="s">
        <v>337</v>
      </c>
      <c r="G44" s="313" t="s">
        <v>338</v>
      </c>
      <c r="H44" s="313" t="s">
        <v>339</v>
      </c>
      <c r="I44" s="313" t="s">
        <v>340</v>
      </c>
      <c r="J44" s="313" t="s">
        <v>315</v>
      </c>
      <c r="K44" s="314"/>
      <c r="L44" s="333"/>
      <c r="M44" s="336"/>
      <c r="N44" s="336"/>
      <c r="O44" s="336"/>
      <c r="P44" s="336"/>
      <c r="Q44" s="257"/>
      <c r="R44" s="362"/>
      <c r="S44" s="365"/>
      <c r="T44" s="365"/>
      <c r="U44" s="365"/>
      <c r="V44" s="365"/>
      <c r="W44" s="148"/>
      <c r="X44" s="362"/>
      <c r="Y44" s="365"/>
      <c r="Z44" s="365"/>
      <c r="AA44" s="365"/>
      <c r="AB44" s="365"/>
      <c r="AC44" s="148"/>
      <c r="AD44" s="276">
        <f>在庫情報!AD44</f>
        <v>0</v>
      </c>
      <c r="AE44" s="278">
        <f>在庫情報!AE44</f>
        <v>0</v>
      </c>
      <c r="AF44" s="278">
        <f>在庫情報!AF44</f>
        <v>0</v>
      </c>
      <c r="AG44" s="278">
        <f>在庫情報!AG44</f>
        <v>0</v>
      </c>
      <c r="AH44" s="278">
        <f>在庫情報!AH44</f>
        <v>0</v>
      </c>
      <c r="AI44" s="283">
        <f>在庫情報!AI44</f>
        <v>0</v>
      </c>
      <c r="AJ44" s="146"/>
      <c r="AK44" s="191"/>
      <c r="AL44" s="191"/>
      <c r="AM44" s="191"/>
      <c r="AN44" s="191"/>
      <c r="AO44" s="148"/>
      <c r="AP44" s="146">
        <f t="shared" si="2"/>
        <v>0</v>
      </c>
      <c r="AQ44" s="191">
        <f t="shared" si="2"/>
        <v>0</v>
      </c>
      <c r="AR44" s="191">
        <f t="shared" si="2"/>
        <v>0</v>
      </c>
      <c r="AS44" s="191">
        <f t="shared" si="2"/>
        <v>0</v>
      </c>
      <c r="AT44" s="191">
        <f t="shared" si="2"/>
        <v>0</v>
      </c>
      <c r="AU44" s="148">
        <f t="shared" si="2"/>
        <v>0</v>
      </c>
      <c r="AV44" s="146" t="e">
        <f t="shared" si="3"/>
        <v>#DIV/0!</v>
      </c>
      <c r="AW44" s="147" t="e">
        <f t="shared" si="4"/>
        <v>#DIV/0!</v>
      </c>
      <c r="AX44" s="147" t="e">
        <f t="shared" si="5"/>
        <v>#DIV/0!</v>
      </c>
      <c r="AY44" s="147" t="e">
        <f t="shared" si="6"/>
        <v>#DIV/0!</v>
      </c>
      <c r="AZ44" s="147" t="e">
        <f t="shared" si="7"/>
        <v>#DIV/0!</v>
      </c>
      <c r="BA44" s="148" t="e">
        <f t="shared" si="8"/>
        <v>#DIV/0!</v>
      </c>
    </row>
    <row r="45" spans="2:53" ht="99.95" customHeight="1" x14ac:dyDescent="0.35">
      <c r="B45" s="14" t="s">
        <v>299</v>
      </c>
      <c r="C45" s="6"/>
      <c r="D45" s="189" t="s">
        <v>305</v>
      </c>
      <c r="E45" s="217" t="s">
        <v>311</v>
      </c>
      <c r="F45" s="310" t="s">
        <v>341</v>
      </c>
      <c r="G45" s="310" t="s">
        <v>342</v>
      </c>
      <c r="H45" s="310" t="s">
        <v>343</v>
      </c>
      <c r="I45" s="310" t="s">
        <v>344</v>
      </c>
      <c r="J45" s="310" t="s">
        <v>345</v>
      </c>
      <c r="K45" s="303"/>
      <c r="L45" s="331"/>
      <c r="M45" s="334"/>
      <c r="N45" s="334"/>
      <c r="O45" s="334"/>
      <c r="P45" s="334"/>
      <c r="Q45" s="311"/>
      <c r="R45" s="363"/>
      <c r="S45" s="364"/>
      <c r="T45" s="364"/>
      <c r="U45" s="364"/>
      <c r="V45" s="364"/>
      <c r="W45" s="222"/>
      <c r="X45" s="363"/>
      <c r="Y45" s="364"/>
      <c r="Z45" s="364"/>
      <c r="AA45" s="364"/>
      <c r="AB45" s="364"/>
      <c r="AC45" s="222"/>
      <c r="AD45" s="275">
        <f>在庫情報!AD45</f>
        <v>0</v>
      </c>
      <c r="AE45" s="277">
        <f>在庫情報!AE45</f>
        <v>0</v>
      </c>
      <c r="AF45" s="277">
        <f>在庫情報!AF45</f>
        <v>0</v>
      </c>
      <c r="AG45" s="277">
        <f>在庫情報!AG45</f>
        <v>0</v>
      </c>
      <c r="AH45" s="277">
        <f>在庫情報!AH45</f>
        <v>0</v>
      </c>
      <c r="AI45" s="223">
        <f>在庫情報!AI45</f>
        <v>0</v>
      </c>
      <c r="AJ45" s="220"/>
      <c r="AK45" s="224"/>
      <c r="AL45" s="224"/>
      <c r="AM45" s="224"/>
      <c r="AN45" s="224"/>
      <c r="AO45" s="222"/>
      <c r="AP45" s="220">
        <f t="shared" si="2"/>
        <v>0</v>
      </c>
      <c r="AQ45" s="224">
        <f t="shared" si="2"/>
        <v>0</v>
      </c>
      <c r="AR45" s="224">
        <f t="shared" si="2"/>
        <v>0</v>
      </c>
      <c r="AS45" s="224">
        <f t="shared" si="2"/>
        <v>0</v>
      </c>
      <c r="AT45" s="224">
        <f t="shared" si="2"/>
        <v>0</v>
      </c>
      <c r="AU45" s="222">
        <f t="shared" si="2"/>
        <v>0</v>
      </c>
      <c r="AV45" s="220" t="e">
        <f t="shared" si="3"/>
        <v>#DIV/0!</v>
      </c>
      <c r="AW45" s="221" t="e">
        <f t="shared" si="4"/>
        <v>#DIV/0!</v>
      </c>
      <c r="AX45" s="221" t="e">
        <f t="shared" si="5"/>
        <v>#DIV/0!</v>
      </c>
      <c r="AY45" s="221" t="e">
        <f t="shared" si="6"/>
        <v>#DIV/0!</v>
      </c>
      <c r="AZ45" s="221" t="e">
        <f t="shared" si="7"/>
        <v>#DIV/0!</v>
      </c>
      <c r="BA45" s="222" t="e">
        <f t="shared" si="8"/>
        <v>#DIV/0!</v>
      </c>
    </row>
    <row r="46" spans="2:53" ht="99.95" customHeight="1" x14ac:dyDescent="0.35">
      <c r="B46" s="126"/>
      <c r="C46" s="6"/>
      <c r="D46" s="189" t="s">
        <v>306</v>
      </c>
      <c r="E46" s="217" t="s">
        <v>312</v>
      </c>
      <c r="F46" s="312" t="s">
        <v>346</v>
      </c>
      <c r="G46" s="312" t="s">
        <v>347</v>
      </c>
      <c r="H46" s="312" t="s">
        <v>319</v>
      </c>
      <c r="I46" s="312" t="s">
        <v>320</v>
      </c>
      <c r="J46" s="312" t="s">
        <v>321</v>
      </c>
      <c r="K46" s="304"/>
      <c r="L46" s="332"/>
      <c r="M46" s="335"/>
      <c r="N46" s="335"/>
      <c r="O46" s="335"/>
      <c r="P46" s="335"/>
      <c r="Q46" s="247"/>
      <c r="R46" s="362"/>
      <c r="S46" s="365"/>
      <c r="T46" s="365"/>
      <c r="U46" s="365"/>
      <c r="V46" s="365"/>
      <c r="W46" s="148"/>
      <c r="X46" s="362"/>
      <c r="Y46" s="365"/>
      <c r="Z46" s="365"/>
      <c r="AA46" s="365"/>
      <c r="AB46" s="365"/>
      <c r="AC46" s="148"/>
      <c r="AD46" s="258">
        <f>在庫情報!AD46</f>
        <v>0</v>
      </c>
      <c r="AE46" s="259">
        <f>在庫情報!AE46</f>
        <v>0</v>
      </c>
      <c r="AF46" s="259">
        <f>在庫情報!AF46</f>
        <v>0</v>
      </c>
      <c r="AG46" s="259">
        <f>在庫情報!AG46</f>
        <v>0</v>
      </c>
      <c r="AH46" s="259">
        <f>在庫情報!AH46</f>
        <v>0</v>
      </c>
      <c r="AI46" s="47">
        <f>在庫情報!AI46</f>
        <v>0</v>
      </c>
      <c r="AJ46" s="146"/>
      <c r="AK46" s="191"/>
      <c r="AL46" s="191"/>
      <c r="AM46" s="191"/>
      <c r="AN46" s="191"/>
      <c r="AO46" s="148"/>
      <c r="AP46" s="146">
        <f t="shared" si="2"/>
        <v>0</v>
      </c>
      <c r="AQ46" s="191">
        <f t="shared" si="2"/>
        <v>0</v>
      </c>
      <c r="AR46" s="191">
        <f t="shared" si="2"/>
        <v>0</v>
      </c>
      <c r="AS46" s="191">
        <f t="shared" si="2"/>
        <v>0</v>
      </c>
      <c r="AT46" s="191">
        <f t="shared" si="2"/>
        <v>0</v>
      </c>
      <c r="AU46" s="148">
        <f t="shared" si="2"/>
        <v>0</v>
      </c>
      <c r="AV46" s="146" t="e">
        <f t="shared" si="3"/>
        <v>#DIV/0!</v>
      </c>
      <c r="AW46" s="147" t="e">
        <f t="shared" si="4"/>
        <v>#DIV/0!</v>
      </c>
      <c r="AX46" s="147" t="e">
        <f t="shared" si="5"/>
        <v>#DIV/0!</v>
      </c>
      <c r="AY46" s="147" t="e">
        <f t="shared" si="6"/>
        <v>#DIV/0!</v>
      </c>
      <c r="AZ46" s="147" t="e">
        <f t="shared" si="7"/>
        <v>#DIV/0!</v>
      </c>
      <c r="BA46" s="148" t="e">
        <f t="shared" si="8"/>
        <v>#DIV/0!</v>
      </c>
    </row>
    <row r="47" spans="2:53" ht="99.95" customHeight="1" x14ac:dyDescent="0.35">
      <c r="B47" s="126"/>
      <c r="C47" s="6"/>
      <c r="D47" s="189" t="s">
        <v>307</v>
      </c>
      <c r="E47" s="217" t="s">
        <v>313</v>
      </c>
      <c r="F47" s="312" t="s">
        <v>348</v>
      </c>
      <c r="G47" s="312" t="s">
        <v>349</v>
      </c>
      <c r="H47" s="312" t="s">
        <v>350</v>
      </c>
      <c r="I47" s="312" t="s">
        <v>351</v>
      </c>
      <c r="J47" s="312" t="s">
        <v>352</v>
      </c>
      <c r="K47" s="304"/>
      <c r="L47" s="332"/>
      <c r="M47" s="335"/>
      <c r="N47" s="335"/>
      <c r="O47" s="335"/>
      <c r="P47" s="335"/>
      <c r="Q47" s="247"/>
      <c r="R47" s="362"/>
      <c r="S47" s="365"/>
      <c r="T47" s="365"/>
      <c r="U47" s="365"/>
      <c r="V47" s="365"/>
      <c r="W47" s="148"/>
      <c r="X47" s="362"/>
      <c r="Y47" s="365"/>
      <c r="Z47" s="365"/>
      <c r="AA47" s="365"/>
      <c r="AB47" s="365"/>
      <c r="AC47" s="148"/>
      <c r="AD47" s="258">
        <f>在庫情報!AD47</f>
        <v>0</v>
      </c>
      <c r="AE47" s="259">
        <f>在庫情報!AE47</f>
        <v>0</v>
      </c>
      <c r="AF47" s="259">
        <f>在庫情報!AF47</f>
        <v>0</v>
      </c>
      <c r="AG47" s="259">
        <f>在庫情報!AG47</f>
        <v>0</v>
      </c>
      <c r="AH47" s="259">
        <f>在庫情報!AH47</f>
        <v>0</v>
      </c>
      <c r="AI47" s="47">
        <f>在庫情報!AI47</f>
        <v>0</v>
      </c>
      <c r="AJ47" s="146"/>
      <c r="AK47" s="191"/>
      <c r="AL47" s="191"/>
      <c r="AM47" s="191"/>
      <c r="AN47" s="191"/>
      <c r="AO47" s="148"/>
      <c r="AP47" s="146">
        <f t="shared" si="2"/>
        <v>0</v>
      </c>
      <c r="AQ47" s="191">
        <f t="shared" si="2"/>
        <v>0</v>
      </c>
      <c r="AR47" s="191">
        <f t="shared" si="2"/>
        <v>0</v>
      </c>
      <c r="AS47" s="191">
        <f t="shared" si="2"/>
        <v>0</v>
      </c>
      <c r="AT47" s="191">
        <f t="shared" si="2"/>
        <v>0</v>
      </c>
      <c r="AU47" s="148">
        <f t="shared" si="2"/>
        <v>0</v>
      </c>
      <c r="AV47" s="146" t="e">
        <f t="shared" si="3"/>
        <v>#DIV/0!</v>
      </c>
      <c r="AW47" s="147" t="e">
        <f t="shared" si="4"/>
        <v>#DIV/0!</v>
      </c>
      <c r="AX47" s="147" t="e">
        <f t="shared" si="5"/>
        <v>#DIV/0!</v>
      </c>
      <c r="AY47" s="147" t="e">
        <f t="shared" si="6"/>
        <v>#DIV/0!</v>
      </c>
      <c r="AZ47" s="147" t="e">
        <f t="shared" si="7"/>
        <v>#DIV/0!</v>
      </c>
      <c r="BA47" s="148" t="e">
        <f t="shared" si="8"/>
        <v>#DIV/0!</v>
      </c>
    </row>
    <row r="48" spans="2:53" ht="99.95" customHeight="1" x14ac:dyDescent="0.35">
      <c r="B48" s="127"/>
      <c r="C48" s="6"/>
      <c r="D48" s="189" t="s">
        <v>302</v>
      </c>
      <c r="E48" s="145" t="s">
        <v>314</v>
      </c>
      <c r="F48" s="313" t="s">
        <v>353</v>
      </c>
      <c r="G48" s="313" t="s">
        <v>354</v>
      </c>
      <c r="H48" s="313" t="s">
        <v>355</v>
      </c>
      <c r="I48" s="313" t="s">
        <v>356</v>
      </c>
      <c r="J48" s="313" t="s">
        <v>322</v>
      </c>
      <c r="K48" s="305"/>
      <c r="L48" s="326"/>
      <c r="M48" s="327"/>
      <c r="N48" s="327"/>
      <c r="O48" s="327"/>
      <c r="P48" s="327"/>
      <c r="Q48" s="248"/>
      <c r="R48" s="350"/>
      <c r="S48" s="351"/>
      <c r="T48" s="351"/>
      <c r="U48" s="351"/>
      <c r="V48" s="351"/>
      <c r="W48" s="66"/>
      <c r="X48" s="350"/>
      <c r="Y48" s="351"/>
      <c r="Z48" s="351"/>
      <c r="AA48" s="351"/>
      <c r="AB48" s="351"/>
      <c r="AC48" s="66"/>
      <c r="AD48" s="258">
        <f>在庫情報!AD48</f>
        <v>0</v>
      </c>
      <c r="AE48" s="259">
        <f>在庫情報!AE48</f>
        <v>0</v>
      </c>
      <c r="AF48" s="259">
        <f>在庫情報!AF48</f>
        <v>0</v>
      </c>
      <c r="AG48" s="259">
        <f>在庫情報!AG48</f>
        <v>0</v>
      </c>
      <c r="AH48" s="259">
        <f>在庫情報!AH48</f>
        <v>0</v>
      </c>
      <c r="AI48" s="47">
        <f>在庫情報!AI48</f>
        <v>0</v>
      </c>
      <c r="AJ48" s="64"/>
      <c r="AK48" s="65"/>
      <c r="AL48" s="65"/>
      <c r="AM48" s="65"/>
      <c r="AN48" s="65"/>
      <c r="AO48" s="66"/>
      <c r="AP48" s="64">
        <f t="shared" si="2"/>
        <v>0</v>
      </c>
      <c r="AQ48" s="65">
        <f t="shared" si="2"/>
        <v>0</v>
      </c>
      <c r="AR48" s="65">
        <f t="shared" si="2"/>
        <v>0</v>
      </c>
      <c r="AS48" s="65">
        <f t="shared" si="2"/>
        <v>0</v>
      </c>
      <c r="AT48" s="65">
        <f t="shared" si="2"/>
        <v>0</v>
      </c>
      <c r="AU48" s="66">
        <f t="shared" si="2"/>
        <v>0</v>
      </c>
      <c r="AV48" s="64" t="e">
        <f t="shared" si="3"/>
        <v>#DIV/0!</v>
      </c>
      <c r="AW48" s="69" t="e">
        <f t="shared" si="4"/>
        <v>#DIV/0!</v>
      </c>
      <c r="AX48" s="69" t="e">
        <f t="shared" si="5"/>
        <v>#DIV/0!</v>
      </c>
      <c r="AY48" s="69" t="e">
        <f t="shared" si="6"/>
        <v>#DIV/0!</v>
      </c>
      <c r="AZ48" s="69" t="e">
        <f t="shared" si="7"/>
        <v>#DIV/0!</v>
      </c>
      <c r="BA48" s="66" t="e">
        <f t="shared" si="8"/>
        <v>#DIV/0!</v>
      </c>
    </row>
    <row r="49" spans="4:11" ht="14.25" x14ac:dyDescent="0.2">
      <c r="D49"/>
      <c r="E49"/>
      <c r="F49"/>
      <c r="G49"/>
      <c r="H49"/>
      <c r="I49"/>
      <c r="J49"/>
      <c r="K49"/>
    </row>
  </sheetData>
  <mergeCells count="5">
    <mergeCell ref="AD1:AF1"/>
    <mergeCell ref="X2:AC2"/>
    <mergeCell ref="R2:W2"/>
    <mergeCell ref="L2:Q2"/>
    <mergeCell ref="AV2:BA2"/>
  </mergeCells>
  <phoneticPr fontId="1" type="noConversion"/>
  <conditionalFormatting sqref="AP4:AT6">
    <cfRule type="cellIs" dxfId="18" priority="19" operator="lessThan">
      <formula>5</formula>
    </cfRule>
  </conditionalFormatting>
  <conditionalFormatting sqref="AP7:AT10">
    <cfRule type="cellIs" dxfId="17" priority="18" operator="lessThan">
      <formula>5</formula>
    </cfRule>
  </conditionalFormatting>
  <conditionalFormatting sqref="AP4:AT10">
    <cfRule type="cellIs" dxfId="16" priority="17" operator="lessThanOrEqual">
      <formula>2</formula>
    </cfRule>
  </conditionalFormatting>
  <conditionalFormatting sqref="AP11:AU12">
    <cfRule type="cellIs" dxfId="15" priority="15" operator="lessThanOrEqual">
      <formula>2</formula>
    </cfRule>
    <cfRule type="cellIs" dxfId="14" priority="16" operator="lessThan">
      <formula>5</formula>
    </cfRule>
  </conditionalFormatting>
  <conditionalFormatting sqref="AP13:AR15">
    <cfRule type="cellIs" dxfId="13" priority="13" operator="lessThan">
      <formula>10</formula>
    </cfRule>
    <cfRule type="cellIs" dxfId="12" priority="14" operator="lessThan">
      <formula>20</formula>
    </cfRule>
  </conditionalFormatting>
  <conditionalFormatting sqref="AP16:AT18">
    <cfRule type="cellIs" dxfId="11" priority="11" operator="lessThan">
      <formula>10</formula>
    </cfRule>
    <cfRule type="cellIs" dxfId="10" priority="12" operator="lessThan">
      <formula>20</formula>
    </cfRule>
  </conditionalFormatting>
  <conditionalFormatting sqref="AP19:AT21">
    <cfRule type="cellIs" dxfId="9" priority="9" operator="lessThan">
      <formula>5</formula>
    </cfRule>
    <cfRule type="cellIs" dxfId="8" priority="10" operator="lessThan">
      <formula>10</formula>
    </cfRule>
  </conditionalFormatting>
  <conditionalFormatting sqref="AP22:AT23">
    <cfRule type="cellIs" dxfId="7" priority="7" operator="lessThan">
      <formula>5</formula>
    </cfRule>
    <cfRule type="cellIs" dxfId="6" priority="8" operator="lessThan">
      <formula>6</formula>
    </cfRule>
  </conditionalFormatting>
  <conditionalFormatting sqref="AP24:AU27">
    <cfRule type="cellIs" dxfId="5" priority="5" operator="lessThan">
      <formula>5</formula>
    </cfRule>
    <cfRule type="cellIs" dxfId="4" priority="6" operator="lessThan">
      <formula>10</formula>
    </cfRule>
  </conditionalFormatting>
  <conditionalFormatting sqref="AP28:AS28">
    <cfRule type="cellIs" dxfId="3" priority="3" operator="lessThan">
      <formula>5</formula>
    </cfRule>
    <cfRule type="cellIs" dxfId="2" priority="4" operator="lessThan">
      <formula>8</formula>
    </cfRule>
  </conditionalFormatting>
  <conditionalFormatting sqref="AP29:AT30">
    <cfRule type="cellIs" dxfId="1" priority="1" operator="lessThanOrEqual">
      <formula>2</formula>
    </cfRule>
    <cfRule type="cellIs" dxfId="0" priority="2" operator="lessThan">
      <formula>5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1:AA15"/>
  <sheetViews>
    <sheetView showGridLines="0" topLeftCell="B1" zoomScale="70" zoomScaleNormal="70" workbookViewId="0">
      <pane ySplit="3" topLeftCell="A10" activePane="bottomLeft" state="frozen"/>
      <selection pane="bottomLeft" activeCell="S14" sqref="S14"/>
    </sheetView>
  </sheetViews>
  <sheetFormatPr defaultRowHeight="25.5" x14ac:dyDescent="0.35"/>
  <cols>
    <col min="2" max="2" width="10.625" customWidth="1"/>
    <col min="3" max="3" width="35.625" customWidth="1"/>
    <col min="4" max="9" width="10.625" customWidth="1"/>
    <col min="10" max="10" width="14.375" customWidth="1"/>
    <col min="12" max="17" width="18.25" style="17" customWidth="1"/>
    <col min="18" max="18" width="18.25" style="92" customWidth="1"/>
    <col min="19" max="19" width="23.375" style="17" customWidth="1"/>
    <col min="20" max="27" width="9" style="17"/>
  </cols>
  <sheetData>
    <row r="1" spans="2:27" ht="26.25" thickBot="1" x14ac:dyDescent="0.4"/>
    <row r="2" spans="2:27" x14ac:dyDescent="0.35">
      <c r="D2" s="56" t="s">
        <v>118</v>
      </c>
      <c r="E2" s="57"/>
      <c r="F2" s="57"/>
      <c r="G2" s="57"/>
      <c r="H2" s="57"/>
      <c r="I2" s="58"/>
      <c r="J2" s="100" t="s">
        <v>259</v>
      </c>
      <c r="K2" s="101" t="s">
        <v>260</v>
      </c>
      <c r="L2" s="85" t="s">
        <v>261</v>
      </c>
      <c r="M2" s="85" t="s">
        <v>262</v>
      </c>
      <c r="N2" s="100" t="s">
        <v>264</v>
      </c>
      <c r="O2" s="101" t="s">
        <v>263</v>
      </c>
      <c r="P2" s="85" t="s">
        <v>265</v>
      </c>
      <c r="Q2" s="85" t="s">
        <v>266</v>
      </c>
      <c r="R2" s="85" t="s">
        <v>268</v>
      </c>
      <c r="S2" s="85" t="s">
        <v>269</v>
      </c>
    </row>
    <row r="3" spans="2:27" s="17" customFormat="1" x14ac:dyDescent="0.35">
      <c r="B3" s="16" t="s">
        <v>91</v>
      </c>
      <c r="C3" s="16" t="s">
        <v>117</v>
      </c>
      <c r="D3" s="91" t="s">
        <v>77</v>
      </c>
      <c r="E3" s="93" t="s">
        <v>78</v>
      </c>
      <c r="F3" s="93" t="s">
        <v>79</v>
      </c>
      <c r="G3" s="93" t="s">
        <v>80</v>
      </c>
      <c r="H3" s="93" t="s">
        <v>81</v>
      </c>
      <c r="I3" s="94" t="s">
        <v>108</v>
      </c>
      <c r="J3" s="114"/>
      <c r="K3" s="103"/>
      <c r="L3" s="95"/>
      <c r="M3" s="95"/>
      <c r="N3" s="102"/>
      <c r="O3" s="103"/>
      <c r="P3" s="95"/>
      <c r="Q3" s="95"/>
      <c r="R3" s="95"/>
      <c r="S3" s="95"/>
    </row>
    <row r="4" spans="2:27" ht="99.95" customHeight="1" x14ac:dyDescent="0.35">
      <c r="B4" s="13" t="s">
        <v>104</v>
      </c>
      <c r="C4" s="13"/>
      <c r="D4" s="108">
        <v>28</v>
      </c>
      <c r="E4" s="109">
        <v>28</v>
      </c>
      <c r="F4" s="109">
        <v>28</v>
      </c>
      <c r="G4" s="109">
        <v>28</v>
      </c>
      <c r="H4" s="109">
        <v>28</v>
      </c>
      <c r="I4" s="80"/>
      <c r="J4" s="115">
        <f>IF(D4&lt;=30,3,IF(D4&lt;=35,4,5))</f>
        <v>3</v>
      </c>
      <c r="K4" s="116">
        <v>6.3</v>
      </c>
      <c r="L4" s="119">
        <f t="shared" ref="L4:L14" si="0">(D4+J4)/6.3*100/0.85+400</f>
        <v>978.89822595704959</v>
      </c>
      <c r="M4" s="98">
        <f>IF(D4&lt;=30,D4*18,IF(D4&lt;=35,D4*22,D4*25))</f>
        <v>504</v>
      </c>
      <c r="N4" s="104">
        <v>22</v>
      </c>
      <c r="O4" s="105">
        <f>IF(N4&lt;=10,0,IF(N4&lt;=20,100,IF(N4&lt;=50,200,300)))</f>
        <v>200</v>
      </c>
      <c r="P4" s="121">
        <v>200</v>
      </c>
      <c r="Q4" s="89">
        <f t="shared" ref="Q4:Q14" si="1">L4+M4+O4+P4</f>
        <v>1882.8982259570496</v>
      </c>
      <c r="R4" s="87">
        <v>1480</v>
      </c>
      <c r="S4" s="96">
        <v>1580</v>
      </c>
    </row>
    <row r="5" spans="2:27" ht="99.95" customHeight="1" x14ac:dyDescent="0.35">
      <c r="B5" s="13" t="s">
        <v>95</v>
      </c>
      <c r="C5" s="13"/>
      <c r="D5" s="108">
        <v>34</v>
      </c>
      <c r="E5" s="109">
        <v>34</v>
      </c>
      <c r="F5" s="109">
        <v>34</v>
      </c>
      <c r="G5" s="109">
        <v>34</v>
      </c>
      <c r="H5" s="109">
        <v>34</v>
      </c>
      <c r="I5" s="80"/>
      <c r="J5" s="111">
        <f t="shared" ref="J5:J14" si="2">IF(D5&lt;=30,3,IF(D5&lt;=35,4,5))</f>
        <v>4</v>
      </c>
      <c r="K5" s="116">
        <v>6.3</v>
      </c>
      <c r="L5" s="119">
        <f t="shared" si="0"/>
        <v>1109.6171802054155</v>
      </c>
      <c r="M5" s="98">
        <f t="shared" ref="M5:M14" si="3">IF(D5&lt;=30,D5*18,IF(D5&lt;=35,D5*22,D5*25))</f>
        <v>748</v>
      </c>
      <c r="N5" s="104">
        <v>10</v>
      </c>
      <c r="O5" s="105">
        <f t="shared" ref="O5:O14" si="4">IF(N5&lt;=10,0,IF(N5&lt;=20,100,IF(N5&lt;=50,200,300)))</f>
        <v>0</v>
      </c>
      <c r="P5" s="121">
        <v>200</v>
      </c>
      <c r="Q5" s="89">
        <f t="shared" si="1"/>
        <v>2057.6171802054155</v>
      </c>
      <c r="R5" s="87">
        <v>1580</v>
      </c>
      <c r="S5" s="96">
        <v>1680</v>
      </c>
    </row>
    <row r="6" spans="2:27" ht="99.95" customHeight="1" x14ac:dyDescent="0.35">
      <c r="B6" s="13" t="s">
        <v>116</v>
      </c>
      <c r="C6" s="13"/>
      <c r="D6" s="108">
        <v>36</v>
      </c>
      <c r="E6" s="109">
        <v>36</v>
      </c>
      <c r="F6" s="109">
        <v>36</v>
      </c>
      <c r="G6" s="109">
        <v>36</v>
      </c>
      <c r="H6" s="109">
        <v>36</v>
      </c>
      <c r="I6" s="110">
        <v>36</v>
      </c>
      <c r="J6" s="111">
        <f t="shared" si="2"/>
        <v>5</v>
      </c>
      <c r="K6" s="116">
        <v>6.3</v>
      </c>
      <c r="L6" s="119">
        <f t="shared" si="0"/>
        <v>1165.6395891690011</v>
      </c>
      <c r="M6" s="98">
        <f t="shared" si="3"/>
        <v>900</v>
      </c>
      <c r="N6" s="104">
        <v>10</v>
      </c>
      <c r="O6" s="105">
        <f t="shared" si="4"/>
        <v>0</v>
      </c>
      <c r="P6" s="121">
        <v>200</v>
      </c>
      <c r="Q6" s="89">
        <f t="shared" si="1"/>
        <v>2265.6395891690008</v>
      </c>
      <c r="R6" s="87">
        <v>1580</v>
      </c>
      <c r="S6" s="96">
        <v>1780</v>
      </c>
    </row>
    <row r="7" spans="2:27" ht="99.95" customHeight="1" x14ac:dyDescent="0.35">
      <c r="B7" s="13" t="s">
        <v>69</v>
      </c>
      <c r="C7" s="13"/>
      <c r="D7" s="108">
        <v>20</v>
      </c>
      <c r="E7" s="109">
        <v>20</v>
      </c>
      <c r="F7" s="109">
        <v>20</v>
      </c>
      <c r="G7" s="79"/>
      <c r="H7" s="79"/>
      <c r="I7" s="80"/>
      <c r="J7" s="111">
        <f t="shared" si="2"/>
        <v>3</v>
      </c>
      <c r="K7" s="116">
        <v>6.3</v>
      </c>
      <c r="L7" s="119">
        <f t="shared" si="0"/>
        <v>829.50513538748828</v>
      </c>
      <c r="M7" s="98">
        <f t="shared" si="3"/>
        <v>360</v>
      </c>
      <c r="N7" s="104">
        <v>64</v>
      </c>
      <c r="O7" s="105">
        <f t="shared" si="4"/>
        <v>300</v>
      </c>
      <c r="P7" s="121">
        <v>200</v>
      </c>
      <c r="Q7" s="89">
        <f t="shared" si="1"/>
        <v>1689.5051353874883</v>
      </c>
      <c r="R7" s="87">
        <v>1580</v>
      </c>
      <c r="S7" s="96">
        <v>1680</v>
      </c>
    </row>
    <row r="8" spans="2:27" ht="99.95" customHeight="1" x14ac:dyDescent="0.35">
      <c r="B8" s="13" t="s">
        <v>70</v>
      </c>
      <c r="C8" s="13"/>
      <c r="D8" s="108">
        <v>20</v>
      </c>
      <c r="E8" s="109">
        <v>20</v>
      </c>
      <c r="F8" s="109">
        <v>20</v>
      </c>
      <c r="G8" s="109">
        <v>26</v>
      </c>
      <c r="H8" s="109">
        <v>26</v>
      </c>
      <c r="I8" s="80"/>
      <c r="J8" s="111">
        <f t="shared" si="2"/>
        <v>3</v>
      </c>
      <c r="K8" s="116">
        <v>6.3</v>
      </c>
      <c r="L8" s="119">
        <f t="shared" si="0"/>
        <v>829.50513538748828</v>
      </c>
      <c r="M8" s="98">
        <f t="shared" si="3"/>
        <v>360</v>
      </c>
      <c r="N8" s="104">
        <v>58</v>
      </c>
      <c r="O8" s="105">
        <f t="shared" si="4"/>
        <v>300</v>
      </c>
      <c r="P8" s="121">
        <v>200</v>
      </c>
      <c r="Q8" s="89">
        <f t="shared" si="1"/>
        <v>1689.5051353874883</v>
      </c>
      <c r="R8" s="87" t="s">
        <v>267</v>
      </c>
      <c r="S8" s="96" t="s">
        <v>270</v>
      </c>
    </row>
    <row r="9" spans="2:27" ht="99.95" customHeight="1" x14ac:dyDescent="0.35">
      <c r="B9" s="13" t="s">
        <v>92</v>
      </c>
      <c r="C9" s="13"/>
      <c r="D9" s="108">
        <v>38</v>
      </c>
      <c r="E9" s="109">
        <v>38</v>
      </c>
      <c r="F9" s="109">
        <v>38</v>
      </c>
      <c r="G9" s="109">
        <v>38</v>
      </c>
      <c r="H9" s="109">
        <v>38</v>
      </c>
      <c r="I9" s="80"/>
      <c r="J9" s="111">
        <f t="shared" si="2"/>
        <v>5</v>
      </c>
      <c r="K9" s="116">
        <v>6.3</v>
      </c>
      <c r="L9" s="119">
        <f t="shared" si="0"/>
        <v>1202.9878618113912</v>
      </c>
      <c r="M9" s="98">
        <f t="shared" si="3"/>
        <v>950</v>
      </c>
      <c r="N9" s="104">
        <v>31</v>
      </c>
      <c r="O9" s="105">
        <f t="shared" si="4"/>
        <v>200</v>
      </c>
      <c r="P9" s="121">
        <v>200</v>
      </c>
      <c r="Q9" s="89">
        <f t="shared" si="1"/>
        <v>2552.9878618113912</v>
      </c>
      <c r="R9" s="87">
        <v>1980</v>
      </c>
      <c r="S9" s="96">
        <v>2180</v>
      </c>
    </row>
    <row r="10" spans="2:27" ht="99.95" customHeight="1" x14ac:dyDescent="0.35">
      <c r="B10" s="13" t="s">
        <v>71</v>
      </c>
      <c r="C10" s="13"/>
      <c r="D10" s="108">
        <v>25</v>
      </c>
      <c r="E10" s="109">
        <v>25</v>
      </c>
      <c r="F10" s="109">
        <v>25</v>
      </c>
      <c r="G10" s="109">
        <v>25</v>
      </c>
      <c r="H10" s="109">
        <v>25</v>
      </c>
      <c r="I10" s="80"/>
      <c r="J10" s="111">
        <f t="shared" si="2"/>
        <v>3</v>
      </c>
      <c r="K10" s="116">
        <v>6.3</v>
      </c>
      <c r="L10" s="119">
        <f t="shared" si="0"/>
        <v>922.87581699346413</v>
      </c>
      <c r="M10" s="98">
        <f t="shared" si="3"/>
        <v>450</v>
      </c>
      <c r="N10" s="104">
        <v>5</v>
      </c>
      <c r="O10" s="105">
        <f t="shared" si="4"/>
        <v>0</v>
      </c>
      <c r="P10" s="121">
        <v>200</v>
      </c>
      <c r="Q10" s="89">
        <f t="shared" si="1"/>
        <v>1572.875816993464</v>
      </c>
      <c r="R10" s="87">
        <v>1580</v>
      </c>
      <c r="S10" s="96">
        <v>1580</v>
      </c>
    </row>
    <row r="11" spans="2:27" ht="99.95" customHeight="1" x14ac:dyDescent="0.35">
      <c r="B11" s="13" t="s">
        <v>105</v>
      </c>
      <c r="C11" s="13"/>
      <c r="D11" s="108">
        <v>36</v>
      </c>
      <c r="E11" s="109">
        <v>36</v>
      </c>
      <c r="F11" s="109">
        <v>36</v>
      </c>
      <c r="G11" s="109">
        <v>36</v>
      </c>
      <c r="H11" s="109">
        <v>36</v>
      </c>
      <c r="I11" s="110">
        <v>36</v>
      </c>
      <c r="J11" s="111">
        <f t="shared" si="2"/>
        <v>5</v>
      </c>
      <c r="K11" s="116">
        <v>6.3</v>
      </c>
      <c r="L11" s="119">
        <f t="shared" si="0"/>
        <v>1165.6395891690011</v>
      </c>
      <c r="M11" s="98">
        <f t="shared" si="3"/>
        <v>900</v>
      </c>
      <c r="N11" s="104">
        <v>51</v>
      </c>
      <c r="O11" s="105">
        <f t="shared" si="4"/>
        <v>300</v>
      </c>
      <c r="P11" s="121">
        <v>200</v>
      </c>
      <c r="Q11" s="89">
        <f t="shared" si="1"/>
        <v>2565.6395891690008</v>
      </c>
      <c r="R11" s="87">
        <v>1780</v>
      </c>
      <c r="S11" s="96">
        <v>1980</v>
      </c>
    </row>
    <row r="12" spans="2:27" ht="99.95" customHeight="1" x14ac:dyDescent="0.35">
      <c r="B12" s="16" t="s">
        <v>109</v>
      </c>
      <c r="C12" s="16"/>
      <c r="D12" s="111">
        <v>28</v>
      </c>
      <c r="E12" s="112">
        <v>28</v>
      </c>
      <c r="F12" s="112">
        <v>28</v>
      </c>
      <c r="G12" s="112">
        <v>28</v>
      </c>
      <c r="H12" s="24"/>
      <c r="I12" s="25"/>
      <c r="J12" s="111">
        <f t="shared" si="2"/>
        <v>3</v>
      </c>
      <c r="K12" s="116">
        <v>6.3</v>
      </c>
      <c r="L12" s="119">
        <f t="shared" si="0"/>
        <v>978.89822595704959</v>
      </c>
      <c r="M12" s="98">
        <f t="shared" si="3"/>
        <v>504</v>
      </c>
      <c r="N12" s="104">
        <v>4</v>
      </c>
      <c r="O12" s="105">
        <f t="shared" si="4"/>
        <v>0</v>
      </c>
      <c r="P12" s="121">
        <v>200</v>
      </c>
      <c r="Q12" s="89">
        <f t="shared" si="1"/>
        <v>1682.8982259570496</v>
      </c>
      <c r="R12" s="87">
        <v>1680</v>
      </c>
      <c r="S12" s="96">
        <v>1680</v>
      </c>
    </row>
    <row r="13" spans="2:27" ht="99.95" customHeight="1" x14ac:dyDescent="0.35">
      <c r="B13" s="13" t="s">
        <v>110</v>
      </c>
      <c r="C13" s="13"/>
      <c r="D13" s="108">
        <v>35</v>
      </c>
      <c r="E13" s="109">
        <v>35</v>
      </c>
      <c r="F13" s="109">
        <v>35</v>
      </c>
      <c r="G13" s="109">
        <v>35</v>
      </c>
      <c r="H13" s="109">
        <v>35</v>
      </c>
      <c r="I13" s="80"/>
      <c r="J13" s="111">
        <f t="shared" si="2"/>
        <v>4</v>
      </c>
      <c r="K13" s="116">
        <v>6.3</v>
      </c>
      <c r="L13" s="119">
        <f t="shared" si="0"/>
        <v>1128.2913165266107</v>
      </c>
      <c r="M13" s="98">
        <f t="shared" si="3"/>
        <v>770</v>
      </c>
      <c r="N13" s="104">
        <v>35</v>
      </c>
      <c r="O13" s="105">
        <f t="shared" si="4"/>
        <v>200</v>
      </c>
      <c r="P13" s="121">
        <v>200</v>
      </c>
      <c r="Q13" s="89">
        <f t="shared" si="1"/>
        <v>2298.2913165266109</v>
      </c>
      <c r="R13" s="87">
        <v>1680</v>
      </c>
      <c r="S13" s="96">
        <v>1980</v>
      </c>
    </row>
    <row r="14" spans="2:27" ht="99.95" customHeight="1" thickBot="1" x14ac:dyDescent="0.4">
      <c r="B14" s="82" t="s">
        <v>111</v>
      </c>
      <c r="C14" s="82"/>
      <c r="D14" s="113">
        <v>33</v>
      </c>
      <c r="E14" s="83"/>
      <c r="F14" s="83"/>
      <c r="G14" s="83"/>
      <c r="H14" s="83"/>
      <c r="I14" s="84"/>
      <c r="J14" s="117">
        <f t="shared" si="2"/>
        <v>4</v>
      </c>
      <c r="K14" s="118">
        <v>6.3</v>
      </c>
      <c r="L14" s="120">
        <f t="shared" si="0"/>
        <v>1090.9430438842205</v>
      </c>
      <c r="M14" s="99">
        <f t="shared" si="3"/>
        <v>726</v>
      </c>
      <c r="N14" s="106">
        <v>7</v>
      </c>
      <c r="O14" s="107">
        <f t="shared" si="4"/>
        <v>0</v>
      </c>
      <c r="P14" s="122">
        <v>200</v>
      </c>
      <c r="Q14" s="90">
        <f t="shared" si="1"/>
        <v>2016.9430438842205</v>
      </c>
      <c r="R14" s="88">
        <v>1680</v>
      </c>
      <c r="S14" s="97">
        <v>1680</v>
      </c>
    </row>
    <row r="15" spans="2:27" s="52" customFormat="1" ht="84.75" customHeight="1" x14ac:dyDescent="0.6"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X33"/>
  <sheetViews>
    <sheetView showGridLines="0" zoomScale="70" zoomScaleNormal="70" workbookViewId="0">
      <pane ySplit="3" topLeftCell="A4" activePane="bottomLeft" state="frozen"/>
      <selection activeCell="J40" sqref="J40"/>
      <selection pane="bottomLeft" activeCell="J40" sqref="J40"/>
    </sheetView>
  </sheetViews>
  <sheetFormatPr defaultRowHeight="25.5" x14ac:dyDescent="0.35"/>
  <cols>
    <col min="2" max="2" width="10.625" customWidth="1"/>
    <col min="3" max="3" width="35.625" customWidth="1"/>
    <col min="4" max="11" width="10.625" customWidth="1"/>
    <col min="12" max="17" width="10.625" hidden="1" customWidth="1"/>
    <col min="18" max="23" width="10.625" customWidth="1"/>
    <col min="24" max="24" width="25.625" style="17" customWidth="1"/>
  </cols>
  <sheetData>
    <row r="1" spans="2:24" ht="26.25" thickBot="1" x14ac:dyDescent="0.4"/>
    <row r="2" spans="2:24" x14ac:dyDescent="0.35">
      <c r="F2" s="56" t="s">
        <v>118</v>
      </c>
      <c r="G2" s="57"/>
      <c r="H2" s="57"/>
      <c r="I2" s="57"/>
      <c r="J2" s="57"/>
      <c r="K2" s="58"/>
      <c r="L2" s="56" t="s">
        <v>119</v>
      </c>
      <c r="M2" s="57"/>
      <c r="N2" s="57"/>
      <c r="O2" s="57"/>
      <c r="P2" s="57"/>
      <c r="Q2" s="58"/>
      <c r="R2" s="56" t="s">
        <v>120</v>
      </c>
      <c r="S2" s="57"/>
      <c r="T2" s="57"/>
      <c r="U2" s="57"/>
      <c r="V2" s="57"/>
      <c r="W2" s="58"/>
      <c r="X2" s="390" t="s">
        <v>121</v>
      </c>
    </row>
    <row r="3" spans="2:24" s="17" customFormat="1" ht="26.25" thickBot="1" x14ac:dyDescent="0.4">
      <c r="B3" s="16" t="s">
        <v>91</v>
      </c>
      <c r="C3" s="16" t="s">
        <v>117</v>
      </c>
      <c r="D3" s="16" t="s">
        <v>82</v>
      </c>
      <c r="E3" s="18" t="s">
        <v>83</v>
      </c>
      <c r="F3" s="20" t="s">
        <v>77</v>
      </c>
      <c r="G3" s="16" t="s">
        <v>78</v>
      </c>
      <c r="H3" s="16" t="s">
        <v>79</v>
      </c>
      <c r="I3" s="16" t="s">
        <v>80</v>
      </c>
      <c r="J3" s="16" t="s">
        <v>81</v>
      </c>
      <c r="K3" s="21" t="s">
        <v>108</v>
      </c>
      <c r="L3" s="20" t="s">
        <v>77</v>
      </c>
      <c r="M3" s="16" t="s">
        <v>78</v>
      </c>
      <c r="N3" s="16" t="s">
        <v>79</v>
      </c>
      <c r="O3" s="16" t="s">
        <v>80</v>
      </c>
      <c r="P3" s="16" t="s">
        <v>81</v>
      </c>
      <c r="Q3" s="21" t="s">
        <v>108</v>
      </c>
      <c r="R3" s="20" t="s">
        <v>77</v>
      </c>
      <c r="S3" s="16" t="s">
        <v>78</v>
      </c>
      <c r="T3" s="16" t="s">
        <v>79</v>
      </c>
      <c r="U3" s="16" t="s">
        <v>80</v>
      </c>
      <c r="V3" s="16" t="s">
        <v>81</v>
      </c>
      <c r="W3" s="21" t="s">
        <v>108</v>
      </c>
      <c r="X3" s="391"/>
    </row>
    <row r="4" spans="2:24" ht="30" customHeight="1" x14ac:dyDescent="0.35">
      <c r="B4" s="13" t="s">
        <v>104</v>
      </c>
      <c r="C4" s="13"/>
      <c r="D4" s="6" t="s">
        <v>72</v>
      </c>
      <c r="E4" s="19" t="s">
        <v>85</v>
      </c>
      <c r="F4" s="371">
        <v>28</v>
      </c>
      <c r="G4" s="373">
        <v>28</v>
      </c>
      <c r="H4" s="373">
        <v>28</v>
      </c>
      <c r="I4" s="373">
        <v>28</v>
      </c>
      <c r="J4" s="373">
        <v>28</v>
      </c>
      <c r="K4" s="366"/>
      <c r="L4" s="28">
        <v>0</v>
      </c>
      <c r="M4" s="29">
        <v>3</v>
      </c>
      <c r="N4" s="29">
        <v>1</v>
      </c>
      <c r="O4" s="29">
        <v>0</v>
      </c>
      <c r="P4" s="29">
        <v>0</v>
      </c>
      <c r="Q4" s="30"/>
      <c r="R4" s="28">
        <v>5</v>
      </c>
      <c r="S4" s="29"/>
      <c r="T4" s="29">
        <v>5</v>
      </c>
      <c r="U4" s="29">
        <v>5</v>
      </c>
      <c r="V4" s="29">
        <v>5</v>
      </c>
      <c r="W4" s="30"/>
      <c r="X4" s="389">
        <f>SUM(R4:R6)*F4+SUM(S4:S6)*G4+SUM(T4:T6)*H4+SUM(U4:U6)*I4+SUM(V4:V6)*J4+SUM(W4:W6)*K4</f>
        <v>1680</v>
      </c>
    </row>
    <row r="5" spans="2:24" ht="30" customHeight="1" x14ac:dyDescent="0.35">
      <c r="B5" s="14"/>
      <c r="C5" s="14"/>
      <c r="D5" s="6" t="s">
        <v>73</v>
      </c>
      <c r="E5" s="19" t="s">
        <v>87</v>
      </c>
      <c r="F5" s="377"/>
      <c r="G5" s="378"/>
      <c r="H5" s="378"/>
      <c r="I5" s="378"/>
      <c r="J5" s="378"/>
      <c r="K5" s="367"/>
      <c r="L5" s="31">
        <v>0</v>
      </c>
      <c r="M5" s="32">
        <v>2</v>
      </c>
      <c r="N5" s="32">
        <v>1</v>
      </c>
      <c r="O5" s="32">
        <v>0</v>
      </c>
      <c r="P5" s="32">
        <v>0</v>
      </c>
      <c r="Q5" s="33"/>
      <c r="R5" s="31">
        <v>5</v>
      </c>
      <c r="S5" s="32"/>
      <c r="T5" s="32">
        <v>5</v>
      </c>
      <c r="U5" s="32">
        <v>5</v>
      </c>
      <c r="V5" s="32">
        <v>5</v>
      </c>
      <c r="W5" s="33"/>
      <c r="X5" s="385"/>
    </row>
    <row r="6" spans="2:24" ht="30" customHeight="1" x14ac:dyDescent="0.35">
      <c r="B6" s="15"/>
      <c r="C6" s="15"/>
      <c r="D6" s="6" t="s">
        <v>74</v>
      </c>
      <c r="E6" s="19" t="s">
        <v>88</v>
      </c>
      <c r="F6" s="372"/>
      <c r="G6" s="374"/>
      <c r="H6" s="374"/>
      <c r="I6" s="374"/>
      <c r="J6" s="374"/>
      <c r="K6" s="368"/>
      <c r="L6" s="34">
        <v>0</v>
      </c>
      <c r="M6" s="35">
        <v>3</v>
      </c>
      <c r="N6" s="35">
        <v>1</v>
      </c>
      <c r="O6" s="35">
        <v>3</v>
      </c>
      <c r="P6" s="35">
        <v>1</v>
      </c>
      <c r="Q6" s="36"/>
      <c r="R6" s="34">
        <v>5</v>
      </c>
      <c r="S6" s="35"/>
      <c r="T6" s="35">
        <v>5</v>
      </c>
      <c r="U6" s="35">
        <v>5</v>
      </c>
      <c r="V6" s="35">
        <v>5</v>
      </c>
      <c r="W6" s="36"/>
      <c r="X6" s="385"/>
    </row>
    <row r="7" spans="2:24" ht="30" customHeight="1" x14ac:dyDescent="0.35">
      <c r="B7" s="13" t="s">
        <v>95</v>
      </c>
      <c r="C7" s="13"/>
      <c r="D7" s="6" t="s">
        <v>96</v>
      </c>
      <c r="E7" s="19" t="s">
        <v>100</v>
      </c>
      <c r="F7" s="371">
        <v>34</v>
      </c>
      <c r="G7" s="373">
        <v>34</v>
      </c>
      <c r="H7" s="373">
        <v>34</v>
      </c>
      <c r="I7" s="373">
        <v>34</v>
      </c>
      <c r="J7" s="373">
        <v>34</v>
      </c>
      <c r="K7" s="366"/>
      <c r="L7" s="28">
        <v>0</v>
      </c>
      <c r="M7" s="29">
        <v>5</v>
      </c>
      <c r="N7" s="29">
        <v>5</v>
      </c>
      <c r="O7" s="29">
        <v>5</v>
      </c>
      <c r="P7" s="29">
        <v>5</v>
      </c>
      <c r="Q7" s="30"/>
      <c r="R7" s="28">
        <v>5</v>
      </c>
      <c r="S7" s="29"/>
      <c r="T7" s="29"/>
      <c r="U7" s="29"/>
      <c r="V7" s="29"/>
      <c r="W7" s="30"/>
      <c r="X7" s="385">
        <f>SUM(R7:R10)*F7+SUM(S7:S10)*G7+SUM(T7:T10)*H7+SUM(U7:U10)*I7+SUM(V7:V10)*J7+SUM(W7:W10)*K7</f>
        <v>1190</v>
      </c>
    </row>
    <row r="8" spans="2:24" ht="30" customHeight="1" x14ac:dyDescent="0.35">
      <c r="B8" s="14"/>
      <c r="C8" s="14"/>
      <c r="D8" s="6" t="s">
        <v>97</v>
      </c>
      <c r="E8" s="19" t="s">
        <v>103</v>
      </c>
      <c r="F8" s="377"/>
      <c r="G8" s="378"/>
      <c r="H8" s="378"/>
      <c r="I8" s="378"/>
      <c r="J8" s="378"/>
      <c r="K8" s="367"/>
      <c r="L8" s="31">
        <v>0</v>
      </c>
      <c r="M8" s="32">
        <v>4</v>
      </c>
      <c r="N8" s="32">
        <v>0</v>
      </c>
      <c r="O8" s="32">
        <v>0</v>
      </c>
      <c r="P8" s="32">
        <v>0</v>
      </c>
      <c r="Q8" s="33"/>
      <c r="R8" s="31">
        <v>5</v>
      </c>
      <c r="S8" s="32"/>
      <c r="T8" s="32">
        <v>5</v>
      </c>
      <c r="U8" s="32">
        <v>5</v>
      </c>
      <c r="V8" s="32">
        <v>5</v>
      </c>
      <c r="W8" s="33"/>
      <c r="X8" s="385"/>
    </row>
    <row r="9" spans="2:24" ht="30" customHeight="1" x14ac:dyDescent="0.35">
      <c r="B9" s="14"/>
      <c r="C9" s="14"/>
      <c r="D9" s="6" t="s">
        <v>98</v>
      </c>
      <c r="E9" s="19" t="s">
        <v>102</v>
      </c>
      <c r="F9" s="377"/>
      <c r="G9" s="378"/>
      <c r="H9" s="378"/>
      <c r="I9" s="378"/>
      <c r="J9" s="378"/>
      <c r="K9" s="367"/>
      <c r="L9" s="31">
        <v>0</v>
      </c>
      <c r="M9" s="32">
        <v>5</v>
      </c>
      <c r="N9" s="32">
        <v>5</v>
      </c>
      <c r="O9" s="32">
        <v>5</v>
      </c>
      <c r="P9" s="32">
        <v>4</v>
      </c>
      <c r="Q9" s="33"/>
      <c r="R9" s="31">
        <v>5</v>
      </c>
      <c r="S9" s="32"/>
      <c r="T9" s="32"/>
      <c r="U9" s="32"/>
      <c r="V9" s="32"/>
      <c r="W9" s="33"/>
      <c r="X9" s="385"/>
    </row>
    <row r="10" spans="2:24" ht="30" customHeight="1" x14ac:dyDescent="0.35">
      <c r="B10" s="15"/>
      <c r="C10" s="15"/>
      <c r="D10" s="6" t="s">
        <v>99</v>
      </c>
      <c r="E10" s="19" t="s">
        <v>101</v>
      </c>
      <c r="F10" s="372"/>
      <c r="G10" s="374"/>
      <c r="H10" s="374"/>
      <c r="I10" s="374"/>
      <c r="J10" s="374"/>
      <c r="K10" s="368"/>
      <c r="L10" s="34">
        <v>0</v>
      </c>
      <c r="M10" s="35">
        <v>3</v>
      </c>
      <c r="N10" s="35">
        <v>5</v>
      </c>
      <c r="O10" s="35">
        <v>5</v>
      </c>
      <c r="P10" s="35">
        <v>4</v>
      </c>
      <c r="Q10" s="36"/>
      <c r="R10" s="34">
        <v>5</v>
      </c>
      <c r="S10" s="35"/>
      <c r="T10" s="35"/>
      <c r="U10" s="35"/>
      <c r="V10" s="35"/>
      <c r="W10" s="36"/>
      <c r="X10" s="385"/>
    </row>
    <row r="11" spans="2:24" ht="60" customHeight="1" x14ac:dyDescent="0.35">
      <c r="B11" s="13" t="s">
        <v>116</v>
      </c>
      <c r="C11" s="13"/>
      <c r="D11" s="6" t="s">
        <v>72</v>
      </c>
      <c r="E11" s="19" t="s">
        <v>85</v>
      </c>
      <c r="F11" s="371">
        <v>36</v>
      </c>
      <c r="G11" s="373">
        <v>36</v>
      </c>
      <c r="H11" s="373">
        <v>36</v>
      </c>
      <c r="I11" s="373">
        <v>36</v>
      </c>
      <c r="J11" s="373">
        <v>36</v>
      </c>
      <c r="K11" s="375">
        <v>36</v>
      </c>
      <c r="L11" s="28">
        <v>0</v>
      </c>
      <c r="M11" s="29">
        <v>0</v>
      </c>
      <c r="N11" s="29">
        <v>0</v>
      </c>
      <c r="O11" s="29">
        <v>0</v>
      </c>
      <c r="P11" s="29">
        <v>0</v>
      </c>
      <c r="Q11" s="37">
        <v>0</v>
      </c>
      <c r="R11" s="28">
        <v>5</v>
      </c>
      <c r="S11" s="29">
        <v>10</v>
      </c>
      <c r="T11" s="29">
        <v>10</v>
      </c>
      <c r="U11" s="29">
        <v>10</v>
      </c>
      <c r="V11" s="29">
        <v>10</v>
      </c>
      <c r="W11" s="37">
        <v>5</v>
      </c>
      <c r="X11" s="385">
        <f>SUM(R11:R12)*F11+SUM(S11:S12)*G11+SUM(T11:T12)*H11+SUM(U11:U12)*I11+SUM(V11:V12)*J11+SUM(W11:W12)*K11</f>
        <v>3600</v>
      </c>
    </row>
    <row r="12" spans="2:24" ht="60" customHeight="1" x14ac:dyDescent="0.35">
      <c r="B12" s="14"/>
      <c r="C12" s="14"/>
      <c r="D12" s="6" t="s">
        <v>74</v>
      </c>
      <c r="E12" s="19" t="s">
        <v>88</v>
      </c>
      <c r="F12" s="372"/>
      <c r="G12" s="374"/>
      <c r="H12" s="374"/>
      <c r="I12" s="374"/>
      <c r="J12" s="374"/>
      <c r="K12" s="376"/>
      <c r="L12" s="34">
        <v>0</v>
      </c>
      <c r="M12" s="35">
        <v>0</v>
      </c>
      <c r="N12" s="35">
        <v>0</v>
      </c>
      <c r="O12" s="35">
        <v>0</v>
      </c>
      <c r="P12" s="35">
        <v>0</v>
      </c>
      <c r="Q12" s="38">
        <v>0</v>
      </c>
      <c r="R12" s="34">
        <v>5</v>
      </c>
      <c r="S12" s="35">
        <v>10</v>
      </c>
      <c r="T12" s="35">
        <v>10</v>
      </c>
      <c r="U12" s="35">
        <v>10</v>
      </c>
      <c r="V12" s="35">
        <v>10</v>
      </c>
      <c r="W12" s="38">
        <v>5</v>
      </c>
      <c r="X12" s="385"/>
    </row>
    <row r="13" spans="2:24" ht="39.950000000000003" customHeight="1" x14ac:dyDescent="0.35">
      <c r="B13" s="13" t="s">
        <v>69</v>
      </c>
      <c r="C13" s="13"/>
      <c r="D13" s="6" t="s">
        <v>72</v>
      </c>
      <c r="E13" s="19" t="s">
        <v>85</v>
      </c>
      <c r="F13" s="371">
        <v>20</v>
      </c>
      <c r="G13" s="373">
        <v>20</v>
      </c>
      <c r="H13" s="373">
        <v>20</v>
      </c>
      <c r="I13" s="379"/>
      <c r="J13" s="379"/>
      <c r="K13" s="366"/>
      <c r="L13" s="28">
        <v>0</v>
      </c>
      <c r="M13" s="29">
        <v>3</v>
      </c>
      <c r="N13" s="29">
        <v>13</v>
      </c>
      <c r="O13" s="39"/>
      <c r="P13" s="39"/>
      <c r="Q13" s="30"/>
      <c r="R13" s="28">
        <v>20</v>
      </c>
      <c r="S13" s="29">
        <v>20</v>
      </c>
      <c r="T13" s="29">
        <v>10</v>
      </c>
      <c r="U13" s="39"/>
      <c r="V13" s="39"/>
      <c r="W13" s="30"/>
      <c r="X13" s="385">
        <f>SUM(R13:R15)*F13+SUM(S13:S15)*G13+SUM(T13:T15)*H13+SUM(U13:U15)*I13+SUM(V13:V15)*J13+SUM(W13:W15)*K13</f>
        <v>3000</v>
      </c>
    </row>
    <row r="14" spans="2:24" ht="39.950000000000003" customHeight="1" x14ac:dyDescent="0.35">
      <c r="B14" s="14"/>
      <c r="C14" s="14"/>
      <c r="D14" s="6" t="s">
        <v>73</v>
      </c>
      <c r="E14" s="19" t="s">
        <v>87</v>
      </c>
      <c r="F14" s="377"/>
      <c r="G14" s="378"/>
      <c r="H14" s="378"/>
      <c r="I14" s="380"/>
      <c r="J14" s="380"/>
      <c r="K14" s="367"/>
      <c r="L14" s="31">
        <v>0</v>
      </c>
      <c r="M14" s="32">
        <v>13</v>
      </c>
      <c r="N14" s="32">
        <v>17</v>
      </c>
      <c r="O14" s="40"/>
      <c r="P14" s="40"/>
      <c r="Q14" s="33"/>
      <c r="R14" s="31">
        <v>20</v>
      </c>
      <c r="S14" s="32">
        <v>10</v>
      </c>
      <c r="T14" s="32">
        <v>10</v>
      </c>
      <c r="U14" s="40"/>
      <c r="V14" s="40"/>
      <c r="W14" s="33"/>
      <c r="X14" s="385"/>
    </row>
    <row r="15" spans="2:24" ht="39.950000000000003" customHeight="1" x14ac:dyDescent="0.35">
      <c r="B15" s="15"/>
      <c r="C15" s="15"/>
      <c r="D15" s="6" t="s">
        <v>74</v>
      </c>
      <c r="E15" s="19" t="s">
        <v>88</v>
      </c>
      <c r="F15" s="372"/>
      <c r="G15" s="374"/>
      <c r="H15" s="374"/>
      <c r="I15" s="381"/>
      <c r="J15" s="381"/>
      <c r="K15" s="368"/>
      <c r="L15" s="34">
        <v>0</v>
      </c>
      <c r="M15" s="35">
        <v>9</v>
      </c>
      <c r="N15" s="35">
        <v>11</v>
      </c>
      <c r="O15" s="41"/>
      <c r="P15" s="41"/>
      <c r="Q15" s="36"/>
      <c r="R15" s="34">
        <v>20</v>
      </c>
      <c r="S15" s="35">
        <v>20</v>
      </c>
      <c r="T15" s="35">
        <v>20</v>
      </c>
      <c r="U15" s="41"/>
      <c r="V15" s="41"/>
      <c r="W15" s="36"/>
      <c r="X15" s="385"/>
    </row>
    <row r="16" spans="2:24" ht="39.950000000000003" customHeight="1" x14ac:dyDescent="0.35">
      <c r="B16" s="13" t="s">
        <v>70</v>
      </c>
      <c r="C16" s="13"/>
      <c r="D16" s="6" t="s">
        <v>72</v>
      </c>
      <c r="E16" s="19" t="s">
        <v>85</v>
      </c>
      <c r="F16" s="371">
        <v>20</v>
      </c>
      <c r="G16" s="373">
        <v>20</v>
      </c>
      <c r="H16" s="373">
        <v>20</v>
      </c>
      <c r="I16" s="382">
        <v>26</v>
      </c>
      <c r="J16" s="382">
        <v>26</v>
      </c>
      <c r="K16" s="366"/>
      <c r="L16" s="28">
        <v>9</v>
      </c>
      <c r="M16" s="29">
        <v>8</v>
      </c>
      <c r="N16" s="29">
        <v>11</v>
      </c>
      <c r="O16" s="29">
        <v>5</v>
      </c>
      <c r="P16" s="29">
        <v>7</v>
      </c>
      <c r="Q16" s="30"/>
      <c r="R16" s="28">
        <v>10</v>
      </c>
      <c r="S16" s="29">
        <v>20</v>
      </c>
      <c r="T16" s="29">
        <v>10</v>
      </c>
      <c r="U16" s="29">
        <v>20</v>
      </c>
      <c r="V16" s="29">
        <v>20</v>
      </c>
      <c r="W16" s="30"/>
      <c r="X16" s="385">
        <f>SUM(R16:R18)*F16+SUM(S16:S18)*G16+SUM(T16:T18)*H16+SUM(U16:U18)*I16+SUM(V16:V18)*J16+SUM(W16:W18)*K16</f>
        <v>4800</v>
      </c>
    </row>
    <row r="17" spans="2:24" ht="39.950000000000003" customHeight="1" x14ac:dyDescent="0.35">
      <c r="B17" s="14"/>
      <c r="C17" s="14"/>
      <c r="D17" s="6" t="s">
        <v>74</v>
      </c>
      <c r="E17" s="19" t="s">
        <v>88</v>
      </c>
      <c r="F17" s="377"/>
      <c r="G17" s="378"/>
      <c r="H17" s="378"/>
      <c r="I17" s="383"/>
      <c r="J17" s="383"/>
      <c r="K17" s="367"/>
      <c r="L17" s="31">
        <v>11</v>
      </c>
      <c r="M17" s="32">
        <v>6</v>
      </c>
      <c r="N17" s="32">
        <v>17</v>
      </c>
      <c r="O17" s="32">
        <v>10</v>
      </c>
      <c r="P17" s="32">
        <v>13</v>
      </c>
      <c r="Q17" s="33"/>
      <c r="R17" s="31">
        <v>10</v>
      </c>
      <c r="S17" s="32">
        <v>10</v>
      </c>
      <c r="T17" s="32">
        <v>10</v>
      </c>
      <c r="U17" s="32">
        <v>10</v>
      </c>
      <c r="V17" s="32">
        <v>10</v>
      </c>
      <c r="W17" s="33"/>
      <c r="X17" s="385"/>
    </row>
    <row r="18" spans="2:24" ht="39.950000000000003" customHeight="1" x14ac:dyDescent="0.35">
      <c r="B18" s="15"/>
      <c r="C18" s="15"/>
      <c r="D18" s="6" t="s">
        <v>73</v>
      </c>
      <c r="E18" s="19" t="s">
        <v>87</v>
      </c>
      <c r="F18" s="372"/>
      <c r="G18" s="374"/>
      <c r="H18" s="374"/>
      <c r="I18" s="384"/>
      <c r="J18" s="384"/>
      <c r="K18" s="368"/>
      <c r="L18" s="34">
        <v>12</v>
      </c>
      <c r="M18" s="35">
        <v>15</v>
      </c>
      <c r="N18" s="35">
        <v>5</v>
      </c>
      <c r="O18" s="35">
        <v>0</v>
      </c>
      <c r="P18" s="35">
        <v>3</v>
      </c>
      <c r="Q18" s="36"/>
      <c r="R18" s="34">
        <v>10</v>
      </c>
      <c r="S18" s="35">
        <v>10</v>
      </c>
      <c r="T18" s="35">
        <v>20</v>
      </c>
      <c r="U18" s="35">
        <v>20</v>
      </c>
      <c r="V18" s="35">
        <v>20</v>
      </c>
      <c r="W18" s="36"/>
      <c r="X18" s="385"/>
    </row>
    <row r="19" spans="2:24" ht="39.950000000000003" customHeight="1" x14ac:dyDescent="0.35">
      <c r="B19" s="13" t="s">
        <v>92</v>
      </c>
      <c r="C19" s="13"/>
      <c r="D19" s="26" t="s">
        <v>72</v>
      </c>
      <c r="E19" s="27" t="s">
        <v>85</v>
      </c>
      <c r="F19" s="371">
        <v>38</v>
      </c>
      <c r="G19" s="373">
        <v>38</v>
      </c>
      <c r="H19" s="373">
        <v>38</v>
      </c>
      <c r="I19" s="373">
        <v>38</v>
      </c>
      <c r="J19" s="373">
        <v>38</v>
      </c>
      <c r="K19" s="366"/>
      <c r="L19" s="28">
        <v>3</v>
      </c>
      <c r="M19" s="29">
        <v>4</v>
      </c>
      <c r="N19" s="29">
        <v>4</v>
      </c>
      <c r="O19" s="29">
        <v>5</v>
      </c>
      <c r="P19" s="29">
        <v>0</v>
      </c>
      <c r="Q19" s="30"/>
      <c r="R19" s="28">
        <v>5</v>
      </c>
      <c r="S19" s="29">
        <v>5</v>
      </c>
      <c r="T19" s="29">
        <v>10</v>
      </c>
      <c r="U19" s="29">
        <v>10</v>
      </c>
      <c r="V19" s="29">
        <v>10</v>
      </c>
      <c r="W19" s="30"/>
      <c r="X19" s="385">
        <f>SUM(R19:R21)*F19+SUM(S19:S21)*G19+SUM(T19:T21)*H19+SUM(U19:U21)*I19+SUM(V19:V21)*J19+SUM(W19:W21)*K19</f>
        <v>4560</v>
      </c>
    </row>
    <row r="20" spans="2:24" ht="39.950000000000003" customHeight="1" x14ac:dyDescent="0.35">
      <c r="B20" s="14"/>
      <c r="C20" s="14"/>
      <c r="D20" s="26" t="s">
        <v>73</v>
      </c>
      <c r="E20" s="27" t="s">
        <v>87</v>
      </c>
      <c r="F20" s="377"/>
      <c r="G20" s="378"/>
      <c r="H20" s="378"/>
      <c r="I20" s="378"/>
      <c r="J20" s="378"/>
      <c r="K20" s="367"/>
      <c r="L20" s="31">
        <v>5</v>
      </c>
      <c r="M20" s="32">
        <v>2</v>
      </c>
      <c r="N20" s="32">
        <v>0</v>
      </c>
      <c r="O20" s="32">
        <v>0</v>
      </c>
      <c r="P20" s="32">
        <v>0</v>
      </c>
      <c r="Q20" s="33"/>
      <c r="R20" s="31">
        <v>5</v>
      </c>
      <c r="S20" s="32">
        <v>5</v>
      </c>
      <c r="T20" s="32">
        <v>10</v>
      </c>
      <c r="U20" s="32">
        <v>10</v>
      </c>
      <c r="V20" s="32">
        <v>10</v>
      </c>
      <c r="W20" s="33"/>
      <c r="X20" s="385"/>
    </row>
    <row r="21" spans="2:24" ht="39.950000000000003" customHeight="1" x14ac:dyDescent="0.35">
      <c r="B21" s="15"/>
      <c r="C21" s="15"/>
      <c r="D21" s="26" t="s">
        <v>93</v>
      </c>
      <c r="E21" s="27" t="s">
        <v>94</v>
      </c>
      <c r="F21" s="372"/>
      <c r="G21" s="374"/>
      <c r="H21" s="374"/>
      <c r="I21" s="374"/>
      <c r="J21" s="374"/>
      <c r="K21" s="368"/>
      <c r="L21" s="34">
        <v>4</v>
      </c>
      <c r="M21" s="35">
        <v>0</v>
      </c>
      <c r="N21" s="35">
        <v>0</v>
      </c>
      <c r="O21" s="35">
        <v>2</v>
      </c>
      <c r="P21" s="35">
        <v>0</v>
      </c>
      <c r="Q21" s="36"/>
      <c r="R21" s="34">
        <v>5</v>
      </c>
      <c r="S21" s="35">
        <v>5</v>
      </c>
      <c r="T21" s="35">
        <v>10</v>
      </c>
      <c r="U21" s="35">
        <v>10</v>
      </c>
      <c r="V21" s="35">
        <v>10</v>
      </c>
      <c r="W21" s="36"/>
      <c r="X21" s="385"/>
    </row>
    <row r="22" spans="2:24" ht="60" customHeight="1" x14ac:dyDescent="0.35">
      <c r="B22" s="13" t="s">
        <v>71</v>
      </c>
      <c r="C22" s="13"/>
      <c r="D22" s="26" t="s">
        <v>75</v>
      </c>
      <c r="E22" s="27" t="s">
        <v>89</v>
      </c>
      <c r="F22" s="371">
        <v>25</v>
      </c>
      <c r="G22" s="373">
        <v>25</v>
      </c>
      <c r="H22" s="373">
        <v>25</v>
      </c>
      <c r="I22" s="373">
        <v>25</v>
      </c>
      <c r="J22" s="373">
        <v>25</v>
      </c>
      <c r="K22" s="366"/>
      <c r="L22" s="28">
        <v>4</v>
      </c>
      <c r="M22" s="29">
        <v>4</v>
      </c>
      <c r="N22" s="29">
        <v>4</v>
      </c>
      <c r="O22" s="29">
        <v>4</v>
      </c>
      <c r="P22" s="29">
        <v>4</v>
      </c>
      <c r="Q22" s="30"/>
      <c r="R22" s="28"/>
      <c r="S22" s="29"/>
      <c r="T22" s="29"/>
      <c r="U22" s="29"/>
      <c r="V22" s="29"/>
      <c r="W22" s="30"/>
      <c r="X22" s="385">
        <f>SUM(R22:R23)*F22+SUM(S22:S23)*G22+SUM(T22:T23)*H22+SUM(U22:U23)*I22+SUM(V22:V23)*J22+SUM(W22:W23)*K22</f>
        <v>625</v>
      </c>
    </row>
    <row r="23" spans="2:24" ht="60" customHeight="1" x14ac:dyDescent="0.35">
      <c r="B23" s="15"/>
      <c r="C23" s="15"/>
      <c r="D23" s="26" t="s">
        <v>76</v>
      </c>
      <c r="E23" s="27" t="s">
        <v>90</v>
      </c>
      <c r="F23" s="372"/>
      <c r="G23" s="374"/>
      <c r="H23" s="374"/>
      <c r="I23" s="374"/>
      <c r="J23" s="374"/>
      <c r="K23" s="368"/>
      <c r="L23" s="34">
        <v>1</v>
      </c>
      <c r="M23" s="35">
        <v>3</v>
      </c>
      <c r="N23" s="35">
        <v>2</v>
      </c>
      <c r="O23" s="35">
        <v>3</v>
      </c>
      <c r="P23" s="35">
        <v>2</v>
      </c>
      <c r="Q23" s="36"/>
      <c r="R23" s="34">
        <v>5</v>
      </c>
      <c r="S23" s="35">
        <v>5</v>
      </c>
      <c r="T23" s="35">
        <v>5</v>
      </c>
      <c r="U23" s="35">
        <v>5</v>
      </c>
      <c r="V23" s="35">
        <v>5</v>
      </c>
      <c r="W23" s="36"/>
      <c r="X23" s="385"/>
    </row>
    <row r="24" spans="2:24" ht="30" customHeight="1" x14ac:dyDescent="0.35">
      <c r="B24" s="13" t="s">
        <v>105</v>
      </c>
      <c r="C24" s="13"/>
      <c r="D24" s="26" t="s">
        <v>106</v>
      </c>
      <c r="E24" s="27" t="s">
        <v>107</v>
      </c>
      <c r="F24" s="371">
        <v>36</v>
      </c>
      <c r="G24" s="373">
        <v>36</v>
      </c>
      <c r="H24" s="373">
        <v>36</v>
      </c>
      <c r="I24" s="373">
        <v>36</v>
      </c>
      <c r="J24" s="373">
        <v>36</v>
      </c>
      <c r="K24" s="375">
        <v>36</v>
      </c>
      <c r="L24" s="28">
        <v>3</v>
      </c>
      <c r="M24" s="29">
        <v>2</v>
      </c>
      <c r="N24" s="29">
        <v>4</v>
      </c>
      <c r="O24" s="29">
        <v>3</v>
      </c>
      <c r="P24" s="29">
        <v>3</v>
      </c>
      <c r="Q24" s="37">
        <v>3</v>
      </c>
      <c r="R24" s="28"/>
      <c r="S24" s="29"/>
      <c r="T24" s="29"/>
      <c r="U24" s="29"/>
      <c r="V24" s="29"/>
      <c r="W24" s="37"/>
      <c r="X24" s="385">
        <f>SUM(R24:R27)*F24+SUM(S24:S27)*G24+SUM(T24:T27)*H24+SUM(U24:U27)*I24+SUM(V24:V27)*J24+SUM(W24:W27)*K24</f>
        <v>720</v>
      </c>
    </row>
    <row r="25" spans="2:24" ht="30" customHeight="1" x14ac:dyDescent="0.35">
      <c r="B25" s="14"/>
      <c r="C25" s="14"/>
      <c r="D25" s="26" t="s">
        <v>72</v>
      </c>
      <c r="E25" s="27" t="s">
        <v>85</v>
      </c>
      <c r="F25" s="377"/>
      <c r="G25" s="378"/>
      <c r="H25" s="378"/>
      <c r="I25" s="378"/>
      <c r="J25" s="378"/>
      <c r="K25" s="388"/>
      <c r="L25" s="31">
        <v>5</v>
      </c>
      <c r="M25" s="32">
        <v>0</v>
      </c>
      <c r="N25" s="32">
        <v>0</v>
      </c>
      <c r="O25" s="32">
        <v>1</v>
      </c>
      <c r="P25" s="32">
        <v>0</v>
      </c>
      <c r="Q25" s="42">
        <v>3</v>
      </c>
      <c r="R25" s="31"/>
      <c r="S25" s="32">
        <v>5</v>
      </c>
      <c r="T25" s="32">
        <v>5</v>
      </c>
      <c r="U25" s="32">
        <v>5</v>
      </c>
      <c r="V25" s="32">
        <v>5</v>
      </c>
      <c r="W25" s="42"/>
      <c r="X25" s="385"/>
    </row>
    <row r="26" spans="2:24" ht="30" customHeight="1" x14ac:dyDescent="0.35">
      <c r="B26" s="14"/>
      <c r="C26" s="14"/>
      <c r="D26" s="26" t="s">
        <v>73</v>
      </c>
      <c r="E26" s="27" t="s">
        <v>87</v>
      </c>
      <c r="F26" s="377"/>
      <c r="G26" s="378"/>
      <c r="H26" s="378"/>
      <c r="I26" s="378"/>
      <c r="J26" s="378"/>
      <c r="K26" s="388"/>
      <c r="L26" s="31">
        <v>5</v>
      </c>
      <c r="M26" s="32">
        <v>5</v>
      </c>
      <c r="N26" s="32">
        <v>5</v>
      </c>
      <c r="O26" s="32">
        <v>2</v>
      </c>
      <c r="P26" s="32">
        <v>4</v>
      </c>
      <c r="Q26" s="42">
        <v>5</v>
      </c>
      <c r="R26" s="31"/>
      <c r="S26" s="32"/>
      <c r="T26" s="32"/>
      <c r="U26" s="32"/>
      <c r="V26" s="32"/>
      <c r="W26" s="42"/>
      <c r="X26" s="385"/>
    </row>
    <row r="27" spans="2:24" ht="30" customHeight="1" x14ac:dyDescent="0.35">
      <c r="B27" s="15"/>
      <c r="C27" s="15"/>
      <c r="D27" s="26" t="s">
        <v>93</v>
      </c>
      <c r="E27" s="27" t="s">
        <v>94</v>
      </c>
      <c r="F27" s="372"/>
      <c r="G27" s="374"/>
      <c r="H27" s="374"/>
      <c r="I27" s="374"/>
      <c r="J27" s="374"/>
      <c r="K27" s="376"/>
      <c r="L27" s="34">
        <v>4</v>
      </c>
      <c r="M27" s="35">
        <v>5</v>
      </c>
      <c r="N27" s="35">
        <v>3</v>
      </c>
      <c r="O27" s="35">
        <v>4</v>
      </c>
      <c r="P27" s="35">
        <v>4</v>
      </c>
      <c r="Q27" s="38">
        <v>5</v>
      </c>
      <c r="R27" s="34"/>
      <c r="S27" s="35"/>
      <c r="T27" s="35"/>
      <c r="U27" s="35"/>
      <c r="V27" s="35"/>
      <c r="W27" s="38"/>
      <c r="X27" s="385"/>
    </row>
    <row r="28" spans="2:24" ht="140.1" customHeight="1" x14ac:dyDescent="0.6">
      <c r="B28" s="16" t="s">
        <v>109</v>
      </c>
      <c r="C28" s="16"/>
      <c r="D28" s="26" t="s">
        <v>17</v>
      </c>
      <c r="E28" s="27" t="s">
        <v>17</v>
      </c>
      <c r="F28" s="22">
        <v>28</v>
      </c>
      <c r="G28" s="23">
        <v>28</v>
      </c>
      <c r="H28" s="23">
        <v>28</v>
      </c>
      <c r="I28" s="23">
        <v>28</v>
      </c>
      <c r="J28" s="24"/>
      <c r="K28" s="25"/>
      <c r="L28" s="54">
        <v>5</v>
      </c>
      <c r="M28" s="55">
        <v>1</v>
      </c>
      <c r="N28" s="55">
        <v>2</v>
      </c>
      <c r="O28" s="55">
        <v>4</v>
      </c>
      <c r="P28" s="24"/>
      <c r="Q28" s="25"/>
      <c r="R28" s="54">
        <v>5</v>
      </c>
      <c r="S28" s="55">
        <v>10</v>
      </c>
      <c r="T28" s="55">
        <v>10</v>
      </c>
      <c r="U28" s="55">
        <v>5</v>
      </c>
      <c r="V28" s="24"/>
      <c r="W28" s="25"/>
      <c r="X28" s="51">
        <f>SUM(R28)*F28+SUM(S28)*G28+SUM(T28)*H28+SUM(U28)*I28+SUM(V28)*J28+SUM(W28)*K28</f>
        <v>840</v>
      </c>
    </row>
    <row r="29" spans="2:24" ht="60" customHeight="1" x14ac:dyDescent="0.35">
      <c r="B29" s="13" t="s">
        <v>110</v>
      </c>
      <c r="C29" s="13"/>
      <c r="D29" s="26" t="s">
        <v>72</v>
      </c>
      <c r="E29" s="27" t="s">
        <v>85</v>
      </c>
      <c r="F29" s="371">
        <v>35</v>
      </c>
      <c r="G29" s="373">
        <v>35</v>
      </c>
      <c r="H29" s="373">
        <v>35</v>
      </c>
      <c r="I29" s="373">
        <v>35</v>
      </c>
      <c r="J29" s="373">
        <v>35</v>
      </c>
      <c r="K29" s="366"/>
      <c r="L29" s="28">
        <v>0</v>
      </c>
      <c r="M29" s="29">
        <v>0</v>
      </c>
      <c r="N29" s="29">
        <v>1</v>
      </c>
      <c r="O29" s="29">
        <v>0</v>
      </c>
      <c r="P29" s="29">
        <v>1</v>
      </c>
      <c r="Q29" s="30"/>
      <c r="R29" s="28">
        <v>5</v>
      </c>
      <c r="S29" s="29">
        <v>5</v>
      </c>
      <c r="T29" s="29">
        <v>5</v>
      </c>
      <c r="U29" s="29">
        <v>5</v>
      </c>
      <c r="V29" s="29">
        <v>5</v>
      </c>
      <c r="W29" s="30"/>
      <c r="X29" s="385">
        <f>SUM(R29:R30)*F29+SUM(S29:S30)*G29+SUM(T29:T30)*H29+SUM(U29:U30)*I29+SUM(V29:V30)*J29+SUM(W29:W30)*K29</f>
        <v>1750</v>
      </c>
    </row>
    <row r="30" spans="2:24" ht="60" customHeight="1" x14ac:dyDescent="0.35">
      <c r="B30" s="15"/>
      <c r="C30" s="15"/>
      <c r="D30" s="26" t="s">
        <v>73</v>
      </c>
      <c r="E30" s="27" t="s">
        <v>87</v>
      </c>
      <c r="F30" s="386"/>
      <c r="G30" s="387"/>
      <c r="H30" s="387"/>
      <c r="I30" s="387"/>
      <c r="J30" s="387"/>
      <c r="K30" s="368"/>
      <c r="L30" s="43">
        <v>2</v>
      </c>
      <c r="M30" s="44">
        <v>2</v>
      </c>
      <c r="N30" s="44">
        <v>0</v>
      </c>
      <c r="O30" s="44">
        <v>0</v>
      </c>
      <c r="P30" s="44">
        <v>1</v>
      </c>
      <c r="Q30" s="36"/>
      <c r="R30" s="43">
        <v>5</v>
      </c>
      <c r="S30" s="44">
        <v>5</v>
      </c>
      <c r="T30" s="44">
        <v>5</v>
      </c>
      <c r="U30" s="44">
        <v>5</v>
      </c>
      <c r="V30" s="44">
        <v>5</v>
      </c>
      <c r="W30" s="36"/>
      <c r="X30" s="385"/>
    </row>
    <row r="31" spans="2:24" ht="60" customHeight="1" x14ac:dyDescent="0.35">
      <c r="B31" s="13" t="s">
        <v>111</v>
      </c>
      <c r="C31" s="13"/>
      <c r="D31" s="26" t="s">
        <v>114</v>
      </c>
      <c r="E31" s="27" t="s">
        <v>112</v>
      </c>
      <c r="F31" s="369">
        <v>33</v>
      </c>
      <c r="G31" s="379"/>
      <c r="H31" s="379"/>
      <c r="I31" s="379"/>
      <c r="J31" s="379"/>
      <c r="K31" s="366"/>
      <c r="L31" s="45">
        <v>16</v>
      </c>
      <c r="M31" s="46"/>
      <c r="N31" s="46"/>
      <c r="O31" s="46"/>
      <c r="P31" s="46"/>
      <c r="Q31" s="47"/>
      <c r="R31" s="45"/>
      <c r="S31" s="46"/>
      <c r="T31" s="46"/>
      <c r="U31" s="46"/>
      <c r="V31" s="46"/>
      <c r="W31" s="47"/>
      <c r="X31" s="385">
        <f>SUM(R31:R32)*F31+SUM(S31:S32)*G31+SUM(T31:T32)*H31+SUM(U31:U32)*I31+SUM(V31:V32)*J31+SUM(W31:W32)*K31</f>
        <v>0</v>
      </c>
    </row>
    <row r="32" spans="2:24" ht="60" customHeight="1" thickBot="1" x14ac:dyDescent="0.4">
      <c r="B32" s="15"/>
      <c r="C32" s="15"/>
      <c r="D32" s="26" t="s">
        <v>115</v>
      </c>
      <c r="E32" s="27" t="s">
        <v>113</v>
      </c>
      <c r="F32" s="370"/>
      <c r="G32" s="393"/>
      <c r="H32" s="393"/>
      <c r="I32" s="393"/>
      <c r="J32" s="393"/>
      <c r="K32" s="394"/>
      <c r="L32" s="48">
        <v>18</v>
      </c>
      <c r="M32" s="49"/>
      <c r="N32" s="49"/>
      <c r="O32" s="49"/>
      <c r="P32" s="49"/>
      <c r="Q32" s="50"/>
      <c r="R32" s="48"/>
      <c r="S32" s="49"/>
      <c r="T32" s="49"/>
      <c r="U32" s="49"/>
      <c r="V32" s="49"/>
      <c r="W32" s="50"/>
      <c r="X32" s="392"/>
    </row>
    <row r="33" spans="24:24" s="52" customFormat="1" ht="84.75" customHeight="1" x14ac:dyDescent="0.8">
      <c r="X33" s="53">
        <f>SUM(X4:X32)</f>
        <v>22765</v>
      </c>
    </row>
  </sheetData>
  <mergeCells count="71">
    <mergeCell ref="X29:X30"/>
    <mergeCell ref="X31:X32"/>
    <mergeCell ref="G31:G32"/>
    <mergeCell ref="H31:H32"/>
    <mergeCell ref="I31:I32"/>
    <mergeCell ref="J31:J32"/>
    <mergeCell ref="K31:K32"/>
    <mergeCell ref="X4:X6"/>
    <mergeCell ref="X2:X3"/>
    <mergeCell ref="X7:X10"/>
    <mergeCell ref="X11:X12"/>
    <mergeCell ref="X13:X15"/>
    <mergeCell ref="X16:X18"/>
    <mergeCell ref="X19:X21"/>
    <mergeCell ref="X22:X23"/>
    <mergeCell ref="X24:X27"/>
    <mergeCell ref="F29:F30"/>
    <mergeCell ref="G29:G30"/>
    <mergeCell ref="H29:H30"/>
    <mergeCell ref="I29:I30"/>
    <mergeCell ref="J29:J30"/>
    <mergeCell ref="K29:K30"/>
    <mergeCell ref="F24:F27"/>
    <mergeCell ref="G24:G27"/>
    <mergeCell ref="H24:H27"/>
    <mergeCell ref="I24:I27"/>
    <mergeCell ref="J24:J27"/>
    <mergeCell ref="K24:K27"/>
    <mergeCell ref="K16:K18"/>
    <mergeCell ref="F13:F15"/>
    <mergeCell ref="G13:G15"/>
    <mergeCell ref="H13:H15"/>
    <mergeCell ref="I13:I15"/>
    <mergeCell ref="J13:J15"/>
    <mergeCell ref="K13:K15"/>
    <mergeCell ref="H16:H18"/>
    <mergeCell ref="I16:I18"/>
    <mergeCell ref="J16:J18"/>
    <mergeCell ref="K22:K23"/>
    <mergeCell ref="F19:F21"/>
    <mergeCell ref="G19:G21"/>
    <mergeCell ref="H19:H21"/>
    <mergeCell ref="I19:I21"/>
    <mergeCell ref="J19:J21"/>
    <mergeCell ref="K19:K21"/>
    <mergeCell ref="F22:F23"/>
    <mergeCell ref="G22:G23"/>
    <mergeCell ref="H22:H23"/>
    <mergeCell ref="I22:I23"/>
    <mergeCell ref="J22:J23"/>
    <mergeCell ref="F4:F6"/>
    <mergeCell ref="G4:G6"/>
    <mergeCell ref="H4:H6"/>
    <mergeCell ref="I4:I6"/>
    <mergeCell ref="J4:J6"/>
    <mergeCell ref="K4:K6"/>
    <mergeCell ref="F31:F32"/>
    <mergeCell ref="F11:F12"/>
    <mergeCell ref="G11:G12"/>
    <mergeCell ref="H11:H12"/>
    <mergeCell ref="I11:I12"/>
    <mergeCell ref="J11:J12"/>
    <mergeCell ref="K11:K12"/>
    <mergeCell ref="F7:F10"/>
    <mergeCell ref="G7:G10"/>
    <mergeCell ref="H7:H10"/>
    <mergeCell ref="I7:I10"/>
    <mergeCell ref="J7:J10"/>
    <mergeCell ref="K7:K10"/>
    <mergeCell ref="F16:F18"/>
    <mergeCell ref="G16:G18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activeCell="J40" sqref="J40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Y33"/>
  <sheetViews>
    <sheetView showGridLines="0" zoomScale="70" zoomScaleNormal="70" workbookViewId="0">
      <pane ySplit="3" topLeftCell="A4" activePane="bottomLeft" state="frozen"/>
      <selection activeCell="J40" sqref="J40"/>
      <selection pane="bottomLeft" activeCell="J40" sqref="J40"/>
    </sheetView>
  </sheetViews>
  <sheetFormatPr defaultRowHeight="25.5" x14ac:dyDescent="0.35"/>
  <cols>
    <col min="2" max="2" width="10.625" customWidth="1"/>
    <col min="3" max="3" width="35.625" customWidth="1"/>
    <col min="4" max="11" width="10.625" customWidth="1"/>
    <col min="12" max="17" width="10.625" hidden="1" customWidth="1"/>
    <col min="18" max="23" width="10.625" customWidth="1"/>
    <col min="24" max="24" width="25.625" style="17" customWidth="1"/>
    <col min="26" max="26" width="16.75" bestFit="1" customWidth="1"/>
    <col min="27" max="27" width="13" bestFit="1" customWidth="1"/>
  </cols>
  <sheetData>
    <row r="1" spans="2:24" ht="26.25" thickBot="1" x14ac:dyDescent="0.4"/>
    <row r="2" spans="2:24" x14ac:dyDescent="0.35">
      <c r="F2" s="56" t="s">
        <v>118</v>
      </c>
      <c r="G2" s="57"/>
      <c r="H2" s="57"/>
      <c r="I2" s="57"/>
      <c r="J2" s="57"/>
      <c r="K2" s="58"/>
      <c r="L2" s="56" t="s">
        <v>119</v>
      </c>
      <c r="M2" s="57"/>
      <c r="N2" s="57"/>
      <c r="O2" s="57"/>
      <c r="P2" s="57"/>
      <c r="Q2" s="58"/>
      <c r="R2" s="56" t="s">
        <v>120</v>
      </c>
      <c r="S2" s="57"/>
      <c r="T2" s="57"/>
      <c r="U2" s="57"/>
      <c r="V2" s="57"/>
      <c r="W2" s="58"/>
      <c r="X2" s="390" t="s">
        <v>3</v>
      </c>
    </row>
    <row r="3" spans="2:24" s="17" customFormat="1" ht="26.25" thickBot="1" x14ac:dyDescent="0.4">
      <c r="B3" s="16" t="s">
        <v>91</v>
      </c>
      <c r="C3" s="16" t="s">
        <v>117</v>
      </c>
      <c r="D3" s="16" t="s">
        <v>82</v>
      </c>
      <c r="E3" s="18" t="s">
        <v>83</v>
      </c>
      <c r="F3" s="20" t="s">
        <v>77</v>
      </c>
      <c r="G3" s="16" t="s">
        <v>78</v>
      </c>
      <c r="H3" s="16" t="s">
        <v>79</v>
      </c>
      <c r="I3" s="16" t="s">
        <v>80</v>
      </c>
      <c r="J3" s="16" t="s">
        <v>81</v>
      </c>
      <c r="K3" s="21" t="s">
        <v>108</v>
      </c>
      <c r="L3" s="20" t="s">
        <v>77</v>
      </c>
      <c r="M3" s="16" t="s">
        <v>78</v>
      </c>
      <c r="N3" s="16" t="s">
        <v>79</v>
      </c>
      <c r="O3" s="16" t="s">
        <v>80</v>
      </c>
      <c r="P3" s="16" t="s">
        <v>81</v>
      </c>
      <c r="Q3" s="21" t="s">
        <v>108</v>
      </c>
      <c r="R3" s="20" t="s">
        <v>77</v>
      </c>
      <c r="S3" s="16" t="s">
        <v>78</v>
      </c>
      <c r="T3" s="16" t="s">
        <v>79</v>
      </c>
      <c r="U3" s="16" t="s">
        <v>80</v>
      </c>
      <c r="V3" s="16" t="s">
        <v>81</v>
      </c>
      <c r="W3" s="21" t="s">
        <v>108</v>
      </c>
      <c r="X3" s="391"/>
    </row>
    <row r="4" spans="2:24" ht="30" customHeight="1" x14ac:dyDescent="0.35">
      <c r="B4" s="13" t="s">
        <v>104</v>
      </c>
      <c r="C4" s="13"/>
      <c r="D4" s="6" t="s">
        <v>72</v>
      </c>
      <c r="E4" s="19" t="s">
        <v>85</v>
      </c>
      <c r="F4" s="371">
        <v>28</v>
      </c>
      <c r="G4" s="373">
        <v>28</v>
      </c>
      <c r="H4" s="373">
        <v>28</v>
      </c>
      <c r="I4" s="373">
        <v>28</v>
      </c>
      <c r="J4" s="373">
        <v>28</v>
      </c>
      <c r="K4" s="366"/>
      <c r="L4" s="28">
        <v>0</v>
      </c>
      <c r="M4" s="29">
        <v>3</v>
      </c>
      <c r="N4" s="29">
        <v>1</v>
      </c>
      <c r="O4" s="29">
        <v>0</v>
      </c>
      <c r="P4" s="29">
        <v>0</v>
      </c>
      <c r="Q4" s="30"/>
      <c r="R4" s="28"/>
      <c r="S4" s="29">
        <v>5</v>
      </c>
      <c r="T4" s="29"/>
      <c r="U4" s="29"/>
      <c r="V4" s="29"/>
      <c r="W4" s="30"/>
      <c r="X4" s="389">
        <f>SUM(R4:R6)*F4+SUM(S4:S6)*G4+SUM(T4:T6)*H4+SUM(U4:U6)*I4+SUM(V4:V6)*J4+SUM(W4:W6)*K4</f>
        <v>280</v>
      </c>
    </row>
    <row r="5" spans="2:24" ht="30" customHeight="1" x14ac:dyDescent="0.35">
      <c r="B5" s="14"/>
      <c r="C5" s="14"/>
      <c r="D5" s="6" t="s">
        <v>73</v>
      </c>
      <c r="E5" s="19" t="s">
        <v>87</v>
      </c>
      <c r="F5" s="377"/>
      <c r="G5" s="378"/>
      <c r="H5" s="378"/>
      <c r="I5" s="378"/>
      <c r="J5" s="378"/>
      <c r="K5" s="367"/>
      <c r="L5" s="31">
        <v>0</v>
      </c>
      <c r="M5" s="32">
        <v>2</v>
      </c>
      <c r="N5" s="32">
        <v>1</v>
      </c>
      <c r="O5" s="32">
        <v>0</v>
      </c>
      <c r="P5" s="32">
        <v>0</v>
      </c>
      <c r="Q5" s="33"/>
      <c r="R5" s="31"/>
      <c r="S5" s="32">
        <v>5</v>
      </c>
      <c r="T5" s="32"/>
      <c r="U5" s="32"/>
      <c r="V5" s="32"/>
      <c r="W5" s="33"/>
      <c r="X5" s="385"/>
    </row>
    <row r="6" spans="2:24" ht="30" customHeight="1" x14ac:dyDescent="0.35">
      <c r="B6" s="15"/>
      <c r="C6" s="15"/>
      <c r="D6" s="6" t="s">
        <v>74</v>
      </c>
      <c r="E6" s="19" t="s">
        <v>88</v>
      </c>
      <c r="F6" s="372"/>
      <c r="G6" s="374"/>
      <c r="H6" s="374"/>
      <c r="I6" s="374"/>
      <c r="J6" s="374"/>
      <c r="K6" s="368"/>
      <c r="L6" s="34">
        <v>0</v>
      </c>
      <c r="M6" s="35">
        <v>3</v>
      </c>
      <c r="N6" s="35">
        <v>1</v>
      </c>
      <c r="O6" s="35">
        <v>3</v>
      </c>
      <c r="P6" s="35">
        <v>1</v>
      </c>
      <c r="Q6" s="36"/>
      <c r="R6" s="34"/>
      <c r="S6" s="35"/>
      <c r="T6" s="35"/>
      <c r="U6" s="35"/>
      <c r="V6" s="35"/>
      <c r="W6" s="36"/>
      <c r="X6" s="385"/>
    </row>
    <row r="7" spans="2:24" ht="30" customHeight="1" x14ac:dyDescent="0.35">
      <c r="B7" s="13" t="s">
        <v>95</v>
      </c>
      <c r="C7" s="13"/>
      <c r="D7" s="6" t="s">
        <v>96</v>
      </c>
      <c r="E7" s="19" t="s">
        <v>100</v>
      </c>
      <c r="F7" s="371">
        <v>34</v>
      </c>
      <c r="G7" s="373">
        <v>34</v>
      </c>
      <c r="H7" s="373">
        <v>34</v>
      </c>
      <c r="I7" s="373">
        <v>34</v>
      </c>
      <c r="J7" s="373">
        <v>34</v>
      </c>
      <c r="K7" s="366"/>
      <c r="L7" s="28">
        <v>0</v>
      </c>
      <c r="M7" s="29">
        <v>5</v>
      </c>
      <c r="N7" s="29">
        <v>5</v>
      </c>
      <c r="O7" s="29">
        <v>5</v>
      </c>
      <c r="P7" s="29">
        <v>5</v>
      </c>
      <c r="Q7" s="30"/>
      <c r="R7" s="28"/>
      <c r="S7" s="29"/>
      <c r="T7" s="29"/>
      <c r="U7" s="29"/>
      <c r="V7" s="29">
        <v>5</v>
      </c>
      <c r="W7" s="30"/>
      <c r="X7" s="385">
        <f>SUM(R7:R10)*F7+SUM(S7:S10)*G7+SUM(T7:T10)*H7+SUM(U7:U10)*I7+SUM(V7:V10)*J7+SUM(W7:W10)*K7</f>
        <v>340</v>
      </c>
    </row>
    <row r="8" spans="2:24" ht="30" customHeight="1" x14ac:dyDescent="0.35">
      <c r="B8" s="14"/>
      <c r="C8" s="14"/>
      <c r="D8" s="6" t="s">
        <v>97</v>
      </c>
      <c r="E8" s="19" t="s">
        <v>103</v>
      </c>
      <c r="F8" s="377"/>
      <c r="G8" s="378"/>
      <c r="H8" s="378"/>
      <c r="I8" s="378"/>
      <c r="J8" s="378"/>
      <c r="K8" s="367"/>
      <c r="L8" s="31">
        <v>0</v>
      </c>
      <c r="M8" s="32">
        <v>4</v>
      </c>
      <c r="N8" s="32">
        <v>0</v>
      </c>
      <c r="O8" s="32">
        <v>0</v>
      </c>
      <c r="P8" s="32">
        <v>0</v>
      </c>
      <c r="Q8" s="33"/>
      <c r="R8" s="31"/>
      <c r="S8" s="32">
        <v>5</v>
      </c>
      <c r="T8" s="32"/>
      <c r="U8" s="32"/>
      <c r="V8" s="32"/>
      <c r="W8" s="33"/>
      <c r="X8" s="385"/>
    </row>
    <row r="9" spans="2:24" ht="30" customHeight="1" x14ac:dyDescent="0.35">
      <c r="B9" s="14"/>
      <c r="C9" s="14"/>
      <c r="D9" s="6" t="s">
        <v>98</v>
      </c>
      <c r="E9" s="19" t="s">
        <v>102</v>
      </c>
      <c r="F9" s="377"/>
      <c r="G9" s="378"/>
      <c r="H9" s="378"/>
      <c r="I9" s="378"/>
      <c r="J9" s="378"/>
      <c r="K9" s="367"/>
      <c r="L9" s="31">
        <v>0</v>
      </c>
      <c r="M9" s="32">
        <v>5</v>
      </c>
      <c r="N9" s="32">
        <v>5</v>
      </c>
      <c r="O9" s="32">
        <v>5</v>
      </c>
      <c r="P9" s="32">
        <v>4</v>
      </c>
      <c r="Q9" s="33"/>
      <c r="R9" s="31"/>
      <c r="S9" s="32"/>
      <c r="T9" s="32"/>
      <c r="U9" s="32"/>
      <c r="V9" s="32"/>
      <c r="W9" s="33"/>
      <c r="X9" s="385"/>
    </row>
    <row r="10" spans="2:24" ht="30" customHeight="1" x14ac:dyDescent="0.35">
      <c r="B10" s="15"/>
      <c r="C10" s="15"/>
      <c r="D10" s="6" t="s">
        <v>99</v>
      </c>
      <c r="E10" s="19" t="s">
        <v>101</v>
      </c>
      <c r="F10" s="372"/>
      <c r="G10" s="374"/>
      <c r="H10" s="374"/>
      <c r="I10" s="374"/>
      <c r="J10" s="374"/>
      <c r="K10" s="368"/>
      <c r="L10" s="34">
        <v>0</v>
      </c>
      <c r="M10" s="35">
        <v>3</v>
      </c>
      <c r="N10" s="35">
        <v>5</v>
      </c>
      <c r="O10" s="35">
        <v>5</v>
      </c>
      <c r="P10" s="35">
        <v>4</v>
      </c>
      <c r="Q10" s="36"/>
      <c r="R10" s="34"/>
      <c r="S10" s="35"/>
      <c r="T10" s="35"/>
      <c r="U10" s="35"/>
      <c r="V10" s="35"/>
      <c r="W10" s="36"/>
      <c r="X10" s="385"/>
    </row>
    <row r="11" spans="2:24" ht="60" customHeight="1" x14ac:dyDescent="0.35">
      <c r="B11" s="13" t="s">
        <v>116</v>
      </c>
      <c r="C11" s="13"/>
      <c r="D11" s="6" t="s">
        <v>72</v>
      </c>
      <c r="E11" s="19" t="s">
        <v>85</v>
      </c>
      <c r="F11" s="371">
        <v>36</v>
      </c>
      <c r="G11" s="373">
        <v>36</v>
      </c>
      <c r="H11" s="373">
        <v>36</v>
      </c>
      <c r="I11" s="373">
        <v>36</v>
      </c>
      <c r="J11" s="373">
        <v>36</v>
      </c>
      <c r="K11" s="375">
        <v>36</v>
      </c>
      <c r="L11" s="28">
        <v>0</v>
      </c>
      <c r="M11" s="29">
        <v>0</v>
      </c>
      <c r="N11" s="29">
        <v>0</v>
      </c>
      <c r="O11" s="29">
        <v>0</v>
      </c>
      <c r="P11" s="29">
        <v>0</v>
      </c>
      <c r="Q11" s="37">
        <v>0</v>
      </c>
      <c r="R11" s="28"/>
      <c r="S11" s="29"/>
      <c r="T11" s="29"/>
      <c r="U11" s="29"/>
      <c r="V11" s="29"/>
      <c r="W11" s="37"/>
      <c r="X11" s="385">
        <f>SUM(R11:R12)*F11+SUM(S11:S12)*G11+SUM(T11:T12)*H11+SUM(U11:U12)*I11+SUM(V11:V12)*J11+SUM(W11:W12)*K11</f>
        <v>0</v>
      </c>
    </row>
    <row r="12" spans="2:24" ht="60" customHeight="1" x14ac:dyDescent="0.35">
      <c r="B12" s="14"/>
      <c r="C12" s="14"/>
      <c r="D12" s="6" t="s">
        <v>74</v>
      </c>
      <c r="E12" s="19" t="s">
        <v>88</v>
      </c>
      <c r="F12" s="372"/>
      <c r="G12" s="374"/>
      <c r="H12" s="374"/>
      <c r="I12" s="374"/>
      <c r="J12" s="374"/>
      <c r="K12" s="376"/>
      <c r="L12" s="34">
        <v>0</v>
      </c>
      <c r="M12" s="35">
        <v>0</v>
      </c>
      <c r="N12" s="35">
        <v>0</v>
      </c>
      <c r="O12" s="35">
        <v>0</v>
      </c>
      <c r="P12" s="35">
        <v>0</v>
      </c>
      <c r="Q12" s="38">
        <v>0</v>
      </c>
      <c r="R12" s="34"/>
      <c r="S12" s="35"/>
      <c r="T12" s="35"/>
      <c r="U12" s="35"/>
      <c r="V12" s="35"/>
      <c r="W12" s="38"/>
      <c r="X12" s="385"/>
    </row>
    <row r="13" spans="2:24" ht="39.950000000000003" customHeight="1" x14ac:dyDescent="0.35">
      <c r="B13" s="13" t="s">
        <v>69</v>
      </c>
      <c r="C13" s="13"/>
      <c r="D13" s="6" t="s">
        <v>72</v>
      </c>
      <c r="E13" s="19" t="s">
        <v>85</v>
      </c>
      <c r="F13" s="371">
        <v>20</v>
      </c>
      <c r="G13" s="373">
        <v>20</v>
      </c>
      <c r="H13" s="373">
        <v>20</v>
      </c>
      <c r="I13" s="379"/>
      <c r="J13" s="379"/>
      <c r="K13" s="366"/>
      <c r="L13" s="28">
        <v>0</v>
      </c>
      <c r="M13" s="29">
        <v>3</v>
      </c>
      <c r="N13" s="29">
        <v>13</v>
      </c>
      <c r="O13" s="39"/>
      <c r="P13" s="39"/>
      <c r="Q13" s="30"/>
      <c r="R13" s="28"/>
      <c r="S13" s="29"/>
      <c r="T13" s="29">
        <v>10</v>
      </c>
      <c r="U13" s="39"/>
      <c r="V13" s="39"/>
      <c r="W13" s="30"/>
      <c r="X13" s="385">
        <f>SUM(R13:R15)*F13+SUM(S13:S15)*G13+SUM(T13:T15)*H13+SUM(U13:U15)*I13+SUM(V13:V15)*J13+SUM(W13:W15)*K13</f>
        <v>580</v>
      </c>
    </row>
    <row r="14" spans="2:24" ht="39.950000000000003" customHeight="1" x14ac:dyDescent="0.35">
      <c r="B14" s="14"/>
      <c r="C14" s="14"/>
      <c r="D14" s="6" t="s">
        <v>73</v>
      </c>
      <c r="E14" s="19" t="s">
        <v>87</v>
      </c>
      <c r="F14" s="377"/>
      <c r="G14" s="378"/>
      <c r="H14" s="378"/>
      <c r="I14" s="380"/>
      <c r="J14" s="380"/>
      <c r="K14" s="367"/>
      <c r="L14" s="31">
        <v>0</v>
      </c>
      <c r="M14" s="32">
        <v>13</v>
      </c>
      <c r="N14" s="32">
        <v>17</v>
      </c>
      <c r="O14" s="40"/>
      <c r="P14" s="40"/>
      <c r="Q14" s="33"/>
      <c r="R14" s="31"/>
      <c r="S14" s="32">
        <v>10</v>
      </c>
      <c r="T14" s="32">
        <v>9</v>
      </c>
      <c r="U14" s="40"/>
      <c r="V14" s="40"/>
      <c r="W14" s="33"/>
      <c r="X14" s="385"/>
    </row>
    <row r="15" spans="2:24" ht="39.950000000000003" customHeight="1" x14ac:dyDescent="0.35">
      <c r="B15" s="15"/>
      <c r="C15" s="15"/>
      <c r="D15" s="6" t="s">
        <v>74</v>
      </c>
      <c r="E15" s="19" t="s">
        <v>88</v>
      </c>
      <c r="F15" s="372"/>
      <c r="G15" s="374"/>
      <c r="H15" s="374"/>
      <c r="I15" s="381"/>
      <c r="J15" s="381"/>
      <c r="K15" s="368"/>
      <c r="L15" s="34">
        <v>0</v>
      </c>
      <c r="M15" s="35">
        <v>9</v>
      </c>
      <c r="N15" s="35">
        <v>11</v>
      </c>
      <c r="O15" s="41"/>
      <c r="P15" s="41"/>
      <c r="Q15" s="36"/>
      <c r="R15" s="34"/>
      <c r="S15" s="35"/>
      <c r="T15" s="35"/>
      <c r="U15" s="41"/>
      <c r="V15" s="41"/>
      <c r="W15" s="36"/>
      <c r="X15" s="385"/>
    </row>
    <row r="16" spans="2:24" ht="39.950000000000003" customHeight="1" x14ac:dyDescent="0.35">
      <c r="B16" s="13" t="s">
        <v>70</v>
      </c>
      <c r="C16" s="13"/>
      <c r="D16" s="6" t="s">
        <v>72</v>
      </c>
      <c r="E16" s="19" t="s">
        <v>85</v>
      </c>
      <c r="F16" s="371">
        <v>20</v>
      </c>
      <c r="G16" s="373">
        <v>20</v>
      </c>
      <c r="H16" s="373">
        <v>20</v>
      </c>
      <c r="I16" s="382">
        <v>26</v>
      </c>
      <c r="J16" s="382">
        <v>26</v>
      </c>
      <c r="K16" s="366"/>
      <c r="L16" s="28">
        <v>9</v>
      </c>
      <c r="M16" s="29">
        <v>8</v>
      </c>
      <c r="N16" s="29">
        <v>11</v>
      </c>
      <c r="O16" s="29">
        <v>5</v>
      </c>
      <c r="P16" s="29">
        <v>7</v>
      </c>
      <c r="Q16" s="30"/>
      <c r="R16" s="28"/>
      <c r="S16" s="29"/>
      <c r="T16" s="29">
        <v>9</v>
      </c>
      <c r="U16" s="29"/>
      <c r="V16" s="29"/>
      <c r="W16" s="30"/>
      <c r="X16" s="385">
        <f>SUM(R16:R18)*F16+SUM(S16:S18)*G16+SUM(T16:T18)*H16+SUM(U16:U18)*I16+SUM(V16:V18)*J16+SUM(W16:W18)*K16</f>
        <v>1110</v>
      </c>
    </row>
    <row r="17" spans="2:25" ht="39.950000000000003" customHeight="1" x14ac:dyDescent="0.35">
      <c r="B17" s="14"/>
      <c r="C17" s="14"/>
      <c r="D17" s="6" t="s">
        <v>74</v>
      </c>
      <c r="E17" s="19" t="s">
        <v>88</v>
      </c>
      <c r="F17" s="377"/>
      <c r="G17" s="378"/>
      <c r="H17" s="378"/>
      <c r="I17" s="383"/>
      <c r="J17" s="383"/>
      <c r="K17" s="367"/>
      <c r="L17" s="31">
        <v>11</v>
      </c>
      <c r="M17" s="32">
        <v>6</v>
      </c>
      <c r="N17" s="32">
        <v>17</v>
      </c>
      <c r="O17" s="32">
        <v>10</v>
      </c>
      <c r="P17" s="32">
        <v>13</v>
      </c>
      <c r="Q17" s="33"/>
      <c r="R17" s="31">
        <v>20</v>
      </c>
      <c r="S17" s="32">
        <v>20</v>
      </c>
      <c r="T17" s="32"/>
      <c r="U17" s="32">
        <v>5</v>
      </c>
      <c r="V17" s="32"/>
      <c r="W17" s="33"/>
      <c r="X17" s="385"/>
    </row>
    <row r="18" spans="2:25" ht="39.950000000000003" customHeight="1" x14ac:dyDescent="0.35">
      <c r="B18" s="15"/>
      <c r="C18" s="15"/>
      <c r="D18" s="6" t="s">
        <v>73</v>
      </c>
      <c r="E18" s="19" t="s">
        <v>87</v>
      </c>
      <c r="F18" s="372"/>
      <c r="G18" s="374"/>
      <c r="H18" s="374"/>
      <c r="I18" s="384"/>
      <c r="J18" s="384"/>
      <c r="K18" s="368"/>
      <c r="L18" s="34">
        <v>12</v>
      </c>
      <c r="M18" s="35">
        <v>15</v>
      </c>
      <c r="N18" s="35">
        <v>5</v>
      </c>
      <c r="O18" s="35">
        <v>0</v>
      </c>
      <c r="P18" s="35">
        <v>3</v>
      </c>
      <c r="Q18" s="36"/>
      <c r="R18" s="34"/>
      <c r="S18" s="35"/>
      <c r="T18" s="35"/>
      <c r="U18" s="35"/>
      <c r="V18" s="35"/>
      <c r="W18" s="36"/>
      <c r="X18" s="385"/>
    </row>
    <row r="19" spans="2:25" ht="39.950000000000003" customHeight="1" x14ac:dyDescent="0.45">
      <c r="B19" s="13" t="s">
        <v>92</v>
      </c>
      <c r="C19" s="13"/>
      <c r="D19" s="26" t="s">
        <v>72</v>
      </c>
      <c r="E19" s="27" t="s">
        <v>85</v>
      </c>
      <c r="F19" s="371">
        <v>38</v>
      </c>
      <c r="G19" s="373">
        <v>38</v>
      </c>
      <c r="H19" s="373">
        <v>38</v>
      </c>
      <c r="I19" s="373">
        <v>38</v>
      </c>
      <c r="J19" s="373">
        <v>38</v>
      </c>
      <c r="K19" s="366"/>
      <c r="L19" s="28">
        <v>3</v>
      </c>
      <c r="M19" s="29">
        <v>4</v>
      </c>
      <c r="N19" s="29">
        <v>4</v>
      </c>
      <c r="O19" s="29">
        <v>5</v>
      </c>
      <c r="P19" s="29">
        <v>0</v>
      </c>
      <c r="Q19" s="30"/>
      <c r="R19" s="28">
        <v>10</v>
      </c>
      <c r="S19" s="29">
        <v>10</v>
      </c>
      <c r="T19" s="29"/>
      <c r="U19" s="29"/>
      <c r="V19" s="29"/>
      <c r="W19" s="30"/>
      <c r="X19" s="385">
        <f>SUM(R19:R21)*F19+SUM(S19:S21)*G19+SUM(T19:T21)*H19+SUM(U19:U21)*I19+SUM(V19:V21)*J19+SUM(W19:W21)*K19</f>
        <v>3420</v>
      </c>
      <c r="Y19" s="78"/>
    </row>
    <row r="20" spans="2:25" ht="39.950000000000003" customHeight="1" x14ac:dyDescent="0.35">
      <c r="B20" s="14"/>
      <c r="C20" s="14"/>
      <c r="D20" s="26" t="s">
        <v>73</v>
      </c>
      <c r="E20" s="27" t="s">
        <v>87</v>
      </c>
      <c r="F20" s="377"/>
      <c r="G20" s="378"/>
      <c r="H20" s="378"/>
      <c r="I20" s="378"/>
      <c r="J20" s="378"/>
      <c r="K20" s="367"/>
      <c r="L20" s="31">
        <v>5</v>
      </c>
      <c r="M20" s="32">
        <v>2</v>
      </c>
      <c r="N20" s="32">
        <v>0</v>
      </c>
      <c r="O20" s="32">
        <v>0</v>
      </c>
      <c r="P20" s="32">
        <v>0</v>
      </c>
      <c r="Q20" s="33"/>
      <c r="R20" s="31"/>
      <c r="S20" s="32">
        <v>15</v>
      </c>
      <c r="T20" s="32">
        <v>10</v>
      </c>
      <c r="U20" s="32">
        <v>10</v>
      </c>
      <c r="V20" s="32"/>
      <c r="W20" s="33"/>
      <c r="X20" s="385"/>
    </row>
    <row r="21" spans="2:25" ht="39.950000000000003" customHeight="1" x14ac:dyDescent="0.35">
      <c r="B21" s="15"/>
      <c r="C21" s="15"/>
      <c r="D21" s="26" t="s">
        <v>93</v>
      </c>
      <c r="E21" s="27" t="s">
        <v>94</v>
      </c>
      <c r="F21" s="372"/>
      <c r="G21" s="374"/>
      <c r="H21" s="374"/>
      <c r="I21" s="374"/>
      <c r="J21" s="374"/>
      <c r="K21" s="368"/>
      <c r="L21" s="34">
        <v>4</v>
      </c>
      <c r="M21" s="35">
        <v>0</v>
      </c>
      <c r="N21" s="35">
        <v>0</v>
      </c>
      <c r="O21" s="35">
        <v>2</v>
      </c>
      <c r="P21" s="35">
        <v>0</v>
      </c>
      <c r="Q21" s="36"/>
      <c r="R21" s="34">
        <v>10</v>
      </c>
      <c r="S21" s="35">
        <v>15</v>
      </c>
      <c r="T21" s="35">
        <v>10</v>
      </c>
      <c r="U21" s="35"/>
      <c r="V21" s="35"/>
      <c r="W21" s="36"/>
      <c r="X21" s="385"/>
    </row>
    <row r="22" spans="2:25" ht="60" customHeight="1" x14ac:dyDescent="0.35">
      <c r="B22" s="13" t="s">
        <v>71</v>
      </c>
      <c r="C22" s="13"/>
      <c r="D22" s="26" t="s">
        <v>75</v>
      </c>
      <c r="E22" s="27" t="s">
        <v>89</v>
      </c>
      <c r="F22" s="371">
        <v>25</v>
      </c>
      <c r="G22" s="373">
        <v>25</v>
      </c>
      <c r="H22" s="373">
        <v>25</v>
      </c>
      <c r="I22" s="373">
        <v>25</v>
      </c>
      <c r="J22" s="373">
        <v>25</v>
      </c>
      <c r="K22" s="366"/>
      <c r="L22" s="28">
        <v>4</v>
      </c>
      <c r="M22" s="29">
        <v>4</v>
      </c>
      <c r="N22" s="29">
        <v>4</v>
      </c>
      <c r="O22" s="29">
        <v>4</v>
      </c>
      <c r="P22" s="29">
        <v>4</v>
      </c>
      <c r="Q22" s="30"/>
      <c r="R22" s="28">
        <v>2</v>
      </c>
      <c r="S22" s="29">
        <v>2</v>
      </c>
      <c r="T22" s="29">
        <v>2</v>
      </c>
      <c r="U22" s="29">
        <v>2</v>
      </c>
      <c r="V22" s="29">
        <v>2</v>
      </c>
      <c r="W22" s="30"/>
      <c r="X22" s="385">
        <f>SUM(R22:R23)*F22+SUM(S22:S23)*G22+SUM(T22:T23)*H22+SUM(U22:U23)*I22+SUM(V22:V23)*J22+SUM(W22:W23)*K22</f>
        <v>350</v>
      </c>
    </row>
    <row r="23" spans="2:25" ht="60" customHeight="1" x14ac:dyDescent="0.35">
      <c r="B23" s="15"/>
      <c r="C23" s="15"/>
      <c r="D23" s="26" t="s">
        <v>76</v>
      </c>
      <c r="E23" s="27" t="s">
        <v>90</v>
      </c>
      <c r="F23" s="372"/>
      <c r="G23" s="374"/>
      <c r="H23" s="374"/>
      <c r="I23" s="374"/>
      <c r="J23" s="374"/>
      <c r="K23" s="368"/>
      <c r="L23" s="34">
        <v>1</v>
      </c>
      <c r="M23" s="35">
        <v>3</v>
      </c>
      <c r="N23" s="35">
        <v>2</v>
      </c>
      <c r="O23" s="35">
        <v>3</v>
      </c>
      <c r="P23" s="35">
        <v>2</v>
      </c>
      <c r="Q23" s="36"/>
      <c r="R23" s="34"/>
      <c r="S23" s="35"/>
      <c r="T23" s="35">
        <v>2</v>
      </c>
      <c r="U23" s="35"/>
      <c r="V23" s="35">
        <v>2</v>
      </c>
      <c r="W23" s="36"/>
      <c r="X23" s="385"/>
    </row>
    <row r="24" spans="2:25" ht="30" customHeight="1" x14ac:dyDescent="0.35">
      <c r="B24" s="13" t="s">
        <v>105</v>
      </c>
      <c r="C24" s="13"/>
      <c r="D24" s="26" t="s">
        <v>106</v>
      </c>
      <c r="E24" s="27" t="s">
        <v>107</v>
      </c>
      <c r="F24" s="371">
        <v>36</v>
      </c>
      <c r="G24" s="373">
        <v>36</v>
      </c>
      <c r="H24" s="373">
        <v>36</v>
      </c>
      <c r="I24" s="373">
        <v>36</v>
      </c>
      <c r="J24" s="373">
        <v>36</v>
      </c>
      <c r="K24" s="375">
        <v>36</v>
      </c>
      <c r="L24" s="28">
        <v>3</v>
      </c>
      <c r="M24" s="29">
        <v>2</v>
      </c>
      <c r="N24" s="29">
        <v>4</v>
      </c>
      <c r="O24" s="29">
        <v>3</v>
      </c>
      <c r="P24" s="29">
        <v>3</v>
      </c>
      <c r="Q24" s="37">
        <v>3</v>
      </c>
      <c r="R24" s="28">
        <v>5</v>
      </c>
      <c r="S24" s="29">
        <v>5</v>
      </c>
      <c r="T24" s="29">
        <v>5</v>
      </c>
      <c r="U24" s="29">
        <v>5</v>
      </c>
      <c r="V24" s="29">
        <v>5</v>
      </c>
      <c r="W24" s="37">
        <v>5</v>
      </c>
      <c r="X24" s="385">
        <f>SUM(R24:R27)*F24+SUM(S24:S27)*G24+SUM(T24:T27)*H24+SUM(U24:U27)*I24+SUM(V24:V27)*J24+SUM(W24:W27)*K24</f>
        <v>4320</v>
      </c>
    </row>
    <row r="25" spans="2:25" ht="30" customHeight="1" x14ac:dyDescent="0.35">
      <c r="B25" s="14"/>
      <c r="C25" s="14"/>
      <c r="D25" s="26" t="s">
        <v>72</v>
      </c>
      <c r="E25" s="27" t="s">
        <v>85</v>
      </c>
      <c r="F25" s="377"/>
      <c r="G25" s="378"/>
      <c r="H25" s="378"/>
      <c r="I25" s="378"/>
      <c r="J25" s="378"/>
      <c r="K25" s="388"/>
      <c r="L25" s="31">
        <v>5</v>
      </c>
      <c r="M25" s="32">
        <v>0</v>
      </c>
      <c r="N25" s="32">
        <v>0</v>
      </c>
      <c r="O25" s="32">
        <v>1</v>
      </c>
      <c r="P25" s="32">
        <v>0</v>
      </c>
      <c r="Q25" s="42">
        <v>3</v>
      </c>
      <c r="R25" s="31">
        <v>5</v>
      </c>
      <c r="S25" s="32">
        <v>5</v>
      </c>
      <c r="T25" s="32">
        <v>5</v>
      </c>
      <c r="U25" s="32">
        <v>5</v>
      </c>
      <c r="V25" s="32">
        <v>5</v>
      </c>
      <c r="W25" s="42">
        <v>5</v>
      </c>
      <c r="X25" s="385"/>
    </row>
    <row r="26" spans="2:25" ht="30" customHeight="1" x14ac:dyDescent="0.35">
      <c r="B26" s="14"/>
      <c r="C26" s="14"/>
      <c r="D26" s="26" t="s">
        <v>73</v>
      </c>
      <c r="E26" s="27" t="s">
        <v>87</v>
      </c>
      <c r="F26" s="377"/>
      <c r="G26" s="378"/>
      <c r="H26" s="378"/>
      <c r="I26" s="378"/>
      <c r="J26" s="378"/>
      <c r="K26" s="388"/>
      <c r="L26" s="31">
        <v>5</v>
      </c>
      <c r="M26" s="32">
        <v>5</v>
      </c>
      <c r="N26" s="32">
        <v>5</v>
      </c>
      <c r="O26" s="32">
        <v>2</v>
      </c>
      <c r="P26" s="32">
        <v>4</v>
      </c>
      <c r="Q26" s="42">
        <v>5</v>
      </c>
      <c r="R26" s="31">
        <v>5</v>
      </c>
      <c r="S26" s="32">
        <v>5</v>
      </c>
      <c r="T26" s="32">
        <v>5</v>
      </c>
      <c r="U26" s="32">
        <v>5</v>
      </c>
      <c r="V26" s="32">
        <v>5</v>
      </c>
      <c r="W26" s="42">
        <v>5</v>
      </c>
      <c r="X26" s="385"/>
    </row>
    <row r="27" spans="2:25" ht="30" customHeight="1" x14ac:dyDescent="0.35">
      <c r="B27" s="15"/>
      <c r="C27" s="15"/>
      <c r="D27" s="26" t="s">
        <v>93</v>
      </c>
      <c r="E27" s="27" t="s">
        <v>94</v>
      </c>
      <c r="F27" s="372"/>
      <c r="G27" s="374"/>
      <c r="H27" s="374"/>
      <c r="I27" s="374"/>
      <c r="J27" s="374"/>
      <c r="K27" s="376"/>
      <c r="L27" s="34">
        <v>4</v>
      </c>
      <c r="M27" s="35">
        <v>5</v>
      </c>
      <c r="N27" s="35">
        <v>3</v>
      </c>
      <c r="O27" s="35">
        <v>4</v>
      </c>
      <c r="P27" s="35">
        <v>4</v>
      </c>
      <c r="Q27" s="38">
        <v>5</v>
      </c>
      <c r="R27" s="34">
        <v>5</v>
      </c>
      <c r="S27" s="35">
        <v>5</v>
      </c>
      <c r="T27" s="35">
        <v>5</v>
      </c>
      <c r="U27" s="35">
        <v>5</v>
      </c>
      <c r="V27" s="35">
        <v>5</v>
      </c>
      <c r="W27" s="38">
        <v>5</v>
      </c>
      <c r="X27" s="385"/>
    </row>
    <row r="28" spans="2:25" ht="140.1" customHeight="1" x14ac:dyDescent="0.6">
      <c r="B28" s="16" t="s">
        <v>109</v>
      </c>
      <c r="C28" s="16"/>
      <c r="D28" s="26" t="s">
        <v>17</v>
      </c>
      <c r="E28" s="27" t="s">
        <v>17</v>
      </c>
      <c r="F28" s="22">
        <v>28</v>
      </c>
      <c r="G28" s="23">
        <v>28</v>
      </c>
      <c r="H28" s="23">
        <v>28</v>
      </c>
      <c r="I28" s="23">
        <v>28</v>
      </c>
      <c r="J28" s="24"/>
      <c r="K28" s="25"/>
      <c r="L28" s="54">
        <v>5</v>
      </c>
      <c r="M28" s="55">
        <v>1</v>
      </c>
      <c r="N28" s="55">
        <v>2</v>
      </c>
      <c r="O28" s="55">
        <v>4</v>
      </c>
      <c r="P28" s="24"/>
      <c r="Q28" s="25"/>
      <c r="R28" s="54"/>
      <c r="S28" s="55"/>
      <c r="T28" s="55">
        <v>5</v>
      </c>
      <c r="U28" s="55"/>
      <c r="V28" s="24"/>
      <c r="W28" s="25"/>
      <c r="X28" s="70">
        <f>SUM(R28)*F28+SUM(S28)*G28+SUM(T28)*H28+SUM(U28)*I28+SUM(V28)*J28+SUM(W28)*K28</f>
        <v>140</v>
      </c>
    </row>
    <row r="29" spans="2:25" ht="60" customHeight="1" x14ac:dyDescent="0.45">
      <c r="B29" s="13" t="s">
        <v>110</v>
      </c>
      <c r="C29" s="13"/>
      <c r="D29" s="26" t="s">
        <v>72</v>
      </c>
      <c r="E29" s="27" t="s">
        <v>85</v>
      </c>
      <c r="F29" s="371">
        <v>35</v>
      </c>
      <c r="G29" s="373">
        <v>35</v>
      </c>
      <c r="H29" s="373">
        <v>35</v>
      </c>
      <c r="I29" s="373">
        <v>35</v>
      </c>
      <c r="J29" s="373">
        <v>35</v>
      </c>
      <c r="K29" s="366"/>
      <c r="L29" s="28">
        <v>0</v>
      </c>
      <c r="M29" s="29">
        <v>0</v>
      </c>
      <c r="N29" s="29">
        <v>1</v>
      </c>
      <c r="O29" s="29">
        <v>0</v>
      </c>
      <c r="P29" s="29">
        <v>1</v>
      </c>
      <c r="Q29" s="30"/>
      <c r="R29" s="28"/>
      <c r="S29" s="29"/>
      <c r="T29" s="29">
        <v>5</v>
      </c>
      <c r="U29" s="29"/>
      <c r="V29" s="29">
        <v>5</v>
      </c>
      <c r="W29" s="30"/>
      <c r="X29" s="385">
        <f>SUM(R29:R30)*F29+SUM(S29:S30)*G29+SUM(T29:T30)*H29+SUM(U29:U30)*I29+SUM(V29:V30)*J29+SUM(W29:W30)*K29</f>
        <v>350</v>
      </c>
      <c r="Y29" s="78"/>
    </row>
    <row r="30" spans="2:25" ht="60" customHeight="1" x14ac:dyDescent="0.45">
      <c r="B30" s="15"/>
      <c r="C30" s="15"/>
      <c r="D30" s="26" t="s">
        <v>73</v>
      </c>
      <c r="E30" s="27" t="s">
        <v>87</v>
      </c>
      <c r="F30" s="386"/>
      <c r="G30" s="387"/>
      <c r="H30" s="387"/>
      <c r="I30" s="387"/>
      <c r="J30" s="387"/>
      <c r="K30" s="368"/>
      <c r="L30" s="43">
        <v>2</v>
      </c>
      <c r="M30" s="44">
        <v>2</v>
      </c>
      <c r="N30" s="44">
        <v>0</v>
      </c>
      <c r="O30" s="44">
        <v>0</v>
      </c>
      <c r="P30" s="44">
        <v>1</v>
      </c>
      <c r="Q30" s="36"/>
      <c r="R30" s="43"/>
      <c r="S30" s="44"/>
      <c r="T30" s="44"/>
      <c r="U30" s="44"/>
      <c r="V30" s="44"/>
      <c r="W30" s="36"/>
      <c r="X30" s="385"/>
      <c r="Y30" s="78" t="s">
        <v>258</v>
      </c>
    </row>
    <row r="31" spans="2:25" ht="60" customHeight="1" x14ac:dyDescent="0.35">
      <c r="B31" s="13" t="s">
        <v>111</v>
      </c>
      <c r="C31" s="13"/>
      <c r="D31" s="26" t="s">
        <v>114</v>
      </c>
      <c r="E31" s="27" t="s">
        <v>112</v>
      </c>
      <c r="F31" s="369">
        <v>33</v>
      </c>
      <c r="G31" s="379"/>
      <c r="H31" s="379"/>
      <c r="I31" s="379"/>
      <c r="J31" s="379"/>
      <c r="K31" s="366"/>
      <c r="L31" s="45">
        <v>16</v>
      </c>
      <c r="M31" s="46"/>
      <c r="N31" s="46"/>
      <c r="O31" s="46"/>
      <c r="P31" s="46"/>
      <c r="Q31" s="47"/>
      <c r="R31" s="45"/>
      <c r="S31" s="46"/>
      <c r="T31" s="46"/>
      <c r="U31" s="46"/>
      <c r="V31" s="46"/>
      <c r="W31" s="47"/>
      <c r="X31" s="385">
        <f>SUM(R31:R32)*F31+SUM(S31:S32)*G31+SUM(T31:T32)*H31+SUM(U31:U32)*I31+SUM(V31:V32)*J31+SUM(W31:W32)*K31</f>
        <v>0</v>
      </c>
    </row>
    <row r="32" spans="2:25" ht="60" customHeight="1" thickBot="1" x14ac:dyDescent="0.4">
      <c r="B32" s="15"/>
      <c r="C32" s="15"/>
      <c r="D32" s="26" t="s">
        <v>115</v>
      </c>
      <c r="E32" s="27" t="s">
        <v>113</v>
      </c>
      <c r="F32" s="370"/>
      <c r="G32" s="393"/>
      <c r="H32" s="393"/>
      <c r="I32" s="393"/>
      <c r="J32" s="393"/>
      <c r="K32" s="394"/>
      <c r="L32" s="48">
        <v>18</v>
      </c>
      <c r="M32" s="49"/>
      <c r="N32" s="49"/>
      <c r="O32" s="49"/>
      <c r="P32" s="49"/>
      <c r="Q32" s="50"/>
      <c r="R32" s="48"/>
      <c r="S32" s="49"/>
      <c r="T32" s="49"/>
      <c r="U32" s="49"/>
      <c r="V32" s="49"/>
      <c r="W32" s="50"/>
      <c r="X32" s="392"/>
    </row>
    <row r="33" spans="24:24" s="52" customFormat="1" ht="84.75" customHeight="1" x14ac:dyDescent="0.8">
      <c r="X33" s="53">
        <f>SUM(X4:X32)</f>
        <v>10890</v>
      </c>
    </row>
  </sheetData>
  <mergeCells count="71">
    <mergeCell ref="X31:X32"/>
    <mergeCell ref="F31:F32"/>
    <mergeCell ref="G31:G32"/>
    <mergeCell ref="H31:H32"/>
    <mergeCell ref="I31:I32"/>
    <mergeCell ref="J31:J32"/>
    <mergeCell ref="K31:K32"/>
    <mergeCell ref="X24:X27"/>
    <mergeCell ref="F29:F30"/>
    <mergeCell ref="G29:G30"/>
    <mergeCell ref="H29:H30"/>
    <mergeCell ref="I29:I30"/>
    <mergeCell ref="J29:J30"/>
    <mergeCell ref="K29:K30"/>
    <mergeCell ref="X29:X30"/>
    <mergeCell ref="F24:F27"/>
    <mergeCell ref="G24:G27"/>
    <mergeCell ref="H24:H27"/>
    <mergeCell ref="I24:I27"/>
    <mergeCell ref="J24:J27"/>
    <mergeCell ref="K24:K27"/>
    <mergeCell ref="X19:X21"/>
    <mergeCell ref="F22:F23"/>
    <mergeCell ref="G22:G23"/>
    <mergeCell ref="H22:H23"/>
    <mergeCell ref="I22:I23"/>
    <mergeCell ref="J22:J23"/>
    <mergeCell ref="K22:K23"/>
    <mergeCell ref="X22:X23"/>
    <mergeCell ref="F19:F21"/>
    <mergeCell ref="G19:G21"/>
    <mergeCell ref="H19:H21"/>
    <mergeCell ref="I19:I21"/>
    <mergeCell ref="J19:J21"/>
    <mergeCell ref="K19:K21"/>
    <mergeCell ref="X13:X15"/>
    <mergeCell ref="F16:F18"/>
    <mergeCell ref="G16:G18"/>
    <mergeCell ref="H16:H18"/>
    <mergeCell ref="I16:I18"/>
    <mergeCell ref="J16:J18"/>
    <mergeCell ref="K16:K18"/>
    <mergeCell ref="X16:X18"/>
    <mergeCell ref="F13:F15"/>
    <mergeCell ref="G13:G15"/>
    <mergeCell ref="H13:H15"/>
    <mergeCell ref="I13:I15"/>
    <mergeCell ref="J13:J15"/>
    <mergeCell ref="K13:K15"/>
    <mergeCell ref="X7:X10"/>
    <mergeCell ref="F11:F12"/>
    <mergeCell ref="G11:G12"/>
    <mergeCell ref="H11:H12"/>
    <mergeCell ref="I11:I12"/>
    <mergeCell ref="J11:J12"/>
    <mergeCell ref="K11:K12"/>
    <mergeCell ref="X11:X12"/>
    <mergeCell ref="F7:F10"/>
    <mergeCell ref="G7:G10"/>
    <mergeCell ref="H7:H10"/>
    <mergeCell ref="I7:I10"/>
    <mergeCell ref="J7:J10"/>
    <mergeCell ref="K7:K10"/>
    <mergeCell ref="X2:X3"/>
    <mergeCell ref="F4:F6"/>
    <mergeCell ref="G4:G6"/>
    <mergeCell ref="H4:H6"/>
    <mergeCell ref="I4:I6"/>
    <mergeCell ref="J4:J6"/>
    <mergeCell ref="K4:K6"/>
    <mergeCell ref="X4:X6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Y33"/>
  <sheetViews>
    <sheetView showGridLines="0" zoomScale="70" zoomScaleNormal="70" workbookViewId="0">
      <pane ySplit="3" topLeftCell="A4" activePane="bottomLeft" state="frozen"/>
      <selection activeCell="J40" sqref="J40"/>
      <selection pane="bottomLeft" activeCell="J40" sqref="J40"/>
    </sheetView>
  </sheetViews>
  <sheetFormatPr defaultRowHeight="25.5" x14ac:dyDescent="0.35"/>
  <cols>
    <col min="2" max="2" width="10.625" customWidth="1"/>
    <col min="3" max="3" width="35.625" customWidth="1"/>
    <col min="4" max="11" width="10.625" customWidth="1"/>
    <col min="12" max="17" width="10.625" hidden="1" customWidth="1"/>
    <col min="18" max="23" width="10.625" customWidth="1"/>
    <col min="24" max="24" width="25.625" style="92" customWidth="1"/>
    <col min="26" max="26" width="16.75" bestFit="1" customWidth="1"/>
    <col min="27" max="27" width="13" bestFit="1" customWidth="1"/>
  </cols>
  <sheetData>
    <row r="1" spans="2:24" ht="26.25" thickBot="1" x14ac:dyDescent="0.4"/>
    <row r="2" spans="2:24" x14ac:dyDescent="0.35">
      <c r="F2" s="56" t="s">
        <v>118</v>
      </c>
      <c r="G2" s="57"/>
      <c r="H2" s="57"/>
      <c r="I2" s="57"/>
      <c r="J2" s="57"/>
      <c r="K2" s="58"/>
      <c r="L2" s="56" t="s">
        <v>119</v>
      </c>
      <c r="M2" s="57"/>
      <c r="N2" s="57"/>
      <c r="O2" s="57"/>
      <c r="P2" s="57"/>
      <c r="Q2" s="58"/>
      <c r="R2" s="56" t="s">
        <v>120</v>
      </c>
      <c r="S2" s="57"/>
      <c r="T2" s="57"/>
      <c r="U2" s="57"/>
      <c r="V2" s="57"/>
      <c r="W2" s="58"/>
      <c r="X2" s="390" t="s">
        <v>3</v>
      </c>
    </row>
    <row r="3" spans="2:24" s="92" customFormat="1" ht="26.25" thickBot="1" x14ac:dyDescent="0.4">
      <c r="B3" s="16" t="s">
        <v>91</v>
      </c>
      <c r="C3" s="16" t="s">
        <v>117</v>
      </c>
      <c r="D3" s="16" t="s">
        <v>82</v>
      </c>
      <c r="E3" s="18" t="s">
        <v>83</v>
      </c>
      <c r="F3" s="20" t="s">
        <v>77</v>
      </c>
      <c r="G3" s="16" t="s">
        <v>78</v>
      </c>
      <c r="H3" s="16" t="s">
        <v>79</v>
      </c>
      <c r="I3" s="16" t="s">
        <v>80</v>
      </c>
      <c r="J3" s="16" t="s">
        <v>81</v>
      </c>
      <c r="K3" s="21" t="s">
        <v>108</v>
      </c>
      <c r="L3" s="20" t="s">
        <v>77</v>
      </c>
      <c r="M3" s="16" t="s">
        <v>78</v>
      </c>
      <c r="N3" s="16" t="s">
        <v>79</v>
      </c>
      <c r="O3" s="16" t="s">
        <v>80</v>
      </c>
      <c r="P3" s="16" t="s">
        <v>81</v>
      </c>
      <c r="Q3" s="21" t="s">
        <v>108</v>
      </c>
      <c r="R3" s="20" t="s">
        <v>77</v>
      </c>
      <c r="S3" s="16" t="s">
        <v>78</v>
      </c>
      <c r="T3" s="16" t="s">
        <v>79</v>
      </c>
      <c r="U3" s="16" t="s">
        <v>80</v>
      </c>
      <c r="V3" s="16" t="s">
        <v>81</v>
      </c>
      <c r="W3" s="21" t="s">
        <v>108</v>
      </c>
      <c r="X3" s="391"/>
    </row>
    <row r="4" spans="2:24" ht="30" customHeight="1" x14ac:dyDescent="0.35">
      <c r="B4" s="13" t="s">
        <v>104</v>
      </c>
      <c r="C4" s="13"/>
      <c r="D4" s="6" t="s">
        <v>72</v>
      </c>
      <c r="E4" s="19" t="s">
        <v>85</v>
      </c>
      <c r="F4" s="371">
        <v>28</v>
      </c>
      <c r="G4" s="373">
        <v>28</v>
      </c>
      <c r="H4" s="373">
        <v>28</v>
      </c>
      <c r="I4" s="373">
        <v>28</v>
      </c>
      <c r="J4" s="373">
        <v>28</v>
      </c>
      <c r="K4" s="366"/>
      <c r="L4" s="28">
        <v>0</v>
      </c>
      <c r="M4" s="29">
        <v>3</v>
      </c>
      <c r="N4" s="29">
        <v>1</v>
      </c>
      <c r="O4" s="29">
        <v>0</v>
      </c>
      <c r="P4" s="29">
        <v>0</v>
      </c>
      <c r="Q4" s="30"/>
      <c r="R4" s="28">
        <v>5</v>
      </c>
      <c r="S4" s="29">
        <v>5</v>
      </c>
      <c r="T4" s="29">
        <v>5</v>
      </c>
      <c r="U4" s="29">
        <v>5</v>
      </c>
      <c r="V4" s="29">
        <v>5</v>
      </c>
      <c r="W4" s="30"/>
      <c r="X4" s="389">
        <f>SUM(R4:R6)*F4+SUM(S4:S6)*G4+SUM(T4:T6)*H4+SUM(U4:U6)*I4+SUM(V4:V6)*J4+SUM(W4:W6)*K4</f>
        <v>2100</v>
      </c>
    </row>
    <row r="5" spans="2:24" ht="30" customHeight="1" x14ac:dyDescent="0.35">
      <c r="B5" s="14"/>
      <c r="C5" s="14"/>
      <c r="D5" s="6" t="s">
        <v>73</v>
      </c>
      <c r="E5" s="19" t="s">
        <v>87</v>
      </c>
      <c r="F5" s="377"/>
      <c r="G5" s="378"/>
      <c r="H5" s="378"/>
      <c r="I5" s="378"/>
      <c r="J5" s="378"/>
      <c r="K5" s="367"/>
      <c r="L5" s="31">
        <v>0</v>
      </c>
      <c r="M5" s="32">
        <v>2</v>
      </c>
      <c r="N5" s="32">
        <v>1</v>
      </c>
      <c r="O5" s="32">
        <v>0</v>
      </c>
      <c r="P5" s="32">
        <v>0</v>
      </c>
      <c r="Q5" s="33"/>
      <c r="R5" s="31">
        <v>5</v>
      </c>
      <c r="S5" s="32">
        <v>5</v>
      </c>
      <c r="T5" s="32">
        <v>5</v>
      </c>
      <c r="U5" s="32">
        <v>5</v>
      </c>
      <c r="V5" s="32">
        <v>5</v>
      </c>
      <c r="W5" s="33"/>
      <c r="X5" s="385"/>
    </row>
    <row r="6" spans="2:24" ht="30" customHeight="1" x14ac:dyDescent="0.35">
      <c r="B6" s="15"/>
      <c r="C6" s="15"/>
      <c r="D6" s="6" t="s">
        <v>74</v>
      </c>
      <c r="E6" s="19" t="s">
        <v>88</v>
      </c>
      <c r="F6" s="372"/>
      <c r="G6" s="374"/>
      <c r="H6" s="374"/>
      <c r="I6" s="374"/>
      <c r="J6" s="374"/>
      <c r="K6" s="368"/>
      <c r="L6" s="34">
        <v>0</v>
      </c>
      <c r="M6" s="35">
        <v>3</v>
      </c>
      <c r="N6" s="35">
        <v>1</v>
      </c>
      <c r="O6" s="35">
        <v>3</v>
      </c>
      <c r="P6" s="35">
        <v>1</v>
      </c>
      <c r="Q6" s="36"/>
      <c r="R6" s="34">
        <v>5</v>
      </c>
      <c r="S6" s="35">
        <v>5</v>
      </c>
      <c r="T6" s="35">
        <v>5</v>
      </c>
      <c r="U6" s="35">
        <v>5</v>
      </c>
      <c r="V6" s="35">
        <v>5</v>
      </c>
      <c r="W6" s="36"/>
      <c r="X6" s="385"/>
    </row>
    <row r="7" spans="2:24" ht="30" customHeight="1" x14ac:dyDescent="0.35">
      <c r="B7" s="13" t="s">
        <v>95</v>
      </c>
      <c r="C7" s="13"/>
      <c r="D7" s="6" t="s">
        <v>96</v>
      </c>
      <c r="E7" s="19" t="s">
        <v>100</v>
      </c>
      <c r="F7" s="371">
        <v>34</v>
      </c>
      <c r="G7" s="373">
        <v>34</v>
      </c>
      <c r="H7" s="373">
        <v>34</v>
      </c>
      <c r="I7" s="373">
        <v>34</v>
      </c>
      <c r="J7" s="373">
        <v>34</v>
      </c>
      <c r="K7" s="366"/>
      <c r="L7" s="28">
        <v>0</v>
      </c>
      <c r="M7" s="29">
        <v>5</v>
      </c>
      <c r="N7" s="29">
        <v>5</v>
      </c>
      <c r="O7" s="29">
        <v>5</v>
      </c>
      <c r="P7" s="29">
        <v>5</v>
      </c>
      <c r="Q7" s="30"/>
      <c r="R7" s="28">
        <v>5</v>
      </c>
      <c r="S7" s="29">
        <v>5</v>
      </c>
      <c r="T7" s="29">
        <v>5</v>
      </c>
      <c r="U7" s="29">
        <v>5</v>
      </c>
      <c r="V7" s="29">
        <v>5</v>
      </c>
      <c r="W7" s="30"/>
      <c r="X7" s="385">
        <f>SUM(R7:R10)*F7+SUM(S7:S10)*G7+SUM(T7:T10)*H7+SUM(U7:U10)*I7+SUM(V7:V10)*J7+SUM(W7:W10)*K7</f>
        <v>3400</v>
      </c>
    </row>
    <row r="8" spans="2:24" ht="30" customHeight="1" x14ac:dyDescent="0.35">
      <c r="B8" s="14"/>
      <c r="C8" s="14"/>
      <c r="D8" s="6" t="s">
        <v>97</v>
      </c>
      <c r="E8" s="19" t="s">
        <v>103</v>
      </c>
      <c r="F8" s="377"/>
      <c r="G8" s="378"/>
      <c r="H8" s="378"/>
      <c r="I8" s="378"/>
      <c r="J8" s="378"/>
      <c r="K8" s="367"/>
      <c r="L8" s="31">
        <v>0</v>
      </c>
      <c r="M8" s="32">
        <v>4</v>
      </c>
      <c r="N8" s="32">
        <v>0</v>
      </c>
      <c r="O8" s="32">
        <v>0</v>
      </c>
      <c r="P8" s="32">
        <v>0</v>
      </c>
      <c r="Q8" s="33"/>
      <c r="R8" s="31">
        <v>5</v>
      </c>
      <c r="S8" s="32">
        <v>5</v>
      </c>
      <c r="T8" s="32">
        <v>5</v>
      </c>
      <c r="U8" s="32">
        <v>5</v>
      </c>
      <c r="V8" s="32">
        <v>5</v>
      </c>
      <c r="W8" s="33"/>
      <c r="X8" s="385"/>
    </row>
    <row r="9" spans="2:24" ht="30" customHeight="1" x14ac:dyDescent="0.35">
      <c r="B9" s="14"/>
      <c r="C9" s="14"/>
      <c r="D9" s="6" t="s">
        <v>98</v>
      </c>
      <c r="E9" s="19" t="s">
        <v>102</v>
      </c>
      <c r="F9" s="377"/>
      <c r="G9" s="378"/>
      <c r="H9" s="378"/>
      <c r="I9" s="378"/>
      <c r="J9" s="378"/>
      <c r="K9" s="367"/>
      <c r="L9" s="31">
        <v>0</v>
      </c>
      <c r="M9" s="32">
        <v>5</v>
      </c>
      <c r="N9" s="32">
        <v>5</v>
      </c>
      <c r="O9" s="32">
        <v>5</v>
      </c>
      <c r="P9" s="32">
        <v>4</v>
      </c>
      <c r="Q9" s="33"/>
      <c r="R9" s="31">
        <v>5</v>
      </c>
      <c r="S9" s="32">
        <v>5</v>
      </c>
      <c r="T9" s="32">
        <v>5</v>
      </c>
      <c r="U9" s="32">
        <v>5</v>
      </c>
      <c r="V9" s="32">
        <v>5</v>
      </c>
      <c r="W9" s="33"/>
      <c r="X9" s="385"/>
    </row>
    <row r="10" spans="2:24" ht="30" customHeight="1" x14ac:dyDescent="0.35">
      <c r="B10" s="15"/>
      <c r="C10" s="15"/>
      <c r="D10" s="6" t="s">
        <v>99</v>
      </c>
      <c r="E10" s="19" t="s">
        <v>101</v>
      </c>
      <c r="F10" s="372"/>
      <c r="G10" s="374"/>
      <c r="H10" s="374"/>
      <c r="I10" s="374"/>
      <c r="J10" s="374"/>
      <c r="K10" s="368"/>
      <c r="L10" s="34">
        <v>0</v>
      </c>
      <c r="M10" s="35">
        <v>3</v>
      </c>
      <c r="N10" s="35">
        <v>5</v>
      </c>
      <c r="O10" s="35">
        <v>5</v>
      </c>
      <c r="P10" s="35">
        <v>4</v>
      </c>
      <c r="Q10" s="36"/>
      <c r="R10" s="34">
        <v>5</v>
      </c>
      <c r="S10" s="35">
        <v>5</v>
      </c>
      <c r="T10" s="35">
        <v>5</v>
      </c>
      <c r="U10" s="35">
        <v>5</v>
      </c>
      <c r="V10" s="35">
        <v>5</v>
      </c>
      <c r="W10" s="36"/>
      <c r="X10" s="385"/>
    </row>
    <row r="11" spans="2:24" ht="60" customHeight="1" x14ac:dyDescent="0.35">
      <c r="B11" s="13" t="s">
        <v>116</v>
      </c>
      <c r="C11" s="13"/>
      <c r="D11" s="6" t="s">
        <v>72</v>
      </c>
      <c r="E11" s="19" t="s">
        <v>85</v>
      </c>
      <c r="F11" s="371">
        <v>36</v>
      </c>
      <c r="G11" s="373">
        <v>36</v>
      </c>
      <c r="H11" s="373">
        <v>36</v>
      </c>
      <c r="I11" s="373">
        <v>36</v>
      </c>
      <c r="J11" s="373">
        <v>36</v>
      </c>
      <c r="K11" s="375">
        <v>36</v>
      </c>
      <c r="L11" s="28">
        <v>0</v>
      </c>
      <c r="M11" s="29">
        <v>0</v>
      </c>
      <c r="N11" s="29">
        <v>0</v>
      </c>
      <c r="O11" s="29">
        <v>0</v>
      </c>
      <c r="P11" s="29">
        <v>0</v>
      </c>
      <c r="Q11" s="37">
        <v>0</v>
      </c>
      <c r="R11" s="28">
        <v>5</v>
      </c>
      <c r="S11" s="29"/>
      <c r="T11" s="29">
        <v>5</v>
      </c>
      <c r="U11" s="29"/>
      <c r="V11" s="29"/>
      <c r="W11" s="37">
        <v>5</v>
      </c>
      <c r="X11" s="385">
        <f>SUM(R11:R12)*F11+SUM(S11:S12)*G11+SUM(T11:T12)*H11+SUM(U11:U12)*I11+SUM(V11:V12)*J11+SUM(W11:W12)*K11</f>
        <v>900</v>
      </c>
    </row>
    <row r="12" spans="2:24" ht="60" customHeight="1" x14ac:dyDescent="0.35">
      <c r="B12" s="14"/>
      <c r="C12" s="14"/>
      <c r="D12" s="6" t="s">
        <v>74</v>
      </c>
      <c r="E12" s="19" t="s">
        <v>88</v>
      </c>
      <c r="F12" s="372"/>
      <c r="G12" s="374"/>
      <c r="H12" s="374"/>
      <c r="I12" s="374"/>
      <c r="J12" s="374"/>
      <c r="K12" s="376"/>
      <c r="L12" s="34">
        <v>0</v>
      </c>
      <c r="M12" s="35">
        <v>0</v>
      </c>
      <c r="N12" s="35">
        <v>0</v>
      </c>
      <c r="O12" s="35">
        <v>0</v>
      </c>
      <c r="P12" s="35">
        <v>0</v>
      </c>
      <c r="Q12" s="38">
        <v>0</v>
      </c>
      <c r="R12" s="34">
        <v>5</v>
      </c>
      <c r="S12" s="35"/>
      <c r="T12" s="35"/>
      <c r="U12" s="35"/>
      <c r="V12" s="35"/>
      <c r="W12" s="38">
        <v>5</v>
      </c>
      <c r="X12" s="385"/>
    </row>
    <row r="13" spans="2:24" ht="39.950000000000003" customHeight="1" x14ac:dyDescent="0.35">
      <c r="B13" s="13" t="s">
        <v>69</v>
      </c>
      <c r="C13" s="13"/>
      <c r="D13" s="6" t="s">
        <v>72</v>
      </c>
      <c r="E13" s="19" t="s">
        <v>85</v>
      </c>
      <c r="F13" s="371">
        <v>20</v>
      </c>
      <c r="G13" s="373">
        <v>20</v>
      </c>
      <c r="H13" s="373">
        <v>20</v>
      </c>
      <c r="I13" s="379"/>
      <c r="J13" s="379"/>
      <c r="K13" s="366"/>
      <c r="L13" s="28">
        <v>0</v>
      </c>
      <c r="M13" s="29">
        <v>3</v>
      </c>
      <c r="N13" s="29">
        <v>13</v>
      </c>
      <c r="O13" s="39"/>
      <c r="P13" s="39"/>
      <c r="Q13" s="30"/>
      <c r="R13" s="28">
        <v>10</v>
      </c>
      <c r="S13" s="29">
        <v>10</v>
      </c>
      <c r="T13" s="29"/>
      <c r="U13" s="39"/>
      <c r="V13" s="39"/>
      <c r="W13" s="30"/>
      <c r="X13" s="385">
        <f>SUM(R13:R15)*F13+SUM(S13:S15)*G13+SUM(T13:T15)*H13+SUM(U13:U15)*I13+SUM(V13:V15)*J13+SUM(W13:W15)*K13</f>
        <v>1000</v>
      </c>
    </row>
    <row r="14" spans="2:24" ht="39.950000000000003" customHeight="1" x14ac:dyDescent="0.35">
      <c r="B14" s="14"/>
      <c r="C14" s="14"/>
      <c r="D14" s="6" t="s">
        <v>73</v>
      </c>
      <c r="E14" s="19" t="s">
        <v>87</v>
      </c>
      <c r="F14" s="377"/>
      <c r="G14" s="378"/>
      <c r="H14" s="378"/>
      <c r="I14" s="380"/>
      <c r="J14" s="380"/>
      <c r="K14" s="367"/>
      <c r="L14" s="31">
        <v>0</v>
      </c>
      <c r="M14" s="32">
        <v>13</v>
      </c>
      <c r="N14" s="32">
        <v>17</v>
      </c>
      <c r="O14" s="40"/>
      <c r="P14" s="40"/>
      <c r="Q14" s="33"/>
      <c r="R14" s="31">
        <v>10</v>
      </c>
      <c r="S14" s="32"/>
      <c r="T14" s="32"/>
      <c r="U14" s="40"/>
      <c r="V14" s="40"/>
      <c r="W14" s="33"/>
      <c r="X14" s="385"/>
    </row>
    <row r="15" spans="2:24" ht="39.950000000000003" customHeight="1" x14ac:dyDescent="0.35">
      <c r="B15" s="15"/>
      <c r="C15" s="15"/>
      <c r="D15" s="6" t="s">
        <v>74</v>
      </c>
      <c r="E15" s="19" t="s">
        <v>88</v>
      </c>
      <c r="F15" s="372"/>
      <c r="G15" s="374"/>
      <c r="H15" s="374"/>
      <c r="I15" s="381"/>
      <c r="J15" s="381"/>
      <c r="K15" s="368"/>
      <c r="L15" s="34">
        <v>0</v>
      </c>
      <c r="M15" s="35">
        <v>9</v>
      </c>
      <c r="N15" s="35">
        <v>11</v>
      </c>
      <c r="O15" s="41"/>
      <c r="P15" s="41"/>
      <c r="Q15" s="36"/>
      <c r="R15" s="34">
        <v>10</v>
      </c>
      <c r="S15" s="35">
        <v>10</v>
      </c>
      <c r="T15" s="35"/>
      <c r="U15" s="41"/>
      <c r="V15" s="41"/>
      <c r="W15" s="36"/>
      <c r="X15" s="385"/>
    </row>
    <row r="16" spans="2:24" ht="39.950000000000003" customHeight="1" x14ac:dyDescent="0.35">
      <c r="B16" s="13" t="s">
        <v>70</v>
      </c>
      <c r="C16" s="13"/>
      <c r="D16" s="6" t="s">
        <v>72</v>
      </c>
      <c r="E16" s="19" t="s">
        <v>85</v>
      </c>
      <c r="F16" s="371">
        <v>20</v>
      </c>
      <c r="G16" s="373">
        <v>20</v>
      </c>
      <c r="H16" s="373">
        <v>20</v>
      </c>
      <c r="I16" s="382">
        <v>26</v>
      </c>
      <c r="J16" s="382">
        <v>26</v>
      </c>
      <c r="K16" s="366"/>
      <c r="L16" s="28">
        <v>9</v>
      </c>
      <c r="M16" s="29">
        <v>8</v>
      </c>
      <c r="N16" s="29">
        <v>11</v>
      </c>
      <c r="O16" s="29">
        <v>5</v>
      </c>
      <c r="P16" s="29">
        <v>7</v>
      </c>
      <c r="Q16" s="30"/>
      <c r="R16" s="28">
        <v>10</v>
      </c>
      <c r="S16" s="29">
        <v>10</v>
      </c>
      <c r="T16" s="29">
        <v>10</v>
      </c>
      <c r="U16" s="29">
        <v>10</v>
      </c>
      <c r="V16" s="29">
        <v>10</v>
      </c>
      <c r="W16" s="30"/>
      <c r="X16" s="385">
        <f>SUM(R16:R18)*F16+SUM(S16:S18)*G16+SUM(T16:T18)*H16+SUM(U16:U18)*I16+SUM(V16:V18)*J16+SUM(W16:W18)*K16</f>
        <v>3360</v>
      </c>
    </row>
    <row r="17" spans="2:25" ht="39.950000000000003" customHeight="1" x14ac:dyDescent="0.35">
      <c r="B17" s="14"/>
      <c r="C17" s="14"/>
      <c r="D17" s="6" t="s">
        <v>74</v>
      </c>
      <c r="E17" s="19" t="s">
        <v>88</v>
      </c>
      <c r="F17" s="377"/>
      <c r="G17" s="378"/>
      <c r="H17" s="378"/>
      <c r="I17" s="383"/>
      <c r="J17" s="383"/>
      <c r="K17" s="367"/>
      <c r="L17" s="31">
        <v>11</v>
      </c>
      <c r="M17" s="32">
        <v>6</v>
      </c>
      <c r="N17" s="32">
        <v>17</v>
      </c>
      <c r="O17" s="32">
        <v>10</v>
      </c>
      <c r="P17" s="32">
        <v>13</v>
      </c>
      <c r="Q17" s="33"/>
      <c r="R17" s="31">
        <v>10</v>
      </c>
      <c r="S17" s="32">
        <v>10</v>
      </c>
      <c r="T17" s="32">
        <v>10</v>
      </c>
      <c r="U17" s="32">
        <v>10</v>
      </c>
      <c r="V17" s="32">
        <v>10</v>
      </c>
      <c r="W17" s="33"/>
      <c r="X17" s="385"/>
    </row>
    <row r="18" spans="2:25" ht="39.950000000000003" customHeight="1" x14ac:dyDescent="0.35">
      <c r="B18" s="15"/>
      <c r="C18" s="15"/>
      <c r="D18" s="6" t="s">
        <v>73</v>
      </c>
      <c r="E18" s="19" t="s">
        <v>87</v>
      </c>
      <c r="F18" s="372"/>
      <c r="G18" s="374"/>
      <c r="H18" s="374"/>
      <c r="I18" s="384"/>
      <c r="J18" s="384"/>
      <c r="K18" s="368"/>
      <c r="L18" s="34">
        <v>12</v>
      </c>
      <c r="M18" s="35">
        <v>15</v>
      </c>
      <c r="N18" s="35">
        <v>5</v>
      </c>
      <c r="O18" s="35">
        <v>0</v>
      </c>
      <c r="P18" s="35">
        <v>3</v>
      </c>
      <c r="Q18" s="36"/>
      <c r="R18" s="34">
        <v>10</v>
      </c>
      <c r="S18" s="35">
        <v>10</v>
      </c>
      <c r="T18" s="35">
        <v>10</v>
      </c>
      <c r="U18" s="35">
        <v>10</v>
      </c>
      <c r="V18" s="35">
        <v>10</v>
      </c>
      <c r="W18" s="36"/>
      <c r="X18" s="385"/>
    </row>
    <row r="19" spans="2:25" ht="39.950000000000003" customHeight="1" x14ac:dyDescent="0.45">
      <c r="B19" s="13" t="s">
        <v>92</v>
      </c>
      <c r="C19" s="13"/>
      <c r="D19" s="26" t="s">
        <v>72</v>
      </c>
      <c r="E19" s="27" t="s">
        <v>85</v>
      </c>
      <c r="F19" s="371">
        <v>38</v>
      </c>
      <c r="G19" s="373">
        <v>38</v>
      </c>
      <c r="H19" s="373">
        <v>38</v>
      </c>
      <c r="I19" s="373">
        <v>38</v>
      </c>
      <c r="J19" s="373">
        <v>38</v>
      </c>
      <c r="K19" s="366"/>
      <c r="L19" s="28">
        <v>3</v>
      </c>
      <c r="M19" s="29">
        <v>4</v>
      </c>
      <c r="N19" s="29">
        <v>4</v>
      </c>
      <c r="O19" s="29">
        <v>5</v>
      </c>
      <c r="P19" s="29">
        <v>0</v>
      </c>
      <c r="Q19" s="30"/>
      <c r="R19" s="28"/>
      <c r="S19" s="29"/>
      <c r="T19" s="29"/>
      <c r="U19" s="29"/>
      <c r="V19" s="29">
        <v>20</v>
      </c>
      <c r="W19" s="30"/>
      <c r="X19" s="385">
        <f>SUM(R19:R21)*F19+SUM(S19:S21)*G19+SUM(T19:T21)*H19+SUM(U19:U21)*I19+SUM(V19:V21)*J19+SUM(W19:W21)*K19</f>
        <v>2280</v>
      </c>
      <c r="Y19" s="78"/>
    </row>
    <row r="20" spans="2:25" ht="39.950000000000003" customHeight="1" x14ac:dyDescent="0.35">
      <c r="B20" s="14"/>
      <c r="C20" s="14"/>
      <c r="D20" s="26" t="s">
        <v>73</v>
      </c>
      <c r="E20" s="27" t="s">
        <v>87</v>
      </c>
      <c r="F20" s="377"/>
      <c r="G20" s="378"/>
      <c r="H20" s="378"/>
      <c r="I20" s="378"/>
      <c r="J20" s="378"/>
      <c r="K20" s="367"/>
      <c r="L20" s="31">
        <v>5</v>
      </c>
      <c r="M20" s="32">
        <v>2</v>
      </c>
      <c r="N20" s="32">
        <v>0</v>
      </c>
      <c r="O20" s="32">
        <v>0</v>
      </c>
      <c r="P20" s="32">
        <v>0</v>
      </c>
      <c r="Q20" s="33"/>
      <c r="R20" s="31">
        <v>10</v>
      </c>
      <c r="S20" s="32"/>
      <c r="T20" s="32"/>
      <c r="U20" s="32"/>
      <c r="V20" s="32">
        <v>10</v>
      </c>
      <c r="W20" s="33"/>
      <c r="X20" s="385"/>
    </row>
    <row r="21" spans="2:25" ht="39.950000000000003" customHeight="1" x14ac:dyDescent="0.35">
      <c r="B21" s="15"/>
      <c r="C21" s="15"/>
      <c r="D21" s="26" t="s">
        <v>93</v>
      </c>
      <c r="E21" s="27" t="s">
        <v>94</v>
      </c>
      <c r="F21" s="372"/>
      <c r="G21" s="374"/>
      <c r="H21" s="374"/>
      <c r="I21" s="374"/>
      <c r="J21" s="374"/>
      <c r="K21" s="368"/>
      <c r="L21" s="34">
        <v>4</v>
      </c>
      <c r="M21" s="35">
        <v>0</v>
      </c>
      <c r="N21" s="35">
        <v>0</v>
      </c>
      <c r="O21" s="35">
        <v>2</v>
      </c>
      <c r="P21" s="35">
        <v>0</v>
      </c>
      <c r="Q21" s="36"/>
      <c r="R21" s="34"/>
      <c r="S21" s="35"/>
      <c r="T21" s="35"/>
      <c r="U21" s="35">
        <v>10</v>
      </c>
      <c r="V21" s="35">
        <v>10</v>
      </c>
      <c r="W21" s="36"/>
      <c r="X21" s="385"/>
    </row>
    <row r="22" spans="2:25" ht="60" customHeight="1" x14ac:dyDescent="0.35">
      <c r="B22" s="13" t="s">
        <v>71</v>
      </c>
      <c r="C22" s="13"/>
      <c r="D22" s="26" t="s">
        <v>75</v>
      </c>
      <c r="E22" s="27" t="s">
        <v>89</v>
      </c>
      <c r="F22" s="371">
        <v>25</v>
      </c>
      <c r="G22" s="373">
        <v>25</v>
      </c>
      <c r="H22" s="373">
        <v>25</v>
      </c>
      <c r="I22" s="373">
        <v>25</v>
      </c>
      <c r="J22" s="373">
        <v>25</v>
      </c>
      <c r="K22" s="366"/>
      <c r="L22" s="28">
        <v>4</v>
      </c>
      <c r="M22" s="29">
        <v>4</v>
      </c>
      <c r="N22" s="29">
        <v>4</v>
      </c>
      <c r="O22" s="29">
        <v>4</v>
      </c>
      <c r="P22" s="29">
        <v>4</v>
      </c>
      <c r="Q22" s="30"/>
      <c r="R22" s="28">
        <v>2</v>
      </c>
      <c r="S22" s="29">
        <v>2</v>
      </c>
      <c r="T22" s="29">
        <v>2</v>
      </c>
      <c r="U22" s="29">
        <v>2</v>
      </c>
      <c r="V22" s="29">
        <v>2</v>
      </c>
      <c r="W22" s="30"/>
      <c r="X22" s="385">
        <f>SUM(R22:R23)*F22+SUM(S22:S23)*G22+SUM(T22:T23)*H22+SUM(U22:U23)*I22+SUM(V22:V23)*J22+SUM(W22:W23)*K22</f>
        <v>500</v>
      </c>
    </row>
    <row r="23" spans="2:25" ht="60" customHeight="1" x14ac:dyDescent="0.35">
      <c r="B23" s="15"/>
      <c r="C23" s="15"/>
      <c r="D23" s="26" t="s">
        <v>76</v>
      </c>
      <c r="E23" s="27" t="s">
        <v>90</v>
      </c>
      <c r="F23" s="372"/>
      <c r="G23" s="374"/>
      <c r="H23" s="374"/>
      <c r="I23" s="374"/>
      <c r="J23" s="374"/>
      <c r="K23" s="368"/>
      <c r="L23" s="34">
        <v>1</v>
      </c>
      <c r="M23" s="35">
        <v>3</v>
      </c>
      <c r="N23" s="35">
        <v>2</v>
      </c>
      <c r="O23" s="35">
        <v>3</v>
      </c>
      <c r="P23" s="35">
        <v>2</v>
      </c>
      <c r="Q23" s="36"/>
      <c r="R23" s="34">
        <v>2</v>
      </c>
      <c r="S23" s="35">
        <v>2</v>
      </c>
      <c r="T23" s="35">
        <v>2</v>
      </c>
      <c r="U23" s="35">
        <v>2</v>
      </c>
      <c r="V23" s="35">
        <v>2</v>
      </c>
      <c r="W23" s="36"/>
      <c r="X23" s="385"/>
    </row>
    <row r="24" spans="2:25" ht="30" customHeight="1" x14ac:dyDescent="0.35">
      <c r="B24" s="13" t="s">
        <v>105</v>
      </c>
      <c r="C24" s="13"/>
      <c r="D24" s="26" t="s">
        <v>106</v>
      </c>
      <c r="E24" s="27" t="s">
        <v>107</v>
      </c>
      <c r="F24" s="371">
        <v>36</v>
      </c>
      <c r="G24" s="373">
        <v>36</v>
      </c>
      <c r="H24" s="373">
        <v>36</v>
      </c>
      <c r="I24" s="373">
        <v>36</v>
      </c>
      <c r="J24" s="373">
        <v>36</v>
      </c>
      <c r="K24" s="375">
        <v>36</v>
      </c>
      <c r="L24" s="28">
        <v>3</v>
      </c>
      <c r="M24" s="29">
        <v>2</v>
      </c>
      <c r="N24" s="29">
        <v>4</v>
      </c>
      <c r="O24" s="29">
        <v>3</v>
      </c>
      <c r="P24" s="29">
        <v>3</v>
      </c>
      <c r="Q24" s="37">
        <v>3</v>
      </c>
      <c r="R24" s="28">
        <v>5</v>
      </c>
      <c r="S24" s="29">
        <v>5</v>
      </c>
      <c r="T24" s="29">
        <v>5</v>
      </c>
      <c r="U24" s="29">
        <v>5</v>
      </c>
      <c r="V24" s="29">
        <v>5</v>
      </c>
      <c r="W24" s="37">
        <v>5</v>
      </c>
      <c r="X24" s="385">
        <f>SUM(R24:R27)*F24+SUM(S24:S27)*G24+SUM(T24:T27)*H24+SUM(U24:U27)*I24+SUM(V24:V27)*J24+SUM(W24:W27)*K24</f>
        <v>4320</v>
      </c>
    </row>
    <row r="25" spans="2:25" ht="30" customHeight="1" x14ac:dyDescent="0.35">
      <c r="B25" s="14"/>
      <c r="C25" s="14"/>
      <c r="D25" s="26" t="s">
        <v>72</v>
      </c>
      <c r="E25" s="27" t="s">
        <v>85</v>
      </c>
      <c r="F25" s="377"/>
      <c r="G25" s="378"/>
      <c r="H25" s="378"/>
      <c r="I25" s="378"/>
      <c r="J25" s="378"/>
      <c r="K25" s="388"/>
      <c r="L25" s="31">
        <v>5</v>
      </c>
      <c r="M25" s="32">
        <v>0</v>
      </c>
      <c r="N25" s="32">
        <v>0</v>
      </c>
      <c r="O25" s="32">
        <v>1</v>
      </c>
      <c r="P25" s="32">
        <v>0</v>
      </c>
      <c r="Q25" s="42">
        <v>3</v>
      </c>
      <c r="R25" s="31">
        <v>5</v>
      </c>
      <c r="S25" s="32">
        <v>5</v>
      </c>
      <c r="T25" s="32">
        <v>5</v>
      </c>
      <c r="U25" s="32">
        <v>5</v>
      </c>
      <c r="V25" s="32">
        <v>5</v>
      </c>
      <c r="W25" s="42">
        <v>5</v>
      </c>
      <c r="X25" s="385"/>
    </row>
    <row r="26" spans="2:25" ht="30" customHeight="1" x14ac:dyDescent="0.35">
      <c r="B26" s="14"/>
      <c r="C26" s="14"/>
      <c r="D26" s="26" t="s">
        <v>73</v>
      </c>
      <c r="E26" s="27" t="s">
        <v>87</v>
      </c>
      <c r="F26" s="377"/>
      <c r="G26" s="378"/>
      <c r="H26" s="378"/>
      <c r="I26" s="378"/>
      <c r="J26" s="378"/>
      <c r="K26" s="388"/>
      <c r="L26" s="31">
        <v>5</v>
      </c>
      <c r="M26" s="32">
        <v>5</v>
      </c>
      <c r="N26" s="32">
        <v>5</v>
      </c>
      <c r="O26" s="32">
        <v>2</v>
      </c>
      <c r="P26" s="32">
        <v>4</v>
      </c>
      <c r="Q26" s="42">
        <v>5</v>
      </c>
      <c r="R26" s="31">
        <v>5</v>
      </c>
      <c r="S26" s="32">
        <v>5</v>
      </c>
      <c r="T26" s="32">
        <v>5</v>
      </c>
      <c r="U26" s="32">
        <v>5</v>
      </c>
      <c r="V26" s="32">
        <v>5</v>
      </c>
      <c r="W26" s="42">
        <v>5</v>
      </c>
      <c r="X26" s="385"/>
    </row>
    <row r="27" spans="2:25" ht="30" customHeight="1" x14ac:dyDescent="0.35">
      <c r="B27" s="15"/>
      <c r="C27" s="15"/>
      <c r="D27" s="26" t="s">
        <v>93</v>
      </c>
      <c r="E27" s="27" t="s">
        <v>94</v>
      </c>
      <c r="F27" s="372"/>
      <c r="G27" s="374"/>
      <c r="H27" s="374"/>
      <c r="I27" s="374"/>
      <c r="J27" s="374"/>
      <c r="K27" s="376"/>
      <c r="L27" s="34">
        <v>4</v>
      </c>
      <c r="M27" s="35">
        <v>5</v>
      </c>
      <c r="N27" s="35">
        <v>3</v>
      </c>
      <c r="O27" s="35">
        <v>4</v>
      </c>
      <c r="P27" s="35">
        <v>4</v>
      </c>
      <c r="Q27" s="38">
        <v>5</v>
      </c>
      <c r="R27" s="34">
        <v>5</v>
      </c>
      <c r="S27" s="35">
        <v>5</v>
      </c>
      <c r="T27" s="35">
        <v>5</v>
      </c>
      <c r="U27" s="35">
        <v>5</v>
      </c>
      <c r="V27" s="35">
        <v>5</v>
      </c>
      <c r="W27" s="38">
        <v>5</v>
      </c>
      <c r="X27" s="385"/>
    </row>
    <row r="28" spans="2:25" ht="140.1" customHeight="1" x14ac:dyDescent="0.6">
      <c r="B28" s="16" t="s">
        <v>109</v>
      </c>
      <c r="C28" s="16"/>
      <c r="D28" s="26" t="s">
        <v>17</v>
      </c>
      <c r="E28" s="27" t="s">
        <v>17</v>
      </c>
      <c r="F28" s="22">
        <v>28</v>
      </c>
      <c r="G28" s="23">
        <v>28</v>
      </c>
      <c r="H28" s="23">
        <v>28</v>
      </c>
      <c r="I28" s="23">
        <v>28</v>
      </c>
      <c r="J28" s="24"/>
      <c r="K28" s="25"/>
      <c r="L28" s="54">
        <v>5</v>
      </c>
      <c r="M28" s="55">
        <v>1</v>
      </c>
      <c r="N28" s="55">
        <v>2</v>
      </c>
      <c r="O28" s="55">
        <v>4</v>
      </c>
      <c r="P28" s="24"/>
      <c r="Q28" s="25"/>
      <c r="R28" s="54"/>
      <c r="S28" s="55"/>
      <c r="T28" s="55"/>
      <c r="U28" s="55">
        <v>5</v>
      </c>
      <c r="V28" s="24"/>
      <c r="W28" s="25"/>
      <c r="X28" s="81">
        <f>SUM(R28)*F28+SUM(S28)*G28+SUM(T28)*H28+SUM(U28)*I28+SUM(V28)*J28+SUM(W28)*K28</f>
        <v>140</v>
      </c>
    </row>
    <row r="29" spans="2:25" ht="60" customHeight="1" x14ac:dyDescent="0.45">
      <c r="B29" s="13" t="s">
        <v>110</v>
      </c>
      <c r="C29" s="13"/>
      <c r="D29" s="26" t="s">
        <v>72</v>
      </c>
      <c r="E29" s="27" t="s">
        <v>85</v>
      </c>
      <c r="F29" s="371">
        <v>35</v>
      </c>
      <c r="G29" s="373">
        <v>35</v>
      </c>
      <c r="H29" s="373">
        <v>35</v>
      </c>
      <c r="I29" s="373">
        <v>35</v>
      </c>
      <c r="J29" s="373">
        <v>35</v>
      </c>
      <c r="K29" s="366"/>
      <c r="L29" s="28">
        <v>0</v>
      </c>
      <c r="M29" s="29">
        <v>0</v>
      </c>
      <c r="N29" s="29">
        <v>1</v>
      </c>
      <c r="O29" s="29">
        <v>0</v>
      </c>
      <c r="P29" s="29">
        <v>1</v>
      </c>
      <c r="Q29" s="30"/>
      <c r="R29" s="28">
        <v>5</v>
      </c>
      <c r="S29" s="29">
        <v>5</v>
      </c>
      <c r="T29" s="29">
        <v>5</v>
      </c>
      <c r="U29" s="29">
        <v>5</v>
      </c>
      <c r="V29" s="29">
        <v>5</v>
      </c>
      <c r="W29" s="30"/>
      <c r="X29" s="385">
        <f>SUM(R29:R30)*F29+SUM(S29:S30)*G29+SUM(T29:T30)*H29+SUM(U29:U30)*I29+SUM(V29:V30)*J29+SUM(W29:W30)*K29</f>
        <v>1750</v>
      </c>
      <c r="Y29" s="78"/>
    </row>
    <row r="30" spans="2:25" ht="60" customHeight="1" x14ac:dyDescent="0.45">
      <c r="B30" s="15"/>
      <c r="C30" s="15"/>
      <c r="D30" s="26" t="s">
        <v>73</v>
      </c>
      <c r="E30" s="27" t="s">
        <v>87</v>
      </c>
      <c r="F30" s="386"/>
      <c r="G30" s="387"/>
      <c r="H30" s="387"/>
      <c r="I30" s="387"/>
      <c r="J30" s="387"/>
      <c r="K30" s="368"/>
      <c r="L30" s="43">
        <v>2</v>
      </c>
      <c r="M30" s="44">
        <v>2</v>
      </c>
      <c r="N30" s="44">
        <v>0</v>
      </c>
      <c r="O30" s="44">
        <v>0</v>
      </c>
      <c r="P30" s="44">
        <v>1</v>
      </c>
      <c r="Q30" s="36"/>
      <c r="R30" s="43">
        <v>5</v>
      </c>
      <c r="S30" s="44">
        <v>5</v>
      </c>
      <c r="T30" s="44">
        <v>5</v>
      </c>
      <c r="U30" s="44">
        <v>5</v>
      </c>
      <c r="V30" s="44">
        <v>5</v>
      </c>
      <c r="W30" s="36"/>
      <c r="X30" s="385"/>
      <c r="Y30" s="78" t="s">
        <v>258</v>
      </c>
    </row>
    <row r="31" spans="2:25" ht="60" customHeight="1" x14ac:dyDescent="0.35">
      <c r="B31" s="13" t="s">
        <v>111</v>
      </c>
      <c r="C31" s="13"/>
      <c r="D31" s="26" t="s">
        <v>114</v>
      </c>
      <c r="E31" s="27" t="s">
        <v>112</v>
      </c>
      <c r="F31" s="369">
        <v>33</v>
      </c>
      <c r="G31" s="379"/>
      <c r="H31" s="379"/>
      <c r="I31" s="379"/>
      <c r="J31" s="379"/>
      <c r="K31" s="366"/>
      <c r="L31" s="45">
        <v>16</v>
      </c>
      <c r="M31" s="46"/>
      <c r="N31" s="46"/>
      <c r="O31" s="46"/>
      <c r="P31" s="46"/>
      <c r="Q31" s="47"/>
      <c r="R31" s="45">
        <v>10</v>
      </c>
      <c r="S31" s="46"/>
      <c r="T31" s="46"/>
      <c r="U31" s="46"/>
      <c r="V31" s="46"/>
      <c r="W31" s="47"/>
      <c r="X31" s="385">
        <f>SUM(R31:R32)*F31+SUM(S31:S32)*G31+SUM(T31:T32)*H31+SUM(U31:U32)*I31+SUM(V31:V32)*J31+SUM(W31:W32)*K31</f>
        <v>990</v>
      </c>
    </row>
    <row r="32" spans="2:25" ht="60" customHeight="1" thickBot="1" x14ac:dyDescent="0.4">
      <c r="B32" s="15"/>
      <c r="C32" s="15"/>
      <c r="D32" s="26" t="s">
        <v>115</v>
      </c>
      <c r="E32" s="27" t="s">
        <v>113</v>
      </c>
      <c r="F32" s="370"/>
      <c r="G32" s="393"/>
      <c r="H32" s="393"/>
      <c r="I32" s="393"/>
      <c r="J32" s="393"/>
      <c r="K32" s="394"/>
      <c r="L32" s="48">
        <v>18</v>
      </c>
      <c r="M32" s="49"/>
      <c r="N32" s="49"/>
      <c r="O32" s="49"/>
      <c r="P32" s="49"/>
      <c r="Q32" s="50"/>
      <c r="R32" s="48">
        <v>20</v>
      </c>
      <c r="S32" s="49"/>
      <c r="T32" s="49"/>
      <c r="U32" s="49"/>
      <c r="V32" s="49"/>
      <c r="W32" s="50"/>
      <c r="X32" s="392"/>
    </row>
    <row r="33" spans="24:24" s="52" customFormat="1" ht="84.75" customHeight="1" x14ac:dyDescent="0.8">
      <c r="X33" s="53">
        <f>SUM(X4:X32)</f>
        <v>20740</v>
      </c>
    </row>
  </sheetData>
  <mergeCells count="71">
    <mergeCell ref="X2:X3"/>
    <mergeCell ref="F4:F6"/>
    <mergeCell ref="G4:G6"/>
    <mergeCell ref="H4:H6"/>
    <mergeCell ref="I4:I6"/>
    <mergeCell ref="J4:J6"/>
    <mergeCell ref="K4:K6"/>
    <mergeCell ref="X4:X6"/>
    <mergeCell ref="X7:X10"/>
    <mergeCell ref="F11:F12"/>
    <mergeCell ref="G11:G12"/>
    <mergeCell ref="H11:H12"/>
    <mergeCell ref="I11:I12"/>
    <mergeCell ref="J11:J12"/>
    <mergeCell ref="K11:K12"/>
    <mergeCell ref="X11:X12"/>
    <mergeCell ref="F7:F10"/>
    <mergeCell ref="G7:G10"/>
    <mergeCell ref="H7:H10"/>
    <mergeCell ref="I7:I10"/>
    <mergeCell ref="J7:J10"/>
    <mergeCell ref="K7:K10"/>
    <mergeCell ref="X13:X15"/>
    <mergeCell ref="F16:F18"/>
    <mergeCell ref="G16:G18"/>
    <mergeCell ref="H16:H18"/>
    <mergeCell ref="I16:I18"/>
    <mergeCell ref="J16:J18"/>
    <mergeCell ref="K16:K18"/>
    <mergeCell ref="X16:X18"/>
    <mergeCell ref="F13:F15"/>
    <mergeCell ref="G13:G15"/>
    <mergeCell ref="H13:H15"/>
    <mergeCell ref="I13:I15"/>
    <mergeCell ref="J13:J15"/>
    <mergeCell ref="K13:K15"/>
    <mergeCell ref="X19:X21"/>
    <mergeCell ref="F22:F23"/>
    <mergeCell ref="G22:G23"/>
    <mergeCell ref="H22:H23"/>
    <mergeCell ref="I22:I23"/>
    <mergeCell ref="J22:J23"/>
    <mergeCell ref="K22:K23"/>
    <mergeCell ref="X22:X23"/>
    <mergeCell ref="F19:F21"/>
    <mergeCell ref="G19:G21"/>
    <mergeCell ref="H19:H21"/>
    <mergeCell ref="I19:I21"/>
    <mergeCell ref="J19:J21"/>
    <mergeCell ref="K19:K21"/>
    <mergeCell ref="X24:X27"/>
    <mergeCell ref="F29:F30"/>
    <mergeCell ref="G29:G30"/>
    <mergeCell ref="H29:H30"/>
    <mergeCell ref="I29:I30"/>
    <mergeCell ref="J29:J30"/>
    <mergeCell ref="K29:K30"/>
    <mergeCell ref="X29:X30"/>
    <mergeCell ref="F24:F27"/>
    <mergeCell ref="G24:G27"/>
    <mergeCell ref="H24:H27"/>
    <mergeCell ref="I24:I27"/>
    <mergeCell ref="J24:J27"/>
    <mergeCell ref="K24:K27"/>
    <mergeCell ref="X31:X32"/>
    <mergeCell ref="F31:F32"/>
    <mergeCell ref="G31:G32"/>
    <mergeCell ref="H31:H32"/>
    <mergeCell ref="I31:I32"/>
    <mergeCell ref="J31:J32"/>
    <mergeCell ref="K31:K32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AF41"/>
  <sheetViews>
    <sheetView showGridLines="0" zoomScale="55" zoomScaleNormal="55" workbookViewId="0">
      <pane ySplit="3" topLeftCell="A34" activePane="bottomLeft" state="frozen"/>
      <selection pane="bottomLeft" activeCell="K45" sqref="K45"/>
    </sheetView>
  </sheetViews>
  <sheetFormatPr defaultRowHeight="25.5" x14ac:dyDescent="0.35"/>
  <cols>
    <col min="2" max="2" width="10.625" customWidth="1"/>
    <col min="3" max="3" width="35.625" customWidth="1"/>
    <col min="4" max="11" width="10.625" customWidth="1"/>
    <col min="12" max="17" width="10.625" hidden="1" customWidth="1"/>
    <col min="18" max="23" width="10.625" customWidth="1"/>
    <col min="24" max="24" width="44.75" style="92" customWidth="1"/>
    <col min="25" max="25" width="8.625" style="183"/>
    <col min="26" max="26" width="16.75" style="183" bestFit="1" customWidth="1"/>
    <col min="27" max="27" width="13" style="183" bestFit="1" customWidth="1"/>
    <col min="28" max="32" width="8.625" style="183"/>
  </cols>
  <sheetData>
    <row r="1" spans="2:32" ht="26.25" thickBot="1" x14ac:dyDescent="0.4"/>
    <row r="2" spans="2:32" ht="26.25" thickTop="1" x14ac:dyDescent="0.35">
      <c r="B2" s="159"/>
      <c r="C2" s="160"/>
      <c r="D2" s="160"/>
      <c r="E2" s="160"/>
      <c r="F2" s="161" t="s">
        <v>118</v>
      </c>
      <c r="G2" s="162"/>
      <c r="H2" s="162"/>
      <c r="I2" s="162"/>
      <c r="J2" s="162"/>
      <c r="K2" s="163"/>
      <c r="L2" s="161" t="s">
        <v>119</v>
      </c>
      <c r="M2" s="162"/>
      <c r="N2" s="162"/>
      <c r="O2" s="162"/>
      <c r="P2" s="162"/>
      <c r="Q2" s="163"/>
      <c r="R2" s="161" t="s">
        <v>120</v>
      </c>
      <c r="S2" s="162"/>
      <c r="T2" s="162"/>
      <c r="U2" s="162"/>
      <c r="V2" s="162"/>
      <c r="W2" s="163"/>
      <c r="X2" s="397" t="s">
        <v>3</v>
      </c>
    </row>
    <row r="3" spans="2:32" s="92" customFormat="1" ht="26.25" thickBot="1" x14ac:dyDescent="0.4">
      <c r="B3" s="164" t="s">
        <v>91</v>
      </c>
      <c r="C3" s="16" t="s">
        <v>117</v>
      </c>
      <c r="D3" s="16" t="s">
        <v>82</v>
      </c>
      <c r="E3" s="18" t="s">
        <v>83</v>
      </c>
      <c r="F3" s="20" t="s">
        <v>77</v>
      </c>
      <c r="G3" s="16" t="s">
        <v>78</v>
      </c>
      <c r="H3" s="16" t="s">
        <v>79</v>
      </c>
      <c r="I3" s="16" t="s">
        <v>80</v>
      </c>
      <c r="J3" s="16" t="s">
        <v>81</v>
      </c>
      <c r="K3" s="21" t="s">
        <v>108</v>
      </c>
      <c r="L3" s="20" t="s">
        <v>77</v>
      </c>
      <c r="M3" s="16" t="s">
        <v>78</v>
      </c>
      <c r="N3" s="16" t="s">
        <v>79</v>
      </c>
      <c r="O3" s="16" t="s">
        <v>80</v>
      </c>
      <c r="P3" s="16" t="s">
        <v>81</v>
      </c>
      <c r="Q3" s="21" t="s">
        <v>108</v>
      </c>
      <c r="R3" s="20" t="s">
        <v>77</v>
      </c>
      <c r="S3" s="16" t="s">
        <v>78</v>
      </c>
      <c r="T3" s="16" t="s">
        <v>79</v>
      </c>
      <c r="U3" s="16" t="s">
        <v>80</v>
      </c>
      <c r="V3" s="16" t="s">
        <v>81</v>
      </c>
      <c r="W3" s="21" t="s">
        <v>108</v>
      </c>
      <c r="X3" s="398"/>
      <c r="Y3" s="183"/>
      <c r="Z3" s="183"/>
      <c r="AA3" s="183"/>
      <c r="AB3" s="183"/>
      <c r="AC3" s="183"/>
      <c r="AD3" s="183"/>
      <c r="AE3" s="183"/>
      <c r="AF3" s="183"/>
    </row>
    <row r="4" spans="2:32" ht="30" customHeight="1" x14ac:dyDescent="0.35">
      <c r="B4" s="165" t="s">
        <v>104</v>
      </c>
      <c r="C4" s="13"/>
      <c r="D4" s="6" t="s">
        <v>72</v>
      </c>
      <c r="E4" s="19" t="s">
        <v>85</v>
      </c>
      <c r="F4" s="371">
        <v>28</v>
      </c>
      <c r="G4" s="373">
        <v>28</v>
      </c>
      <c r="H4" s="373">
        <v>28</v>
      </c>
      <c r="I4" s="373">
        <v>28</v>
      </c>
      <c r="J4" s="373">
        <v>28</v>
      </c>
      <c r="K4" s="366"/>
      <c r="L4" s="28">
        <v>0</v>
      </c>
      <c r="M4" s="29">
        <v>3</v>
      </c>
      <c r="N4" s="29">
        <v>1</v>
      </c>
      <c r="O4" s="29">
        <v>0</v>
      </c>
      <c r="P4" s="29">
        <v>0</v>
      </c>
      <c r="Q4" s="30"/>
      <c r="R4" s="59"/>
      <c r="S4" s="60"/>
      <c r="T4" s="60"/>
      <c r="U4" s="60"/>
      <c r="V4" s="60"/>
      <c r="W4" s="30"/>
      <c r="X4" s="399">
        <f>SUM(R4:R6)*F4+SUM(S4:S6)*G4+SUM(T4:T6)*H4+SUM(U4:U6)*I4+SUM(V4:V6)*J4+SUM(W4:W6)*K4</f>
        <v>140</v>
      </c>
    </row>
    <row r="5" spans="2:32" ht="30" customHeight="1" x14ac:dyDescent="0.35">
      <c r="B5" s="166"/>
      <c r="C5" s="14"/>
      <c r="D5" s="6" t="s">
        <v>73</v>
      </c>
      <c r="E5" s="19" t="s">
        <v>87</v>
      </c>
      <c r="F5" s="377"/>
      <c r="G5" s="378"/>
      <c r="H5" s="378"/>
      <c r="I5" s="378"/>
      <c r="J5" s="378"/>
      <c r="K5" s="367"/>
      <c r="L5" s="31">
        <v>0</v>
      </c>
      <c r="M5" s="32">
        <v>2</v>
      </c>
      <c r="N5" s="32">
        <v>1</v>
      </c>
      <c r="O5" s="32">
        <v>0</v>
      </c>
      <c r="P5" s="32">
        <v>0</v>
      </c>
      <c r="Q5" s="33"/>
      <c r="R5" s="71"/>
      <c r="S5" s="62"/>
      <c r="T5" s="72"/>
      <c r="U5" s="62"/>
      <c r="V5" s="62"/>
      <c r="W5" s="33"/>
      <c r="X5" s="395"/>
    </row>
    <row r="6" spans="2:32" ht="30" customHeight="1" x14ac:dyDescent="0.35">
      <c r="B6" s="167"/>
      <c r="C6" s="15"/>
      <c r="D6" s="6" t="s">
        <v>74</v>
      </c>
      <c r="E6" s="19" t="s">
        <v>88</v>
      </c>
      <c r="F6" s="372"/>
      <c r="G6" s="374"/>
      <c r="H6" s="374"/>
      <c r="I6" s="374"/>
      <c r="J6" s="374"/>
      <c r="K6" s="368"/>
      <c r="L6" s="34">
        <v>0</v>
      </c>
      <c r="M6" s="35">
        <v>3</v>
      </c>
      <c r="N6" s="35">
        <v>1</v>
      </c>
      <c r="O6" s="35">
        <v>3</v>
      </c>
      <c r="P6" s="35">
        <v>1</v>
      </c>
      <c r="Q6" s="36"/>
      <c r="R6" s="64"/>
      <c r="S6" s="65">
        <v>5</v>
      </c>
      <c r="T6" s="65"/>
      <c r="U6" s="65"/>
      <c r="V6" s="65"/>
      <c r="W6" s="36"/>
      <c r="X6" s="395"/>
    </row>
    <row r="7" spans="2:32" ht="30" customHeight="1" x14ac:dyDescent="0.35">
      <c r="B7" s="165" t="s">
        <v>95</v>
      </c>
      <c r="C7" s="13"/>
      <c r="D7" s="6" t="s">
        <v>96</v>
      </c>
      <c r="E7" s="19" t="s">
        <v>100</v>
      </c>
      <c r="F7" s="371">
        <v>34</v>
      </c>
      <c r="G7" s="373">
        <v>34</v>
      </c>
      <c r="H7" s="373">
        <v>34</v>
      </c>
      <c r="I7" s="373">
        <v>34</v>
      </c>
      <c r="J7" s="373">
        <v>34</v>
      </c>
      <c r="K7" s="366"/>
      <c r="L7" s="28">
        <v>0</v>
      </c>
      <c r="M7" s="29">
        <v>5</v>
      </c>
      <c r="N7" s="29">
        <v>5</v>
      </c>
      <c r="O7" s="29">
        <v>5</v>
      </c>
      <c r="P7" s="29">
        <v>5</v>
      </c>
      <c r="Q7" s="30"/>
      <c r="R7" s="59"/>
      <c r="S7" s="60"/>
      <c r="T7" s="60"/>
      <c r="U7" s="60">
        <v>5</v>
      </c>
      <c r="V7" s="60"/>
      <c r="W7" s="30"/>
      <c r="X7" s="395">
        <f>SUM(R7:R10)*F7+SUM(S7:S10)*G7+SUM(T7:T10)*H7+SUM(U7:U10)*I7+SUM(V7:V10)*J7+SUM(W7:W10)*K7</f>
        <v>340</v>
      </c>
    </row>
    <row r="8" spans="2:32" ht="30" customHeight="1" x14ac:dyDescent="0.35">
      <c r="B8" s="166"/>
      <c r="C8" s="14"/>
      <c r="D8" s="6" t="s">
        <v>97</v>
      </c>
      <c r="E8" s="19" t="s">
        <v>103</v>
      </c>
      <c r="F8" s="377"/>
      <c r="G8" s="378"/>
      <c r="H8" s="378"/>
      <c r="I8" s="378"/>
      <c r="J8" s="378"/>
      <c r="K8" s="367"/>
      <c r="L8" s="31">
        <v>0</v>
      </c>
      <c r="M8" s="32">
        <v>4</v>
      </c>
      <c r="N8" s="32">
        <v>0</v>
      </c>
      <c r="O8" s="32">
        <v>0</v>
      </c>
      <c r="P8" s="32">
        <v>0</v>
      </c>
      <c r="Q8" s="33"/>
      <c r="R8" s="61"/>
      <c r="S8" s="62"/>
      <c r="T8" s="62"/>
      <c r="U8" s="62"/>
      <c r="V8" s="62"/>
      <c r="W8" s="33"/>
      <c r="X8" s="395"/>
    </row>
    <row r="9" spans="2:32" ht="30" customHeight="1" x14ac:dyDescent="0.35">
      <c r="B9" s="166"/>
      <c r="C9" s="14"/>
      <c r="D9" s="6" t="s">
        <v>98</v>
      </c>
      <c r="E9" s="19" t="s">
        <v>102</v>
      </c>
      <c r="F9" s="377"/>
      <c r="G9" s="378"/>
      <c r="H9" s="378"/>
      <c r="I9" s="378"/>
      <c r="J9" s="378"/>
      <c r="K9" s="367"/>
      <c r="L9" s="31">
        <v>0</v>
      </c>
      <c r="M9" s="32">
        <v>5</v>
      </c>
      <c r="N9" s="32">
        <v>5</v>
      </c>
      <c r="O9" s="32">
        <v>5</v>
      </c>
      <c r="P9" s="32">
        <v>4</v>
      </c>
      <c r="Q9" s="33"/>
      <c r="R9" s="61"/>
      <c r="S9" s="62"/>
      <c r="T9" s="62">
        <v>5</v>
      </c>
      <c r="U9" s="62"/>
      <c r="V9" s="62"/>
      <c r="W9" s="33"/>
      <c r="X9" s="395"/>
    </row>
    <row r="10" spans="2:32" ht="30" customHeight="1" x14ac:dyDescent="0.35">
      <c r="B10" s="167"/>
      <c r="C10" s="15"/>
      <c r="D10" s="6" t="s">
        <v>99</v>
      </c>
      <c r="E10" s="19" t="s">
        <v>101</v>
      </c>
      <c r="F10" s="372"/>
      <c r="G10" s="374"/>
      <c r="H10" s="374"/>
      <c r="I10" s="374"/>
      <c r="J10" s="374"/>
      <c r="K10" s="368"/>
      <c r="L10" s="34">
        <v>0</v>
      </c>
      <c r="M10" s="35">
        <v>3</v>
      </c>
      <c r="N10" s="35">
        <v>5</v>
      </c>
      <c r="O10" s="35">
        <v>5</v>
      </c>
      <c r="P10" s="35">
        <v>4</v>
      </c>
      <c r="Q10" s="36"/>
      <c r="R10" s="64"/>
      <c r="S10" s="65"/>
      <c r="T10" s="65"/>
      <c r="U10" s="65"/>
      <c r="V10" s="65"/>
      <c r="W10" s="36"/>
      <c r="X10" s="395"/>
    </row>
    <row r="11" spans="2:32" ht="60" customHeight="1" x14ac:dyDescent="0.35">
      <c r="B11" s="165" t="s">
        <v>116</v>
      </c>
      <c r="C11" s="13"/>
      <c r="D11" s="6" t="s">
        <v>72</v>
      </c>
      <c r="E11" s="19" t="s">
        <v>85</v>
      </c>
      <c r="F11" s="371">
        <v>36</v>
      </c>
      <c r="G11" s="373">
        <v>36</v>
      </c>
      <c r="H11" s="373">
        <v>36</v>
      </c>
      <c r="I11" s="373">
        <v>36</v>
      </c>
      <c r="J11" s="373">
        <v>36</v>
      </c>
      <c r="K11" s="375">
        <v>36</v>
      </c>
      <c r="L11" s="28">
        <v>0</v>
      </c>
      <c r="M11" s="29">
        <v>0</v>
      </c>
      <c r="N11" s="29">
        <v>0</v>
      </c>
      <c r="O11" s="29">
        <v>0</v>
      </c>
      <c r="P11" s="29">
        <v>0</v>
      </c>
      <c r="Q11" s="37">
        <v>0</v>
      </c>
      <c r="R11" s="59"/>
      <c r="S11" s="60"/>
      <c r="T11" s="60"/>
      <c r="U11" s="60"/>
      <c r="V11" s="60"/>
      <c r="W11" s="37"/>
      <c r="X11" s="395">
        <f>SUM(R11:R12)*F11+SUM(S11:S12)*G11+SUM(T11:T12)*H11+SUM(U11:U12)*I11+SUM(V11:V12)*J11+SUM(W11:W12)*K11</f>
        <v>0</v>
      </c>
    </row>
    <row r="12" spans="2:32" ht="60" customHeight="1" x14ac:dyDescent="0.35">
      <c r="B12" s="166"/>
      <c r="C12" s="14"/>
      <c r="D12" s="6" t="s">
        <v>74</v>
      </c>
      <c r="E12" s="19" t="s">
        <v>88</v>
      </c>
      <c r="F12" s="372"/>
      <c r="G12" s="374"/>
      <c r="H12" s="374"/>
      <c r="I12" s="374"/>
      <c r="J12" s="374"/>
      <c r="K12" s="376"/>
      <c r="L12" s="34">
        <v>0</v>
      </c>
      <c r="M12" s="35">
        <v>0</v>
      </c>
      <c r="N12" s="35">
        <v>0</v>
      </c>
      <c r="O12" s="35">
        <v>0</v>
      </c>
      <c r="P12" s="35">
        <v>0</v>
      </c>
      <c r="Q12" s="38">
        <v>0</v>
      </c>
      <c r="R12" s="73"/>
      <c r="S12" s="74"/>
      <c r="T12" s="74"/>
      <c r="U12" s="74"/>
      <c r="V12" s="74"/>
      <c r="W12" s="38"/>
      <c r="X12" s="395"/>
    </row>
    <row r="13" spans="2:32" ht="39.950000000000003" customHeight="1" x14ac:dyDescent="0.35">
      <c r="B13" s="165" t="s">
        <v>69</v>
      </c>
      <c r="C13" s="13"/>
      <c r="D13" s="6" t="s">
        <v>72</v>
      </c>
      <c r="E13" s="19" t="s">
        <v>85</v>
      </c>
      <c r="F13" s="371">
        <v>20</v>
      </c>
      <c r="G13" s="373">
        <v>20</v>
      </c>
      <c r="H13" s="373">
        <v>20</v>
      </c>
      <c r="I13" s="379"/>
      <c r="J13" s="379"/>
      <c r="K13" s="366"/>
      <c r="L13" s="28">
        <v>0</v>
      </c>
      <c r="M13" s="29">
        <v>3</v>
      </c>
      <c r="N13" s="29">
        <v>13</v>
      </c>
      <c r="O13" s="39"/>
      <c r="P13" s="39"/>
      <c r="Q13" s="30"/>
      <c r="R13" s="59"/>
      <c r="S13" s="60"/>
      <c r="T13" s="60"/>
      <c r="U13" s="46"/>
      <c r="V13" s="46"/>
      <c r="W13" s="30"/>
      <c r="X13" s="395">
        <f>SUM(R13:R15)*F13+SUM(S13:S15)*G13+SUM(T13:T15)*H13+SUM(U13:U15)*I13+SUM(V13:V15)*J13+SUM(W13:W15)*K13</f>
        <v>400</v>
      </c>
    </row>
    <row r="14" spans="2:32" ht="39.950000000000003" customHeight="1" x14ac:dyDescent="0.35">
      <c r="B14" s="166"/>
      <c r="C14" s="14"/>
      <c r="D14" s="6" t="s">
        <v>73</v>
      </c>
      <c r="E14" s="19" t="s">
        <v>87</v>
      </c>
      <c r="F14" s="377"/>
      <c r="G14" s="378"/>
      <c r="H14" s="378"/>
      <c r="I14" s="380"/>
      <c r="J14" s="380"/>
      <c r="K14" s="367"/>
      <c r="L14" s="31">
        <v>0</v>
      </c>
      <c r="M14" s="32">
        <v>13</v>
      </c>
      <c r="N14" s="32">
        <v>17</v>
      </c>
      <c r="O14" s="40"/>
      <c r="P14" s="40"/>
      <c r="Q14" s="33"/>
      <c r="R14" s="61"/>
      <c r="S14" s="62"/>
      <c r="T14" s="62"/>
      <c r="U14" s="68"/>
      <c r="V14" s="68"/>
      <c r="W14" s="33"/>
      <c r="X14" s="395"/>
    </row>
    <row r="15" spans="2:32" ht="39.950000000000003" customHeight="1" x14ac:dyDescent="0.35">
      <c r="B15" s="167"/>
      <c r="C15" s="15"/>
      <c r="D15" s="6" t="s">
        <v>74</v>
      </c>
      <c r="E15" s="19" t="s">
        <v>88</v>
      </c>
      <c r="F15" s="372"/>
      <c r="G15" s="374"/>
      <c r="H15" s="374"/>
      <c r="I15" s="381"/>
      <c r="J15" s="381"/>
      <c r="K15" s="368"/>
      <c r="L15" s="34">
        <v>0</v>
      </c>
      <c r="M15" s="35">
        <v>9</v>
      </c>
      <c r="N15" s="35">
        <v>11</v>
      </c>
      <c r="O15" s="41"/>
      <c r="P15" s="41"/>
      <c r="Q15" s="36"/>
      <c r="R15" s="64">
        <v>20</v>
      </c>
      <c r="S15" s="65"/>
      <c r="T15" s="65"/>
      <c r="U15" s="69"/>
      <c r="V15" s="69"/>
      <c r="W15" s="36"/>
      <c r="X15" s="395"/>
    </row>
    <row r="16" spans="2:32" ht="39.950000000000003" customHeight="1" x14ac:dyDescent="0.35">
      <c r="B16" s="165" t="s">
        <v>70</v>
      </c>
      <c r="C16" s="13"/>
      <c r="D16" s="6" t="s">
        <v>72</v>
      </c>
      <c r="E16" s="19" t="s">
        <v>85</v>
      </c>
      <c r="F16" s="371">
        <v>20</v>
      </c>
      <c r="G16" s="373">
        <v>20</v>
      </c>
      <c r="H16" s="373">
        <v>20</v>
      </c>
      <c r="I16" s="382">
        <v>26</v>
      </c>
      <c r="J16" s="382">
        <v>26</v>
      </c>
      <c r="K16" s="366"/>
      <c r="L16" s="28">
        <v>9</v>
      </c>
      <c r="M16" s="29">
        <v>8</v>
      </c>
      <c r="N16" s="29">
        <v>11</v>
      </c>
      <c r="O16" s="29">
        <v>5</v>
      </c>
      <c r="P16" s="29">
        <v>7</v>
      </c>
      <c r="Q16" s="30"/>
      <c r="R16" s="59"/>
      <c r="S16" s="60"/>
      <c r="T16" s="60">
        <v>10</v>
      </c>
      <c r="U16" s="181"/>
      <c r="V16" s="60"/>
      <c r="W16" s="30"/>
      <c r="X16" s="395">
        <f>SUM(R16:R18)*F16+SUM(S16:S18)*G16+SUM(T16:T18)*H16+SUM(U16:U18)*I16+SUM(V16:V18)*J16+SUM(W16:W18)*K16</f>
        <v>1150</v>
      </c>
    </row>
    <row r="17" spans="2:24" ht="39.950000000000003" customHeight="1" x14ac:dyDescent="0.35">
      <c r="B17" s="166"/>
      <c r="C17" s="14"/>
      <c r="D17" s="6" t="s">
        <v>74</v>
      </c>
      <c r="E17" s="19" t="s">
        <v>88</v>
      </c>
      <c r="F17" s="377"/>
      <c r="G17" s="378"/>
      <c r="H17" s="378"/>
      <c r="I17" s="383"/>
      <c r="J17" s="383"/>
      <c r="K17" s="367"/>
      <c r="L17" s="31">
        <v>11</v>
      </c>
      <c r="M17" s="32">
        <v>6</v>
      </c>
      <c r="N17" s="32">
        <v>17</v>
      </c>
      <c r="O17" s="32">
        <v>10</v>
      </c>
      <c r="P17" s="32">
        <v>13</v>
      </c>
      <c r="Q17" s="33"/>
      <c r="R17" s="61"/>
      <c r="S17" s="62"/>
      <c r="T17" s="62">
        <v>10</v>
      </c>
      <c r="U17" s="62">
        <v>10</v>
      </c>
      <c r="V17" s="62"/>
      <c r="W17" s="33"/>
      <c r="X17" s="395"/>
    </row>
    <row r="18" spans="2:24" ht="39.950000000000003" customHeight="1" x14ac:dyDescent="0.35">
      <c r="B18" s="167"/>
      <c r="C18" s="15"/>
      <c r="D18" s="6" t="s">
        <v>73</v>
      </c>
      <c r="E18" s="19" t="s">
        <v>87</v>
      </c>
      <c r="F18" s="372"/>
      <c r="G18" s="374"/>
      <c r="H18" s="374"/>
      <c r="I18" s="384"/>
      <c r="J18" s="384"/>
      <c r="K18" s="368"/>
      <c r="L18" s="34">
        <v>12</v>
      </c>
      <c r="M18" s="35">
        <v>15</v>
      </c>
      <c r="N18" s="35">
        <v>5</v>
      </c>
      <c r="O18" s="35">
        <v>0</v>
      </c>
      <c r="P18" s="35">
        <v>3</v>
      </c>
      <c r="Q18" s="36"/>
      <c r="R18" s="64"/>
      <c r="S18" s="65"/>
      <c r="T18" s="185">
        <v>5</v>
      </c>
      <c r="U18" s="185">
        <v>5</v>
      </c>
      <c r="V18" s="65">
        <v>10</v>
      </c>
      <c r="W18" s="36"/>
      <c r="X18" s="395"/>
    </row>
    <row r="19" spans="2:24" ht="39.950000000000003" customHeight="1" x14ac:dyDescent="0.35">
      <c r="B19" s="165" t="s">
        <v>92</v>
      </c>
      <c r="C19" s="13"/>
      <c r="D19" s="26" t="s">
        <v>72</v>
      </c>
      <c r="E19" s="27" t="s">
        <v>85</v>
      </c>
      <c r="F19" s="371">
        <v>38</v>
      </c>
      <c r="G19" s="373">
        <v>38</v>
      </c>
      <c r="H19" s="373">
        <v>38</v>
      </c>
      <c r="I19" s="373">
        <v>38</v>
      </c>
      <c r="J19" s="373">
        <v>38</v>
      </c>
      <c r="K19" s="366"/>
      <c r="L19" s="28">
        <v>3</v>
      </c>
      <c r="M19" s="29">
        <v>4</v>
      </c>
      <c r="N19" s="29">
        <v>4</v>
      </c>
      <c r="O19" s="29">
        <v>5</v>
      </c>
      <c r="P19" s="29">
        <v>0</v>
      </c>
      <c r="Q19" s="30"/>
      <c r="R19" s="59"/>
      <c r="S19" s="60"/>
      <c r="T19" s="60"/>
      <c r="U19" s="60"/>
      <c r="V19" s="60"/>
      <c r="W19" s="30"/>
      <c r="X19" s="395">
        <f>SUM(R19:R21)*F19+SUM(S19:S21)*G19+SUM(T19:T21)*H19+SUM(U19:U21)*I19+SUM(V19:V21)*J19+SUM(W19:W21)*K19</f>
        <v>380</v>
      </c>
    </row>
    <row r="20" spans="2:24" ht="39.950000000000003" customHeight="1" x14ac:dyDescent="0.35">
      <c r="B20" s="166"/>
      <c r="C20" s="14"/>
      <c r="D20" s="26" t="s">
        <v>73</v>
      </c>
      <c r="E20" s="27" t="s">
        <v>87</v>
      </c>
      <c r="F20" s="377"/>
      <c r="G20" s="378"/>
      <c r="H20" s="378"/>
      <c r="I20" s="378"/>
      <c r="J20" s="378"/>
      <c r="K20" s="367"/>
      <c r="L20" s="31">
        <v>5</v>
      </c>
      <c r="M20" s="32">
        <v>2</v>
      </c>
      <c r="N20" s="32">
        <v>0</v>
      </c>
      <c r="O20" s="32">
        <v>0</v>
      </c>
      <c r="P20" s="32">
        <v>0</v>
      </c>
      <c r="Q20" s="33"/>
      <c r="R20" s="71"/>
      <c r="S20" s="76"/>
      <c r="T20" s="76"/>
      <c r="U20" s="76"/>
      <c r="V20" s="76"/>
      <c r="W20" s="33"/>
      <c r="X20" s="395"/>
    </row>
    <row r="21" spans="2:24" ht="39.950000000000003" customHeight="1" x14ac:dyDescent="0.35">
      <c r="B21" s="167"/>
      <c r="C21" s="15"/>
      <c r="D21" s="26" t="s">
        <v>93</v>
      </c>
      <c r="E21" s="27" t="s">
        <v>94</v>
      </c>
      <c r="F21" s="372"/>
      <c r="G21" s="374"/>
      <c r="H21" s="374"/>
      <c r="I21" s="374"/>
      <c r="J21" s="374"/>
      <c r="K21" s="368"/>
      <c r="L21" s="34">
        <v>4</v>
      </c>
      <c r="M21" s="35">
        <v>0</v>
      </c>
      <c r="N21" s="35">
        <v>0</v>
      </c>
      <c r="O21" s="35">
        <v>2</v>
      </c>
      <c r="P21" s="35">
        <v>0</v>
      </c>
      <c r="Q21" s="36"/>
      <c r="R21" s="73"/>
      <c r="S21" s="74"/>
      <c r="T21" s="74"/>
      <c r="U21" s="74"/>
      <c r="V21" s="74">
        <v>10</v>
      </c>
      <c r="W21" s="36"/>
      <c r="X21" s="395"/>
    </row>
    <row r="22" spans="2:24" ht="60" customHeight="1" x14ac:dyDescent="0.35">
      <c r="B22" s="165" t="s">
        <v>71</v>
      </c>
      <c r="C22" s="13"/>
      <c r="D22" s="26" t="s">
        <v>75</v>
      </c>
      <c r="E22" s="27" t="s">
        <v>89</v>
      </c>
      <c r="F22" s="371">
        <v>25</v>
      </c>
      <c r="G22" s="373">
        <v>25</v>
      </c>
      <c r="H22" s="373">
        <v>25</v>
      </c>
      <c r="I22" s="373">
        <v>25</v>
      </c>
      <c r="J22" s="373">
        <v>25</v>
      </c>
      <c r="K22" s="366"/>
      <c r="L22" s="28">
        <v>4</v>
      </c>
      <c r="M22" s="29">
        <v>4</v>
      </c>
      <c r="N22" s="29">
        <v>4</v>
      </c>
      <c r="O22" s="29">
        <v>4</v>
      </c>
      <c r="P22" s="29">
        <v>4</v>
      </c>
      <c r="Q22" s="30"/>
      <c r="R22" s="59"/>
      <c r="S22" s="60">
        <v>5</v>
      </c>
      <c r="T22" s="60"/>
      <c r="U22" s="60"/>
      <c r="V22" s="60"/>
      <c r="W22" s="30"/>
      <c r="X22" s="395">
        <f>SUM(R22:R23)*F22+SUM(S22:S23)*G22+SUM(T22:T23)*H22+SUM(U22:U23)*I22+SUM(V22:V23)*J22+SUM(W22:W23)*K22</f>
        <v>375</v>
      </c>
    </row>
    <row r="23" spans="2:24" ht="60" customHeight="1" x14ac:dyDescent="0.35">
      <c r="B23" s="167"/>
      <c r="C23" s="15"/>
      <c r="D23" s="26" t="s">
        <v>76</v>
      </c>
      <c r="E23" s="27" t="s">
        <v>90</v>
      </c>
      <c r="F23" s="372"/>
      <c r="G23" s="374"/>
      <c r="H23" s="374"/>
      <c r="I23" s="374"/>
      <c r="J23" s="374"/>
      <c r="K23" s="368"/>
      <c r="L23" s="34">
        <v>1</v>
      </c>
      <c r="M23" s="35">
        <v>3</v>
      </c>
      <c r="N23" s="35">
        <v>2</v>
      </c>
      <c r="O23" s="35">
        <v>3</v>
      </c>
      <c r="P23" s="35">
        <v>2</v>
      </c>
      <c r="Q23" s="36"/>
      <c r="R23" s="64">
        <v>5</v>
      </c>
      <c r="S23" s="65"/>
      <c r="T23" s="65"/>
      <c r="U23" s="65"/>
      <c r="V23" s="65">
        <v>5</v>
      </c>
      <c r="W23" s="36"/>
      <c r="X23" s="395"/>
    </row>
    <row r="24" spans="2:24" ht="30" customHeight="1" x14ac:dyDescent="0.35">
      <c r="B24" s="165" t="s">
        <v>105</v>
      </c>
      <c r="C24" s="13"/>
      <c r="D24" s="26" t="s">
        <v>106</v>
      </c>
      <c r="E24" s="27" t="s">
        <v>107</v>
      </c>
      <c r="F24" s="371">
        <v>36</v>
      </c>
      <c r="G24" s="373">
        <v>36</v>
      </c>
      <c r="H24" s="373">
        <v>36</v>
      </c>
      <c r="I24" s="373">
        <v>36</v>
      </c>
      <c r="J24" s="373">
        <v>36</v>
      </c>
      <c r="K24" s="375">
        <v>36</v>
      </c>
      <c r="L24" s="28">
        <v>3</v>
      </c>
      <c r="M24" s="29">
        <v>2</v>
      </c>
      <c r="N24" s="29">
        <v>4</v>
      </c>
      <c r="O24" s="29">
        <v>3</v>
      </c>
      <c r="P24" s="29">
        <v>3</v>
      </c>
      <c r="Q24" s="37">
        <v>3</v>
      </c>
      <c r="R24" s="59"/>
      <c r="S24" s="60"/>
      <c r="T24" s="60"/>
      <c r="U24" s="60"/>
      <c r="V24" s="60"/>
      <c r="W24" s="37"/>
      <c r="X24" s="395">
        <f>SUM(R24:R27)*F24+SUM(S24:S27)*G24+SUM(T24:T27)*H24+SUM(U24:U27)*I24+SUM(V24:V27)*J24+SUM(W24:W27)*K24</f>
        <v>1800</v>
      </c>
    </row>
    <row r="25" spans="2:24" ht="30" customHeight="1" x14ac:dyDescent="0.35">
      <c r="B25" s="166"/>
      <c r="C25" s="14"/>
      <c r="D25" s="26" t="s">
        <v>72</v>
      </c>
      <c r="E25" s="27" t="s">
        <v>85</v>
      </c>
      <c r="F25" s="377"/>
      <c r="G25" s="378"/>
      <c r="H25" s="378"/>
      <c r="I25" s="378"/>
      <c r="J25" s="378"/>
      <c r="K25" s="388"/>
      <c r="L25" s="31">
        <v>5</v>
      </c>
      <c r="M25" s="32">
        <v>0</v>
      </c>
      <c r="N25" s="32">
        <v>0</v>
      </c>
      <c r="O25" s="32">
        <v>1</v>
      </c>
      <c r="P25" s="32">
        <v>0</v>
      </c>
      <c r="Q25" s="42">
        <v>3</v>
      </c>
      <c r="R25" s="71"/>
      <c r="S25" s="76"/>
      <c r="T25" s="76">
        <v>10</v>
      </c>
      <c r="U25" s="76">
        <v>10</v>
      </c>
      <c r="V25" s="186">
        <v>10</v>
      </c>
      <c r="W25" s="42"/>
      <c r="X25" s="395"/>
    </row>
    <row r="26" spans="2:24" ht="30" customHeight="1" x14ac:dyDescent="0.35">
      <c r="B26" s="166"/>
      <c r="C26" s="14"/>
      <c r="D26" s="26" t="s">
        <v>73</v>
      </c>
      <c r="E26" s="27" t="s">
        <v>87</v>
      </c>
      <c r="F26" s="377"/>
      <c r="G26" s="378"/>
      <c r="H26" s="378"/>
      <c r="I26" s="378"/>
      <c r="J26" s="378"/>
      <c r="K26" s="388"/>
      <c r="L26" s="31">
        <v>5</v>
      </c>
      <c r="M26" s="32">
        <v>5</v>
      </c>
      <c r="N26" s="32">
        <v>5</v>
      </c>
      <c r="O26" s="32">
        <v>2</v>
      </c>
      <c r="P26" s="32">
        <v>4</v>
      </c>
      <c r="Q26" s="42">
        <v>5</v>
      </c>
      <c r="R26" s="71"/>
      <c r="S26" s="76"/>
      <c r="T26" s="76"/>
      <c r="U26" s="76">
        <v>10</v>
      </c>
      <c r="V26" s="76"/>
      <c r="W26" s="42"/>
      <c r="X26" s="395"/>
    </row>
    <row r="27" spans="2:24" ht="30" customHeight="1" x14ac:dyDescent="0.35">
      <c r="B27" s="167"/>
      <c r="C27" s="15"/>
      <c r="D27" s="26" t="s">
        <v>93</v>
      </c>
      <c r="E27" s="27" t="s">
        <v>94</v>
      </c>
      <c r="F27" s="372"/>
      <c r="G27" s="374"/>
      <c r="H27" s="374"/>
      <c r="I27" s="374"/>
      <c r="J27" s="374"/>
      <c r="K27" s="376"/>
      <c r="L27" s="34">
        <v>4</v>
      </c>
      <c r="M27" s="35">
        <v>5</v>
      </c>
      <c r="N27" s="35">
        <v>3</v>
      </c>
      <c r="O27" s="35">
        <v>4</v>
      </c>
      <c r="P27" s="35">
        <v>4</v>
      </c>
      <c r="Q27" s="38">
        <v>5</v>
      </c>
      <c r="R27" s="73"/>
      <c r="S27" s="74"/>
      <c r="T27" s="74">
        <v>5</v>
      </c>
      <c r="U27" s="74">
        <v>5</v>
      </c>
      <c r="V27" s="74"/>
      <c r="W27" s="38"/>
      <c r="X27" s="395"/>
    </row>
    <row r="28" spans="2:24" ht="140.1" customHeight="1" x14ac:dyDescent="0.6">
      <c r="B28" s="164" t="s">
        <v>109</v>
      </c>
      <c r="C28" s="16"/>
      <c r="D28" s="26" t="s">
        <v>17</v>
      </c>
      <c r="E28" s="27" t="s">
        <v>17</v>
      </c>
      <c r="F28" s="22">
        <v>28</v>
      </c>
      <c r="G28" s="23">
        <v>28</v>
      </c>
      <c r="H28" s="23">
        <v>28</v>
      </c>
      <c r="I28" s="23">
        <v>28</v>
      </c>
      <c r="J28" s="24"/>
      <c r="K28" s="25"/>
      <c r="L28" s="54">
        <v>5</v>
      </c>
      <c r="M28" s="55">
        <v>1</v>
      </c>
      <c r="N28" s="55">
        <v>2</v>
      </c>
      <c r="O28" s="55">
        <v>4</v>
      </c>
      <c r="P28" s="24"/>
      <c r="Q28" s="25"/>
      <c r="R28" s="59"/>
      <c r="S28" s="60"/>
      <c r="T28" s="60"/>
      <c r="U28" s="60"/>
      <c r="V28" s="24"/>
      <c r="W28" s="25"/>
      <c r="X28" s="168">
        <f>SUM(R28)*F28+SUM(S28)*G28+SUM(T28)*H28+SUM(U28)*I28+SUM(V28)*J28+SUM(W28)*K28</f>
        <v>0</v>
      </c>
    </row>
    <row r="29" spans="2:24" ht="60" customHeight="1" x14ac:dyDescent="0.35">
      <c r="B29" s="165" t="s">
        <v>110</v>
      </c>
      <c r="C29" s="13"/>
      <c r="D29" s="26" t="s">
        <v>72</v>
      </c>
      <c r="E29" s="27" t="s">
        <v>85</v>
      </c>
      <c r="F29" s="371">
        <v>35</v>
      </c>
      <c r="G29" s="373">
        <v>35</v>
      </c>
      <c r="H29" s="373">
        <v>35</v>
      </c>
      <c r="I29" s="373">
        <v>35</v>
      </c>
      <c r="J29" s="373">
        <v>35</v>
      </c>
      <c r="K29" s="366"/>
      <c r="L29" s="28">
        <v>0</v>
      </c>
      <c r="M29" s="29">
        <v>0</v>
      </c>
      <c r="N29" s="29">
        <v>1</v>
      </c>
      <c r="O29" s="29">
        <v>0</v>
      </c>
      <c r="P29" s="29">
        <v>1</v>
      </c>
      <c r="Q29" s="30"/>
      <c r="R29" s="59"/>
      <c r="S29" s="60"/>
      <c r="T29" s="60"/>
      <c r="U29" s="60">
        <v>5</v>
      </c>
      <c r="V29" s="60">
        <v>5</v>
      </c>
      <c r="W29" s="30"/>
      <c r="X29" s="395">
        <f>SUM(R29:R30)*F29+SUM(S29:S30)*G29+SUM(T29:T30)*H29+SUM(U29:U30)*I29+SUM(V29:V30)*J29+SUM(W29:W30)*K29</f>
        <v>700</v>
      </c>
    </row>
    <row r="30" spans="2:24" ht="60" customHeight="1" x14ac:dyDescent="0.35">
      <c r="B30" s="167"/>
      <c r="C30" s="15"/>
      <c r="D30" s="26" t="s">
        <v>73</v>
      </c>
      <c r="E30" s="27" t="s">
        <v>87</v>
      </c>
      <c r="F30" s="386"/>
      <c r="G30" s="387"/>
      <c r="H30" s="387"/>
      <c r="I30" s="387"/>
      <c r="J30" s="387"/>
      <c r="K30" s="368"/>
      <c r="L30" s="43">
        <v>2</v>
      </c>
      <c r="M30" s="44">
        <v>2</v>
      </c>
      <c r="N30" s="44">
        <v>0</v>
      </c>
      <c r="O30" s="44">
        <v>0</v>
      </c>
      <c r="P30" s="44">
        <v>1</v>
      </c>
      <c r="Q30" s="36"/>
      <c r="R30" s="73"/>
      <c r="S30" s="74"/>
      <c r="T30" s="74"/>
      <c r="U30" s="74">
        <v>5</v>
      </c>
      <c r="V30" s="74">
        <v>5</v>
      </c>
      <c r="W30" s="36"/>
      <c r="X30" s="395"/>
    </row>
    <row r="31" spans="2:24" ht="60" customHeight="1" x14ac:dyDescent="0.35">
      <c r="B31" s="165" t="s">
        <v>111</v>
      </c>
      <c r="C31" s="13"/>
      <c r="D31" s="26" t="s">
        <v>114</v>
      </c>
      <c r="E31" s="27" t="s">
        <v>112</v>
      </c>
      <c r="F31" s="369">
        <v>33</v>
      </c>
      <c r="G31" s="379"/>
      <c r="H31" s="379"/>
      <c r="I31" s="379"/>
      <c r="J31" s="379"/>
      <c r="K31" s="366"/>
      <c r="L31" s="45">
        <v>16</v>
      </c>
      <c r="M31" s="46"/>
      <c r="N31" s="46"/>
      <c r="O31" s="46"/>
      <c r="P31" s="46"/>
      <c r="Q31" s="47"/>
      <c r="R31" s="45"/>
      <c r="S31" s="46"/>
      <c r="T31" s="46"/>
      <c r="U31" s="46"/>
      <c r="V31" s="46"/>
      <c r="W31" s="47"/>
      <c r="X31" s="395">
        <f>SUM(R31:R32)*F31+SUM(S31:S32)*G31+SUM(T31:T32)*H31+SUM(U31:U32)*I31+SUM(V31:V32)*J31+SUM(W31:W32)*K31</f>
        <v>0</v>
      </c>
    </row>
    <row r="32" spans="2:24" ht="60" customHeight="1" x14ac:dyDescent="0.35">
      <c r="B32" s="167"/>
      <c r="C32" s="15"/>
      <c r="D32" s="26" t="s">
        <v>115</v>
      </c>
      <c r="E32" s="27" t="s">
        <v>113</v>
      </c>
      <c r="F32" s="377"/>
      <c r="G32" s="380"/>
      <c r="H32" s="380"/>
      <c r="I32" s="380"/>
      <c r="J32" s="380"/>
      <c r="K32" s="367"/>
      <c r="L32" s="146">
        <v>18</v>
      </c>
      <c r="M32" s="147"/>
      <c r="N32" s="147"/>
      <c r="O32" s="147"/>
      <c r="P32" s="147"/>
      <c r="Q32" s="148"/>
      <c r="R32" s="146"/>
      <c r="S32" s="147"/>
      <c r="T32" s="147"/>
      <c r="U32" s="147"/>
      <c r="V32" s="147"/>
      <c r="W32" s="148"/>
      <c r="X32" s="396"/>
    </row>
    <row r="33" spans="2:32" s="52" customFormat="1" ht="95.25" customHeight="1" x14ac:dyDescent="0.8">
      <c r="B33" s="166" t="s">
        <v>281</v>
      </c>
      <c r="C33" s="131"/>
      <c r="D33" s="123" t="s">
        <v>283</v>
      </c>
      <c r="E33" s="27" t="s">
        <v>285</v>
      </c>
      <c r="F33" s="156">
        <v>20</v>
      </c>
      <c r="G33" s="149"/>
      <c r="H33" s="149"/>
      <c r="I33" s="149"/>
      <c r="J33" s="149"/>
      <c r="K33" s="157"/>
      <c r="L33" s="151"/>
      <c r="M33" s="149"/>
      <c r="N33" s="149"/>
      <c r="O33" s="149"/>
      <c r="P33" s="149"/>
      <c r="Q33" s="149"/>
      <c r="R33" s="158">
        <v>10</v>
      </c>
      <c r="S33" s="149"/>
      <c r="T33" s="149"/>
      <c r="U33" s="149"/>
      <c r="V33" s="149"/>
      <c r="W33" s="149"/>
      <c r="X33" s="169">
        <f>F33*R33</f>
        <v>200</v>
      </c>
      <c r="Y33" s="184"/>
      <c r="Z33" s="184"/>
      <c r="AA33" s="184"/>
      <c r="AB33" s="184"/>
      <c r="AC33" s="184"/>
      <c r="AD33" s="184"/>
      <c r="AE33" s="184"/>
      <c r="AF33" s="184"/>
    </row>
    <row r="34" spans="2:32" ht="87.75" customHeight="1" x14ac:dyDescent="0.8">
      <c r="B34" s="170"/>
      <c r="C34" s="6"/>
      <c r="D34" s="123" t="s">
        <v>284</v>
      </c>
      <c r="E34" s="27" t="s">
        <v>286</v>
      </c>
      <c r="F34" s="154">
        <v>20</v>
      </c>
      <c r="G34" s="6"/>
      <c r="H34" s="6"/>
      <c r="I34" s="6"/>
      <c r="J34" s="6"/>
      <c r="K34" s="153"/>
      <c r="L34" s="152"/>
      <c r="M34" s="6"/>
      <c r="N34" s="6"/>
      <c r="O34" s="6"/>
      <c r="P34" s="6"/>
      <c r="Q34" s="19"/>
      <c r="R34" s="182"/>
      <c r="S34" s="6"/>
      <c r="T34" s="6"/>
      <c r="U34" s="6"/>
      <c r="V34" s="6"/>
      <c r="W34" s="153"/>
      <c r="X34" s="169">
        <f t="shared" ref="X34:X40" si="0">F34*R34</f>
        <v>0</v>
      </c>
    </row>
    <row r="35" spans="2:32" ht="98.25" customHeight="1" x14ac:dyDescent="0.8">
      <c r="B35" s="164" t="s">
        <v>287</v>
      </c>
      <c r="C35" s="125"/>
      <c r="D35" s="132" t="s">
        <v>288</v>
      </c>
      <c r="E35" s="150" t="s">
        <v>296</v>
      </c>
      <c r="F35" s="154">
        <v>24</v>
      </c>
      <c r="G35" s="6"/>
      <c r="H35" s="6"/>
      <c r="I35" s="6"/>
      <c r="J35" s="6"/>
      <c r="K35" s="153"/>
      <c r="L35" s="152"/>
      <c r="M35" s="6"/>
      <c r="N35" s="6"/>
      <c r="O35" s="6"/>
      <c r="P35" s="6"/>
      <c r="Q35" s="19"/>
      <c r="R35" s="158">
        <v>10</v>
      </c>
      <c r="S35" s="6"/>
      <c r="T35" s="6"/>
      <c r="U35" s="6"/>
      <c r="V35" s="6"/>
      <c r="W35" s="153"/>
      <c r="X35" s="169">
        <f t="shared" si="0"/>
        <v>240</v>
      </c>
    </row>
    <row r="36" spans="2:32" ht="96.75" customHeight="1" x14ac:dyDescent="0.8">
      <c r="B36" s="165" t="s">
        <v>289</v>
      </c>
      <c r="C36" s="6"/>
      <c r="D36" s="123" t="s">
        <v>291</v>
      </c>
      <c r="E36" s="27" t="s">
        <v>290</v>
      </c>
      <c r="F36" s="154">
        <v>23</v>
      </c>
      <c r="G36" s="6"/>
      <c r="H36" s="6"/>
      <c r="I36" s="6"/>
      <c r="J36" s="6"/>
      <c r="K36" s="153"/>
      <c r="L36" s="152"/>
      <c r="M36" s="6"/>
      <c r="N36" s="6"/>
      <c r="O36" s="6"/>
      <c r="P36" s="6"/>
      <c r="Q36" s="19"/>
      <c r="R36" s="158">
        <v>10</v>
      </c>
      <c r="S36" s="6"/>
      <c r="T36" s="6"/>
      <c r="U36" s="6"/>
      <c r="V36" s="6"/>
      <c r="W36" s="153"/>
      <c r="X36" s="169">
        <f t="shared" si="0"/>
        <v>230</v>
      </c>
    </row>
    <row r="37" spans="2:32" ht="93.75" customHeight="1" x14ac:dyDescent="0.8">
      <c r="B37" s="170"/>
      <c r="C37" s="6"/>
      <c r="D37" s="123" t="s">
        <v>284</v>
      </c>
      <c r="E37" s="27" t="s">
        <v>84</v>
      </c>
      <c r="F37" s="154">
        <v>23</v>
      </c>
      <c r="G37" s="6"/>
      <c r="H37" s="6"/>
      <c r="I37" s="6"/>
      <c r="J37" s="6"/>
      <c r="K37" s="153"/>
      <c r="L37" s="152"/>
      <c r="M37" s="6"/>
      <c r="N37" s="6"/>
      <c r="O37" s="6"/>
      <c r="P37" s="6"/>
      <c r="Q37" s="19"/>
      <c r="R37" s="158">
        <v>10</v>
      </c>
      <c r="S37" s="6"/>
      <c r="T37" s="6"/>
      <c r="U37" s="6"/>
      <c r="V37" s="6"/>
      <c r="W37" s="153"/>
      <c r="X37" s="169">
        <f t="shared" si="0"/>
        <v>230</v>
      </c>
    </row>
    <row r="38" spans="2:32" ht="99.75" customHeight="1" x14ac:dyDescent="0.8">
      <c r="B38" s="170"/>
      <c r="C38" s="6"/>
      <c r="D38" s="123" t="s">
        <v>294</v>
      </c>
      <c r="E38" s="27" t="s">
        <v>295</v>
      </c>
      <c r="F38" s="154">
        <v>23</v>
      </c>
      <c r="G38" s="6"/>
      <c r="H38" s="6"/>
      <c r="I38" s="6"/>
      <c r="J38" s="6"/>
      <c r="K38" s="153"/>
      <c r="L38" s="152"/>
      <c r="M38" s="6"/>
      <c r="N38" s="6"/>
      <c r="O38" s="6"/>
      <c r="P38" s="6"/>
      <c r="Q38" s="19"/>
      <c r="R38" s="158"/>
      <c r="S38" s="6"/>
      <c r="T38" s="6"/>
      <c r="U38" s="6"/>
      <c r="V38" s="6"/>
      <c r="W38" s="153"/>
      <c r="X38" s="169">
        <f t="shared" si="0"/>
        <v>0</v>
      </c>
    </row>
    <row r="39" spans="2:32" ht="97.5" customHeight="1" x14ac:dyDescent="0.8">
      <c r="B39" s="170"/>
      <c r="C39" s="128"/>
      <c r="D39" s="132" t="s">
        <v>282</v>
      </c>
      <c r="E39" s="150" t="s">
        <v>86</v>
      </c>
      <c r="F39" s="154">
        <v>23</v>
      </c>
      <c r="G39" s="6"/>
      <c r="H39" s="6"/>
      <c r="I39" s="6"/>
      <c r="J39" s="6"/>
      <c r="K39" s="153"/>
      <c r="L39" s="152"/>
      <c r="M39" s="6"/>
      <c r="N39" s="6"/>
      <c r="O39" s="6"/>
      <c r="P39" s="6"/>
      <c r="Q39" s="19"/>
      <c r="R39" s="158">
        <v>10</v>
      </c>
      <c r="S39" s="6"/>
      <c r="T39" s="6"/>
      <c r="U39" s="6"/>
      <c r="V39" s="6"/>
      <c r="W39" s="153"/>
      <c r="X39" s="169">
        <f t="shared" si="0"/>
        <v>230</v>
      </c>
    </row>
    <row r="40" spans="2:32" ht="96.75" customHeight="1" thickBot="1" x14ac:dyDescent="0.85">
      <c r="B40" s="171" t="s">
        <v>292</v>
      </c>
      <c r="C40" s="172"/>
      <c r="D40" s="173" t="s">
        <v>293</v>
      </c>
      <c r="E40" s="174" t="s">
        <v>88</v>
      </c>
      <c r="F40" s="175">
        <v>24</v>
      </c>
      <c r="G40" s="172"/>
      <c r="H40" s="172"/>
      <c r="I40" s="172"/>
      <c r="J40" s="172"/>
      <c r="K40" s="176"/>
      <c r="L40" s="177"/>
      <c r="M40" s="172"/>
      <c r="N40" s="172"/>
      <c r="O40" s="172"/>
      <c r="P40" s="172"/>
      <c r="Q40" s="178"/>
      <c r="R40" s="179">
        <v>10</v>
      </c>
      <c r="S40" s="172"/>
      <c r="T40" s="172"/>
      <c r="U40" s="172"/>
      <c r="V40" s="172"/>
      <c r="W40" s="176"/>
      <c r="X40" s="180">
        <f t="shared" si="0"/>
        <v>240</v>
      </c>
    </row>
    <row r="41" spans="2:32" ht="87.6" customHeight="1" thickTop="1" thickBot="1" x14ac:dyDescent="0.85">
      <c r="X41" s="155">
        <f>SUM(X4:X40)</f>
        <v>6655</v>
      </c>
    </row>
  </sheetData>
  <mergeCells count="71">
    <mergeCell ref="X2:X3"/>
    <mergeCell ref="F4:F6"/>
    <mergeCell ref="G4:G6"/>
    <mergeCell ref="H4:H6"/>
    <mergeCell ref="I4:I6"/>
    <mergeCell ref="J4:J6"/>
    <mergeCell ref="K4:K6"/>
    <mergeCell ref="X4:X6"/>
    <mergeCell ref="X7:X10"/>
    <mergeCell ref="F11:F12"/>
    <mergeCell ref="G11:G12"/>
    <mergeCell ref="H11:H12"/>
    <mergeCell ref="I11:I12"/>
    <mergeCell ref="J11:J12"/>
    <mergeCell ref="K11:K12"/>
    <mergeCell ref="X11:X12"/>
    <mergeCell ref="F7:F10"/>
    <mergeCell ref="G7:G10"/>
    <mergeCell ref="H7:H10"/>
    <mergeCell ref="I7:I10"/>
    <mergeCell ref="J7:J10"/>
    <mergeCell ref="K7:K10"/>
    <mergeCell ref="X13:X15"/>
    <mergeCell ref="F16:F18"/>
    <mergeCell ref="G16:G18"/>
    <mergeCell ref="H16:H18"/>
    <mergeCell ref="I16:I18"/>
    <mergeCell ref="J16:J18"/>
    <mergeCell ref="K16:K18"/>
    <mergeCell ref="X16:X18"/>
    <mergeCell ref="F13:F15"/>
    <mergeCell ref="G13:G15"/>
    <mergeCell ref="H13:H15"/>
    <mergeCell ref="I13:I15"/>
    <mergeCell ref="J13:J15"/>
    <mergeCell ref="K13:K15"/>
    <mergeCell ref="X19:X21"/>
    <mergeCell ref="F22:F23"/>
    <mergeCell ref="G22:G23"/>
    <mergeCell ref="H22:H23"/>
    <mergeCell ref="I22:I23"/>
    <mergeCell ref="J22:J23"/>
    <mergeCell ref="K22:K23"/>
    <mergeCell ref="X22:X23"/>
    <mergeCell ref="F19:F21"/>
    <mergeCell ref="G19:G21"/>
    <mergeCell ref="H19:H21"/>
    <mergeCell ref="I19:I21"/>
    <mergeCell ref="J19:J21"/>
    <mergeCell ref="K19:K21"/>
    <mergeCell ref="X24:X27"/>
    <mergeCell ref="F29:F30"/>
    <mergeCell ref="G29:G30"/>
    <mergeCell ref="H29:H30"/>
    <mergeCell ref="I29:I30"/>
    <mergeCell ref="J29:J30"/>
    <mergeCell ref="K29:K30"/>
    <mergeCell ref="X29:X30"/>
    <mergeCell ref="F24:F27"/>
    <mergeCell ref="G24:G27"/>
    <mergeCell ref="H24:H27"/>
    <mergeCell ref="I24:I27"/>
    <mergeCell ref="J24:J27"/>
    <mergeCell ref="K24:K27"/>
    <mergeCell ref="X31:X32"/>
    <mergeCell ref="F31:F32"/>
    <mergeCell ref="G31:G32"/>
    <mergeCell ref="H31:H32"/>
    <mergeCell ref="I31:I32"/>
    <mergeCell ref="J31:J32"/>
    <mergeCell ref="K31:K32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AF49"/>
  <sheetViews>
    <sheetView showGridLines="0" zoomScale="55" zoomScaleNormal="55" workbookViewId="0">
      <pane ySplit="3" topLeftCell="A41" activePane="bottomLeft" state="frozen"/>
      <selection pane="bottomLeft" activeCell="H49" sqref="H49"/>
    </sheetView>
  </sheetViews>
  <sheetFormatPr defaultRowHeight="25.5" x14ac:dyDescent="0.35"/>
  <cols>
    <col min="2" max="2" width="10.625" customWidth="1"/>
    <col min="3" max="3" width="35.625" customWidth="1"/>
    <col min="4" max="11" width="10.625" customWidth="1"/>
    <col min="12" max="17" width="10.625" hidden="1" customWidth="1"/>
    <col min="18" max="23" width="10.625" customWidth="1"/>
    <col min="24" max="24" width="44.75" style="92" customWidth="1"/>
    <col min="25" max="25" width="9" style="183"/>
    <col min="26" max="26" width="16.75" style="183" bestFit="1" customWidth="1"/>
    <col min="27" max="27" width="13" style="183" bestFit="1" customWidth="1"/>
    <col min="28" max="32" width="9" style="183"/>
  </cols>
  <sheetData>
    <row r="1" spans="2:32" ht="26.25" thickBot="1" x14ac:dyDescent="0.4"/>
    <row r="2" spans="2:32" ht="26.25" thickTop="1" x14ac:dyDescent="0.35">
      <c r="B2" s="159"/>
      <c r="C2" s="160"/>
      <c r="D2" s="160"/>
      <c r="E2" s="160"/>
      <c r="F2" s="161" t="s">
        <v>118</v>
      </c>
      <c r="G2" s="162"/>
      <c r="H2" s="162"/>
      <c r="I2" s="162"/>
      <c r="J2" s="162"/>
      <c r="K2" s="163"/>
      <c r="L2" s="161" t="s">
        <v>119</v>
      </c>
      <c r="M2" s="162"/>
      <c r="N2" s="162"/>
      <c r="O2" s="162"/>
      <c r="P2" s="162"/>
      <c r="Q2" s="163"/>
      <c r="R2" s="161" t="s">
        <v>120</v>
      </c>
      <c r="S2" s="162"/>
      <c r="T2" s="162"/>
      <c r="U2" s="162"/>
      <c r="V2" s="162"/>
      <c r="W2" s="163"/>
      <c r="X2" s="397" t="s">
        <v>3</v>
      </c>
    </row>
    <row r="3" spans="2:32" s="92" customFormat="1" ht="26.25" thickBot="1" x14ac:dyDescent="0.4">
      <c r="B3" s="164" t="s">
        <v>91</v>
      </c>
      <c r="C3" s="16" t="s">
        <v>117</v>
      </c>
      <c r="D3" s="16" t="s">
        <v>82</v>
      </c>
      <c r="E3" s="18" t="s">
        <v>83</v>
      </c>
      <c r="F3" s="20" t="s">
        <v>77</v>
      </c>
      <c r="G3" s="16" t="s">
        <v>78</v>
      </c>
      <c r="H3" s="16" t="s">
        <v>79</v>
      </c>
      <c r="I3" s="16" t="s">
        <v>80</v>
      </c>
      <c r="J3" s="16" t="s">
        <v>81</v>
      </c>
      <c r="K3" s="21" t="s">
        <v>108</v>
      </c>
      <c r="L3" s="20" t="s">
        <v>77</v>
      </c>
      <c r="M3" s="16" t="s">
        <v>78</v>
      </c>
      <c r="N3" s="16" t="s">
        <v>79</v>
      </c>
      <c r="O3" s="16" t="s">
        <v>80</v>
      </c>
      <c r="P3" s="16" t="s">
        <v>81</v>
      </c>
      <c r="Q3" s="21" t="s">
        <v>108</v>
      </c>
      <c r="R3" s="20" t="s">
        <v>77</v>
      </c>
      <c r="S3" s="16" t="s">
        <v>78</v>
      </c>
      <c r="T3" s="16" t="s">
        <v>79</v>
      </c>
      <c r="U3" s="16" t="s">
        <v>80</v>
      </c>
      <c r="V3" s="16" t="s">
        <v>81</v>
      </c>
      <c r="W3" s="21" t="s">
        <v>108</v>
      </c>
      <c r="X3" s="398"/>
      <c r="Y3" s="183"/>
      <c r="Z3" s="183"/>
      <c r="AA3" s="183"/>
      <c r="AB3" s="183"/>
      <c r="AC3" s="183"/>
      <c r="AD3" s="183"/>
      <c r="AE3" s="183"/>
      <c r="AF3" s="183"/>
    </row>
    <row r="4" spans="2:32" ht="30" customHeight="1" x14ac:dyDescent="0.35">
      <c r="B4" s="165" t="s">
        <v>104</v>
      </c>
      <c r="C4" s="13"/>
      <c r="D4" s="6" t="s">
        <v>72</v>
      </c>
      <c r="E4" s="19" t="s">
        <v>85</v>
      </c>
      <c r="F4" s="371">
        <v>28</v>
      </c>
      <c r="G4" s="373">
        <v>28</v>
      </c>
      <c r="H4" s="373">
        <v>28</v>
      </c>
      <c r="I4" s="373">
        <v>28</v>
      </c>
      <c r="J4" s="373">
        <v>28</v>
      </c>
      <c r="K4" s="366"/>
      <c r="L4" s="28">
        <v>0</v>
      </c>
      <c r="M4" s="29">
        <v>3</v>
      </c>
      <c r="N4" s="29">
        <v>1</v>
      </c>
      <c r="O4" s="29">
        <v>0</v>
      </c>
      <c r="P4" s="29">
        <v>0</v>
      </c>
      <c r="Q4" s="30"/>
      <c r="R4" s="59"/>
      <c r="S4" s="60"/>
      <c r="T4" s="60"/>
      <c r="U4" s="60">
        <v>2</v>
      </c>
      <c r="V4" s="60"/>
      <c r="W4" s="30"/>
      <c r="X4" s="402">
        <f>SUM(R4:R6)*F4+SUM(S4:S6)*G4+SUM(T4:T6)*H4+SUM(U4:U6)*I4+SUM(V4:V6)*J4+SUM(W4:W6)*K4</f>
        <v>56</v>
      </c>
    </row>
    <row r="5" spans="2:32" ht="30" customHeight="1" x14ac:dyDescent="0.35">
      <c r="B5" s="166"/>
      <c r="C5" s="14"/>
      <c r="D5" s="6" t="s">
        <v>73</v>
      </c>
      <c r="E5" s="19" t="s">
        <v>87</v>
      </c>
      <c r="F5" s="377"/>
      <c r="G5" s="378"/>
      <c r="H5" s="378"/>
      <c r="I5" s="378"/>
      <c r="J5" s="378"/>
      <c r="K5" s="367"/>
      <c r="L5" s="31">
        <v>0</v>
      </c>
      <c r="M5" s="32">
        <v>2</v>
      </c>
      <c r="N5" s="32">
        <v>1</v>
      </c>
      <c r="O5" s="32">
        <v>0</v>
      </c>
      <c r="P5" s="32">
        <v>0</v>
      </c>
      <c r="Q5" s="33"/>
      <c r="R5" s="71"/>
      <c r="S5" s="62"/>
      <c r="T5" s="72"/>
      <c r="U5" s="62"/>
      <c r="V5" s="62"/>
      <c r="W5" s="33"/>
      <c r="X5" s="400"/>
    </row>
    <row r="6" spans="2:32" ht="30" customHeight="1" x14ac:dyDescent="0.35">
      <c r="B6" s="167"/>
      <c r="C6" s="15"/>
      <c r="D6" s="6" t="s">
        <v>74</v>
      </c>
      <c r="E6" s="19" t="s">
        <v>88</v>
      </c>
      <c r="F6" s="372"/>
      <c r="G6" s="374"/>
      <c r="H6" s="374"/>
      <c r="I6" s="374"/>
      <c r="J6" s="374"/>
      <c r="K6" s="368"/>
      <c r="L6" s="34">
        <v>0</v>
      </c>
      <c r="M6" s="35">
        <v>3</v>
      </c>
      <c r="N6" s="35">
        <v>1</v>
      </c>
      <c r="O6" s="35">
        <v>3</v>
      </c>
      <c r="P6" s="35">
        <v>1</v>
      </c>
      <c r="Q6" s="36"/>
      <c r="R6" s="64"/>
      <c r="S6" s="65"/>
      <c r="T6" s="65"/>
      <c r="U6" s="65"/>
      <c r="V6" s="65"/>
      <c r="W6" s="36"/>
      <c r="X6" s="400"/>
    </row>
    <row r="7" spans="2:32" ht="30" customHeight="1" x14ac:dyDescent="0.35">
      <c r="B7" s="165" t="s">
        <v>95</v>
      </c>
      <c r="C7" s="13"/>
      <c r="D7" s="6" t="s">
        <v>96</v>
      </c>
      <c r="E7" s="19" t="s">
        <v>100</v>
      </c>
      <c r="F7" s="371">
        <v>34</v>
      </c>
      <c r="G7" s="373">
        <v>34</v>
      </c>
      <c r="H7" s="373">
        <v>34</v>
      </c>
      <c r="I7" s="373">
        <v>34</v>
      </c>
      <c r="J7" s="373">
        <v>34</v>
      </c>
      <c r="K7" s="366"/>
      <c r="L7" s="28">
        <v>0</v>
      </c>
      <c r="M7" s="29">
        <v>5</v>
      </c>
      <c r="N7" s="29">
        <v>5</v>
      </c>
      <c r="O7" s="29">
        <v>5</v>
      </c>
      <c r="P7" s="29">
        <v>5</v>
      </c>
      <c r="Q7" s="30"/>
      <c r="R7" s="59">
        <v>2</v>
      </c>
      <c r="S7" s="60"/>
      <c r="T7" s="60"/>
      <c r="U7" s="60"/>
      <c r="V7" s="60"/>
      <c r="W7" s="30"/>
      <c r="X7" s="400">
        <f>SUM(R7:R10)*F7+SUM(S7:S10)*G7+SUM(T7:T10)*H7+SUM(U7:U10)*I7+SUM(V7:V10)*J7+SUM(W7:W10)*K7</f>
        <v>136</v>
      </c>
    </row>
    <row r="8" spans="2:32" ht="30" customHeight="1" x14ac:dyDescent="0.35">
      <c r="B8" s="166"/>
      <c r="C8" s="14"/>
      <c r="D8" s="6" t="s">
        <v>97</v>
      </c>
      <c r="E8" s="19" t="s">
        <v>103</v>
      </c>
      <c r="F8" s="377"/>
      <c r="G8" s="378"/>
      <c r="H8" s="378"/>
      <c r="I8" s="378"/>
      <c r="J8" s="378"/>
      <c r="K8" s="367"/>
      <c r="L8" s="31">
        <v>0</v>
      </c>
      <c r="M8" s="32">
        <v>4</v>
      </c>
      <c r="N8" s="32">
        <v>0</v>
      </c>
      <c r="O8" s="32">
        <v>0</v>
      </c>
      <c r="P8" s="32">
        <v>0</v>
      </c>
      <c r="Q8" s="33"/>
      <c r="R8" s="61"/>
      <c r="S8" s="62"/>
      <c r="T8" s="62"/>
      <c r="U8" s="62">
        <v>2</v>
      </c>
      <c r="V8" s="62"/>
      <c r="W8" s="33"/>
      <c r="X8" s="400"/>
    </row>
    <row r="9" spans="2:32" ht="30" customHeight="1" x14ac:dyDescent="0.35">
      <c r="B9" s="166"/>
      <c r="C9" s="14"/>
      <c r="D9" s="6" t="s">
        <v>98</v>
      </c>
      <c r="E9" s="19" t="s">
        <v>102</v>
      </c>
      <c r="F9" s="377"/>
      <c r="G9" s="378"/>
      <c r="H9" s="378"/>
      <c r="I9" s="378"/>
      <c r="J9" s="378"/>
      <c r="K9" s="367"/>
      <c r="L9" s="31">
        <v>0</v>
      </c>
      <c r="M9" s="32">
        <v>5</v>
      </c>
      <c r="N9" s="32">
        <v>5</v>
      </c>
      <c r="O9" s="32">
        <v>5</v>
      </c>
      <c r="P9" s="32">
        <v>4</v>
      </c>
      <c r="Q9" s="33"/>
      <c r="R9" s="61"/>
      <c r="S9" s="62"/>
      <c r="T9" s="62"/>
      <c r="U9" s="62"/>
      <c r="V9" s="62"/>
      <c r="W9" s="33"/>
      <c r="X9" s="400"/>
    </row>
    <row r="10" spans="2:32" ht="30" customHeight="1" x14ac:dyDescent="0.35">
      <c r="B10" s="167"/>
      <c r="C10" s="15"/>
      <c r="D10" s="6" t="s">
        <v>99</v>
      </c>
      <c r="E10" s="19" t="s">
        <v>101</v>
      </c>
      <c r="F10" s="372"/>
      <c r="G10" s="374"/>
      <c r="H10" s="374"/>
      <c r="I10" s="374"/>
      <c r="J10" s="374"/>
      <c r="K10" s="368"/>
      <c r="L10" s="34">
        <v>0</v>
      </c>
      <c r="M10" s="35">
        <v>3</v>
      </c>
      <c r="N10" s="35">
        <v>5</v>
      </c>
      <c r="O10" s="35">
        <v>5</v>
      </c>
      <c r="P10" s="35">
        <v>4</v>
      </c>
      <c r="Q10" s="36"/>
      <c r="R10" s="64"/>
      <c r="S10" s="65"/>
      <c r="T10" s="65"/>
      <c r="U10" s="65"/>
      <c r="V10" s="65"/>
      <c r="W10" s="36"/>
      <c r="X10" s="400"/>
    </row>
    <row r="11" spans="2:32" ht="60" customHeight="1" x14ac:dyDescent="0.35">
      <c r="B11" s="165" t="s">
        <v>116</v>
      </c>
      <c r="C11" s="13"/>
      <c r="D11" s="6" t="s">
        <v>72</v>
      </c>
      <c r="E11" s="19" t="s">
        <v>85</v>
      </c>
      <c r="F11" s="371">
        <v>36</v>
      </c>
      <c r="G11" s="373">
        <v>36</v>
      </c>
      <c r="H11" s="373">
        <v>36</v>
      </c>
      <c r="I11" s="373">
        <v>36</v>
      </c>
      <c r="J11" s="373">
        <v>36</v>
      </c>
      <c r="K11" s="375">
        <v>36</v>
      </c>
      <c r="L11" s="28">
        <v>0</v>
      </c>
      <c r="M11" s="29">
        <v>0</v>
      </c>
      <c r="N11" s="29">
        <v>0</v>
      </c>
      <c r="O11" s="29">
        <v>0</v>
      </c>
      <c r="P11" s="29">
        <v>0</v>
      </c>
      <c r="Q11" s="37">
        <v>0</v>
      </c>
      <c r="R11" s="59"/>
      <c r="S11" s="60"/>
      <c r="T11" s="60">
        <v>5</v>
      </c>
      <c r="U11" s="60"/>
      <c r="V11" s="60"/>
      <c r="W11" s="37"/>
      <c r="X11" s="400">
        <f>SUM(R11:R12)*F11+SUM(S11:S12)*G11+SUM(T11:T12)*H11+SUM(U11:U12)*I11+SUM(V11:V12)*J11+SUM(W11:W12)*K11</f>
        <v>180</v>
      </c>
    </row>
    <row r="12" spans="2:32" ht="60" customHeight="1" x14ac:dyDescent="0.35">
      <c r="B12" s="166"/>
      <c r="C12" s="14"/>
      <c r="D12" s="6" t="s">
        <v>74</v>
      </c>
      <c r="E12" s="19" t="s">
        <v>88</v>
      </c>
      <c r="F12" s="372"/>
      <c r="G12" s="374"/>
      <c r="H12" s="374"/>
      <c r="I12" s="374"/>
      <c r="J12" s="374"/>
      <c r="K12" s="376"/>
      <c r="L12" s="34">
        <v>0</v>
      </c>
      <c r="M12" s="35">
        <v>0</v>
      </c>
      <c r="N12" s="35">
        <v>0</v>
      </c>
      <c r="O12" s="35">
        <v>0</v>
      </c>
      <c r="P12" s="35">
        <v>0</v>
      </c>
      <c r="Q12" s="38">
        <v>0</v>
      </c>
      <c r="R12" s="73"/>
      <c r="S12" s="74"/>
      <c r="T12" s="74"/>
      <c r="U12" s="74"/>
      <c r="V12" s="74"/>
      <c r="W12" s="38"/>
      <c r="X12" s="400"/>
    </row>
    <row r="13" spans="2:32" ht="39.950000000000003" customHeight="1" x14ac:dyDescent="0.35">
      <c r="B13" s="165" t="s">
        <v>69</v>
      </c>
      <c r="C13" s="13"/>
      <c r="D13" s="6" t="s">
        <v>72</v>
      </c>
      <c r="E13" s="19" t="s">
        <v>85</v>
      </c>
      <c r="F13" s="371">
        <v>20</v>
      </c>
      <c r="G13" s="373">
        <v>20</v>
      </c>
      <c r="H13" s="373">
        <v>20</v>
      </c>
      <c r="I13" s="379"/>
      <c r="J13" s="379"/>
      <c r="K13" s="366"/>
      <c r="L13" s="28">
        <v>0</v>
      </c>
      <c r="M13" s="29">
        <v>3</v>
      </c>
      <c r="N13" s="29">
        <v>13</v>
      </c>
      <c r="O13" s="39"/>
      <c r="P13" s="39"/>
      <c r="Q13" s="30"/>
      <c r="R13" s="59">
        <v>5</v>
      </c>
      <c r="S13" s="60"/>
      <c r="T13" s="60"/>
      <c r="U13" s="46"/>
      <c r="V13" s="46"/>
      <c r="W13" s="30"/>
      <c r="X13" s="400">
        <f>SUM(R13:R15)*F13+SUM(S13:S15)*G13+SUM(T13:T15)*H13+SUM(U13:U15)*I13+SUM(V13:V15)*J13+SUM(W13:W15)*K13</f>
        <v>600</v>
      </c>
    </row>
    <row r="14" spans="2:32" ht="39.950000000000003" customHeight="1" x14ac:dyDescent="0.35">
      <c r="B14" s="166"/>
      <c r="C14" s="14"/>
      <c r="D14" s="6" t="s">
        <v>73</v>
      </c>
      <c r="E14" s="19" t="s">
        <v>87</v>
      </c>
      <c r="F14" s="377"/>
      <c r="G14" s="378"/>
      <c r="H14" s="378"/>
      <c r="I14" s="380"/>
      <c r="J14" s="380"/>
      <c r="K14" s="367"/>
      <c r="L14" s="31">
        <v>0</v>
      </c>
      <c r="M14" s="32">
        <v>13</v>
      </c>
      <c r="N14" s="32">
        <v>17</v>
      </c>
      <c r="O14" s="40"/>
      <c r="P14" s="40"/>
      <c r="Q14" s="33"/>
      <c r="R14" s="61">
        <v>5</v>
      </c>
      <c r="S14" s="62"/>
      <c r="T14" s="62"/>
      <c r="U14" s="68"/>
      <c r="V14" s="68"/>
      <c r="W14" s="33"/>
      <c r="X14" s="400"/>
    </row>
    <row r="15" spans="2:32" ht="39.950000000000003" customHeight="1" x14ac:dyDescent="0.35">
      <c r="B15" s="167"/>
      <c r="C15" s="15"/>
      <c r="D15" s="6" t="s">
        <v>74</v>
      </c>
      <c r="E15" s="19" t="s">
        <v>88</v>
      </c>
      <c r="F15" s="372"/>
      <c r="G15" s="374"/>
      <c r="H15" s="374"/>
      <c r="I15" s="381"/>
      <c r="J15" s="381"/>
      <c r="K15" s="368"/>
      <c r="L15" s="34">
        <v>0</v>
      </c>
      <c r="M15" s="35">
        <v>9</v>
      </c>
      <c r="N15" s="35">
        <v>11</v>
      </c>
      <c r="O15" s="41"/>
      <c r="P15" s="41"/>
      <c r="Q15" s="36"/>
      <c r="R15" s="64">
        <v>5</v>
      </c>
      <c r="S15" s="65">
        <v>15</v>
      </c>
      <c r="T15" s="65"/>
      <c r="U15" s="69"/>
      <c r="V15" s="69"/>
      <c r="W15" s="36"/>
      <c r="X15" s="400"/>
    </row>
    <row r="16" spans="2:32" ht="39.950000000000003" customHeight="1" x14ac:dyDescent="0.35">
      <c r="B16" s="165" t="s">
        <v>70</v>
      </c>
      <c r="C16" s="13"/>
      <c r="D16" s="6" t="s">
        <v>72</v>
      </c>
      <c r="E16" s="19" t="s">
        <v>85</v>
      </c>
      <c r="F16" s="371">
        <v>20</v>
      </c>
      <c r="G16" s="373">
        <v>20</v>
      </c>
      <c r="H16" s="373">
        <v>20</v>
      </c>
      <c r="I16" s="382">
        <v>26</v>
      </c>
      <c r="J16" s="382">
        <v>26</v>
      </c>
      <c r="K16" s="366"/>
      <c r="L16" s="28">
        <v>9</v>
      </c>
      <c r="M16" s="29">
        <v>8</v>
      </c>
      <c r="N16" s="29">
        <v>11</v>
      </c>
      <c r="O16" s="29">
        <v>5</v>
      </c>
      <c r="P16" s="29">
        <v>7</v>
      </c>
      <c r="Q16" s="30"/>
      <c r="R16" s="59"/>
      <c r="S16" s="60">
        <v>10</v>
      </c>
      <c r="T16" s="60"/>
      <c r="U16" s="60"/>
      <c r="V16" s="60"/>
      <c r="W16" s="30"/>
      <c r="X16" s="400">
        <f>SUM(R16:R18)*F16+SUM(S16:S18)*G16+SUM(T16:T18)*H16+SUM(U16:U18)*I16+SUM(V16:V18)*J16+SUM(W16:W18)*K16</f>
        <v>1980</v>
      </c>
    </row>
    <row r="17" spans="2:24" ht="39.950000000000003" customHeight="1" x14ac:dyDescent="0.35">
      <c r="B17" s="166"/>
      <c r="C17" s="14"/>
      <c r="D17" s="6" t="s">
        <v>74</v>
      </c>
      <c r="E17" s="19" t="s">
        <v>88</v>
      </c>
      <c r="F17" s="377"/>
      <c r="G17" s="378"/>
      <c r="H17" s="378"/>
      <c r="I17" s="383"/>
      <c r="J17" s="383"/>
      <c r="K17" s="367"/>
      <c r="L17" s="31">
        <v>11</v>
      </c>
      <c r="M17" s="32">
        <v>6</v>
      </c>
      <c r="N17" s="32">
        <v>17</v>
      </c>
      <c r="O17" s="32">
        <v>10</v>
      </c>
      <c r="P17" s="32">
        <v>13</v>
      </c>
      <c r="Q17" s="33"/>
      <c r="R17" s="61"/>
      <c r="S17" s="62">
        <v>10</v>
      </c>
      <c r="T17" s="62">
        <v>10</v>
      </c>
      <c r="U17" s="62"/>
      <c r="V17" s="62">
        <v>10</v>
      </c>
      <c r="W17" s="33"/>
      <c r="X17" s="400"/>
    </row>
    <row r="18" spans="2:24" ht="39.950000000000003" customHeight="1" x14ac:dyDescent="0.35">
      <c r="B18" s="167"/>
      <c r="C18" s="15"/>
      <c r="D18" s="6" t="s">
        <v>73</v>
      </c>
      <c r="E18" s="19" t="s">
        <v>87</v>
      </c>
      <c r="F18" s="372"/>
      <c r="G18" s="374"/>
      <c r="H18" s="374"/>
      <c r="I18" s="384"/>
      <c r="J18" s="384"/>
      <c r="K18" s="368"/>
      <c r="L18" s="34">
        <v>12</v>
      </c>
      <c r="M18" s="35">
        <v>15</v>
      </c>
      <c r="N18" s="35">
        <v>5</v>
      </c>
      <c r="O18" s="35">
        <v>0</v>
      </c>
      <c r="P18" s="35">
        <v>3</v>
      </c>
      <c r="Q18" s="36"/>
      <c r="R18" s="64">
        <v>10</v>
      </c>
      <c r="S18" s="65"/>
      <c r="T18" s="65">
        <v>20</v>
      </c>
      <c r="U18" s="65">
        <v>10</v>
      </c>
      <c r="V18" s="65">
        <v>10</v>
      </c>
      <c r="W18" s="36"/>
      <c r="X18" s="400"/>
    </row>
    <row r="19" spans="2:24" ht="39.950000000000003" customHeight="1" x14ac:dyDescent="0.35">
      <c r="B19" s="165" t="s">
        <v>92</v>
      </c>
      <c r="C19" s="13"/>
      <c r="D19" s="26" t="s">
        <v>72</v>
      </c>
      <c r="E19" s="27" t="s">
        <v>85</v>
      </c>
      <c r="F19" s="371">
        <v>38</v>
      </c>
      <c r="G19" s="373">
        <v>38</v>
      </c>
      <c r="H19" s="373">
        <v>38</v>
      </c>
      <c r="I19" s="373">
        <v>38</v>
      </c>
      <c r="J19" s="373">
        <v>38</v>
      </c>
      <c r="K19" s="366"/>
      <c r="L19" s="28">
        <v>3</v>
      </c>
      <c r="M19" s="29">
        <v>4</v>
      </c>
      <c r="N19" s="29">
        <v>4</v>
      </c>
      <c r="O19" s="29">
        <v>5</v>
      </c>
      <c r="P19" s="29">
        <v>0</v>
      </c>
      <c r="Q19" s="30"/>
      <c r="R19" s="59"/>
      <c r="S19" s="60"/>
      <c r="T19" s="60"/>
      <c r="U19" s="60"/>
      <c r="V19" s="60"/>
      <c r="W19" s="30"/>
      <c r="X19" s="400">
        <f>SUM(R19:R21)*F19+SUM(S19:S21)*G19+SUM(T19:T21)*H19+SUM(U19:U21)*I19+SUM(V19:V21)*J19+SUM(W19:W21)*K19</f>
        <v>380</v>
      </c>
    </row>
    <row r="20" spans="2:24" ht="39.950000000000003" customHeight="1" x14ac:dyDescent="0.35">
      <c r="B20" s="166"/>
      <c r="C20" s="14"/>
      <c r="D20" s="26" t="s">
        <v>73</v>
      </c>
      <c r="E20" s="27" t="s">
        <v>87</v>
      </c>
      <c r="F20" s="377"/>
      <c r="G20" s="378"/>
      <c r="H20" s="378"/>
      <c r="I20" s="378"/>
      <c r="J20" s="378"/>
      <c r="K20" s="367"/>
      <c r="L20" s="31">
        <v>5</v>
      </c>
      <c r="M20" s="32">
        <v>2</v>
      </c>
      <c r="N20" s="32">
        <v>0</v>
      </c>
      <c r="O20" s="32">
        <v>0</v>
      </c>
      <c r="P20" s="32">
        <v>0</v>
      </c>
      <c r="Q20" s="33"/>
      <c r="R20" s="71"/>
      <c r="S20" s="76"/>
      <c r="T20" s="76">
        <v>10</v>
      </c>
      <c r="U20" s="76"/>
      <c r="V20" s="76"/>
      <c r="W20" s="33"/>
      <c r="X20" s="400"/>
    </row>
    <row r="21" spans="2:24" ht="39.950000000000003" customHeight="1" x14ac:dyDescent="0.35">
      <c r="B21" s="167"/>
      <c r="C21" s="15"/>
      <c r="D21" s="26" t="s">
        <v>93</v>
      </c>
      <c r="E21" s="27" t="s">
        <v>94</v>
      </c>
      <c r="F21" s="372"/>
      <c r="G21" s="374"/>
      <c r="H21" s="374"/>
      <c r="I21" s="374"/>
      <c r="J21" s="374"/>
      <c r="K21" s="368"/>
      <c r="L21" s="34">
        <v>4</v>
      </c>
      <c r="M21" s="35">
        <v>0</v>
      </c>
      <c r="N21" s="35">
        <v>0</v>
      </c>
      <c r="O21" s="35">
        <v>2</v>
      </c>
      <c r="P21" s="35">
        <v>0</v>
      </c>
      <c r="Q21" s="36"/>
      <c r="R21" s="73"/>
      <c r="S21" s="74"/>
      <c r="T21" s="74"/>
      <c r="U21" s="74"/>
      <c r="V21" s="74"/>
      <c r="W21" s="36"/>
      <c r="X21" s="400"/>
    </row>
    <row r="22" spans="2:24" ht="60" customHeight="1" x14ac:dyDescent="0.35">
      <c r="B22" s="165" t="s">
        <v>71</v>
      </c>
      <c r="C22" s="13"/>
      <c r="D22" s="26" t="s">
        <v>75</v>
      </c>
      <c r="E22" s="27" t="s">
        <v>89</v>
      </c>
      <c r="F22" s="371">
        <v>25</v>
      </c>
      <c r="G22" s="373">
        <v>25</v>
      </c>
      <c r="H22" s="373">
        <v>25</v>
      </c>
      <c r="I22" s="373">
        <v>25</v>
      </c>
      <c r="J22" s="373">
        <v>25</v>
      </c>
      <c r="K22" s="366"/>
      <c r="L22" s="28">
        <v>4</v>
      </c>
      <c r="M22" s="29">
        <v>4</v>
      </c>
      <c r="N22" s="29">
        <v>4</v>
      </c>
      <c r="O22" s="29">
        <v>4</v>
      </c>
      <c r="P22" s="29">
        <v>4</v>
      </c>
      <c r="Q22" s="30"/>
      <c r="R22" s="59"/>
      <c r="S22" s="60"/>
      <c r="T22" s="60"/>
      <c r="U22" s="60"/>
      <c r="V22" s="60">
        <v>2</v>
      </c>
      <c r="W22" s="30"/>
      <c r="X22" s="400">
        <f>SUM(R22:R23)*F22+SUM(S22:S23)*G22+SUM(T22:T23)*H22+SUM(U22:U23)*I22+SUM(V22:V23)*J22+SUM(W22:W23)*K22</f>
        <v>225</v>
      </c>
    </row>
    <row r="23" spans="2:24" ht="60" customHeight="1" x14ac:dyDescent="0.35">
      <c r="B23" s="167"/>
      <c r="C23" s="15"/>
      <c r="D23" s="26" t="s">
        <v>76</v>
      </c>
      <c r="E23" s="27" t="s">
        <v>90</v>
      </c>
      <c r="F23" s="372"/>
      <c r="G23" s="374"/>
      <c r="H23" s="374"/>
      <c r="I23" s="374"/>
      <c r="J23" s="374"/>
      <c r="K23" s="368"/>
      <c r="L23" s="34">
        <v>1</v>
      </c>
      <c r="M23" s="35">
        <v>3</v>
      </c>
      <c r="N23" s="35">
        <v>2</v>
      </c>
      <c r="O23" s="35">
        <v>3</v>
      </c>
      <c r="P23" s="35">
        <v>2</v>
      </c>
      <c r="Q23" s="36"/>
      <c r="R23" s="64"/>
      <c r="S23" s="65"/>
      <c r="T23" s="65">
        <v>5</v>
      </c>
      <c r="U23" s="65">
        <v>2</v>
      </c>
      <c r="V23" s="65"/>
      <c r="W23" s="36"/>
      <c r="X23" s="400"/>
    </row>
    <row r="24" spans="2:24" ht="30" customHeight="1" x14ac:dyDescent="0.35">
      <c r="B24" s="165" t="s">
        <v>105</v>
      </c>
      <c r="C24" s="13"/>
      <c r="D24" s="26" t="s">
        <v>106</v>
      </c>
      <c r="E24" s="27" t="s">
        <v>107</v>
      </c>
      <c r="F24" s="371">
        <v>36</v>
      </c>
      <c r="G24" s="373">
        <v>36</v>
      </c>
      <c r="H24" s="373">
        <v>36</v>
      </c>
      <c r="I24" s="373">
        <v>36</v>
      </c>
      <c r="J24" s="373">
        <v>36</v>
      </c>
      <c r="K24" s="375">
        <v>36</v>
      </c>
      <c r="L24" s="28">
        <v>3</v>
      </c>
      <c r="M24" s="29">
        <v>2</v>
      </c>
      <c r="N24" s="29">
        <v>4</v>
      </c>
      <c r="O24" s="29">
        <v>3</v>
      </c>
      <c r="P24" s="29">
        <v>3</v>
      </c>
      <c r="Q24" s="37">
        <v>3</v>
      </c>
      <c r="R24" s="59"/>
      <c r="S24" s="60"/>
      <c r="T24" s="60"/>
      <c r="U24" s="60"/>
      <c r="V24" s="60"/>
      <c r="W24" s="37">
        <v>5</v>
      </c>
      <c r="X24" s="400">
        <f>SUM(R24:R27)*F24+SUM(S24:S27)*G24+SUM(T24:T27)*H24+SUM(U24:U27)*I24+SUM(V24:V27)*J24+SUM(W24:W27)*K24</f>
        <v>720</v>
      </c>
    </row>
    <row r="25" spans="2:24" ht="30" customHeight="1" x14ac:dyDescent="0.35">
      <c r="B25" s="166"/>
      <c r="C25" s="14"/>
      <c r="D25" s="26" t="s">
        <v>72</v>
      </c>
      <c r="E25" s="27" t="s">
        <v>85</v>
      </c>
      <c r="F25" s="377"/>
      <c r="G25" s="378"/>
      <c r="H25" s="378"/>
      <c r="I25" s="378"/>
      <c r="J25" s="378"/>
      <c r="K25" s="388"/>
      <c r="L25" s="31">
        <v>5</v>
      </c>
      <c r="M25" s="32">
        <v>0</v>
      </c>
      <c r="N25" s="32">
        <v>0</v>
      </c>
      <c r="O25" s="32">
        <v>1</v>
      </c>
      <c r="P25" s="32">
        <v>0</v>
      </c>
      <c r="Q25" s="42">
        <v>3</v>
      </c>
      <c r="R25" s="71"/>
      <c r="S25" s="76">
        <v>5</v>
      </c>
      <c r="T25" s="76"/>
      <c r="U25" s="76">
        <v>5</v>
      </c>
      <c r="V25" s="76"/>
      <c r="W25" s="42"/>
      <c r="X25" s="400"/>
    </row>
    <row r="26" spans="2:24" ht="30" customHeight="1" x14ac:dyDescent="0.35">
      <c r="B26" s="166"/>
      <c r="C26" s="14"/>
      <c r="D26" s="26" t="s">
        <v>73</v>
      </c>
      <c r="E26" s="27" t="s">
        <v>87</v>
      </c>
      <c r="F26" s="377"/>
      <c r="G26" s="378"/>
      <c r="H26" s="378"/>
      <c r="I26" s="378"/>
      <c r="J26" s="378"/>
      <c r="K26" s="388"/>
      <c r="L26" s="31">
        <v>5</v>
      </c>
      <c r="M26" s="32">
        <v>5</v>
      </c>
      <c r="N26" s="32">
        <v>5</v>
      </c>
      <c r="O26" s="32">
        <v>2</v>
      </c>
      <c r="P26" s="32">
        <v>4</v>
      </c>
      <c r="Q26" s="42">
        <v>5</v>
      </c>
      <c r="R26" s="71"/>
      <c r="S26" s="76"/>
      <c r="T26" s="76"/>
      <c r="U26" s="76"/>
      <c r="V26" s="76"/>
      <c r="W26" s="42"/>
      <c r="X26" s="400"/>
    </row>
    <row r="27" spans="2:24" ht="30" customHeight="1" x14ac:dyDescent="0.35">
      <c r="B27" s="167"/>
      <c r="C27" s="15"/>
      <c r="D27" s="26" t="s">
        <v>93</v>
      </c>
      <c r="E27" s="27" t="s">
        <v>94</v>
      </c>
      <c r="F27" s="372"/>
      <c r="G27" s="374"/>
      <c r="H27" s="374"/>
      <c r="I27" s="374"/>
      <c r="J27" s="374"/>
      <c r="K27" s="376"/>
      <c r="L27" s="34">
        <v>4</v>
      </c>
      <c r="M27" s="35">
        <v>5</v>
      </c>
      <c r="N27" s="35">
        <v>3</v>
      </c>
      <c r="O27" s="35">
        <v>4</v>
      </c>
      <c r="P27" s="35">
        <v>4</v>
      </c>
      <c r="Q27" s="38">
        <v>5</v>
      </c>
      <c r="R27" s="73"/>
      <c r="S27" s="74"/>
      <c r="T27" s="74"/>
      <c r="U27" s="74"/>
      <c r="V27" s="74">
        <v>5</v>
      </c>
      <c r="W27" s="38"/>
      <c r="X27" s="400"/>
    </row>
    <row r="28" spans="2:24" ht="140.1" customHeight="1" x14ac:dyDescent="0.6">
      <c r="B28" s="164" t="s">
        <v>109</v>
      </c>
      <c r="C28" s="16"/>
      <c r="D28" s="26" t="s">
        <v>17</v>
      </c>
      <c r="E28" s="27" t="s">
        <v>17</v>
      </c>
      <c r="F28" s="22">
        <v>28</v>
      </c>
      <c r="G28" s="23">
        <v>28</v>
      </c>
      <c r="H28" s="23">
        <v>28</v>
      </c>
      <c r="I28" s="23">
        <v>28</v>
      </c>
      <c r="J28" s="24"/>
      <c r="K28" s="25"/>
      <c r="L28" s="54">
        <v>5</v>
      </c>
      <c r="M28" s="55">
        <v>1</v>
      </c>
      <c r="N28" s="55">
        <v>2</v>
      </c>
      <c r="O28" s="55">
        <v>4</v>
      </c>
      <c r="P28" s="24"/>
      <c r="Q28" s="25"/>
      <c r="R28" s="59"/>
      <c r="S28" s="60"/>
      <c r="T28" s="60"/>
      <c r="U28" s="60"/>
      <c r="V28" s="24"/>
      <c r="W28" s="25"/>
      <c r="X28" s="212">
        <f>SUM(R28)*F28+SUM(S28)*G28+SUM(T28)*H28+SUM(U28)*I28+SUM(V28)*J28+SUM(W28)*K28</f>
        <v>0</v>
      </c>
    </row>
    <row r="29" spans="2:24" ht="60" customHeight="1" x14ac:dyDescent="0.35">
      <c r="B29" s="165" t="s">
        <v>110</v>
      </c>
      <c r="C29" s="13"/>
      <c r="D29" s="26" t="s">
        <v>72</v>
      </c>
      <c r="E29" s="27" t="s">
        <v>85</v>
      </c>
      <c r="F29" s="371">
        <v>35</v>
      </c>
      <c r="G29" s="373">
        <v>35</v>
      </c>
      <c r="H29" s="373">
        <v>35</v>
      </c>
      <c r="I29" s="373">
        <v>35</v>
      </c>
      <c r="J29" s="373">
        <v>35</v>
      </c>
      <c r="K29" s="366"/>
      <c r="L29" s="28">
        <v>0</v>
      </c>
      <c r="M29" s="29">
        <v>0</v>
      </c>
      <c r="N29" s="29">
        <v>1</v>
      </c>
      <c r="O29" s="29">
        <v>0</v>
      </c>
      <c r="P29" s="29">
        <v>1</v>
      </c>
      <c r="Q29" s="30"/>
      <c r="R29" s="59">
        <v>5</v>
      </c>
      <c r="S29" s="60"/>
      <c r="T29" s="60"/>
      <c r="U29" s="60">
        <v>10</v>
      </c>
      <c r="V29" s="60">
        <v>10</v>
      </c>
      <c r="W29" s="30"/>
      <c r="X29" s="400">
        <f>SUM(R29:R30)*F29+SUM(S29:S30)*G29+SUM(T29:T30)*H29+SUM(U29:U30)*I29+SUM(V29:V30)*J29+SUM(W29:W30)*K29</f>
        <v>1575</v>
      </c>
    </row>
    <row r="30" spans="2:24" ht="60" customHeight="1" x14ac:dyDescent="0.35">
      <c r="B30" s="167"/>
      <c r="C30" s="15"/>
      <c r="D30" s="26" t="s">
        <v>73</v>
      </c>
      <c r="E30" s="27" t="s">
        <v>87</v>
      </c>
      <c r="F30" s="386"/>
      <c r="G30" s="387"/>
      <c r="H30" s="387"/>
      <c r="I30" s="387"/>
      <c r="J30" s="387"/>
      <c r="K30" s="368"/>
      <c r="L30" s="43">
        <v>2</v>
      </c>
      <c r="M30" s="44">
        <v>2</v>
      </c>
      <c r="N30" s="44">
        <v>0</v>
      </c>
      <c r="O30" s="44">
        <v>0</v>
      </c>
      <c r="P30" s="44">
        <v>1</v>
      </c>
      <c r="Q30" s="36"/>
      <c r="R30" s="73"/>
      <c r="S30" s="74"/>
      <c r="T30" s="74">
        <v>5</v>
      </c>
      <c r="U30" s="74">
        <v>10</v>
      </c>
      <c r="V30" s="74">
        <v>5</v>
      </c>
      <c r="W30" s="36"/>
      <c r="X30" s="400"/>
    </row>
    <row r="31" spans="2:24" ht="60" customHeight="1" x14ac:dyDescent="0.35">
      <c r="B31" s="165" t="s">
        <v>111</v>
      </c>
      <c r="C31" s="13"/>
      <c r="D31" s="26" t="s">
        <v>114</v>
      </c>
      <c r="E31" s="27" t="s">
        <v>112</v>
      </c>
      <c r="F31" s="369">
        <v>33</v>
      </c>
      <c r="G31" s="379"/>
      <c r="H31" s="379"/>
      <c r="I31" s="379"/>
      <c r="J31" s="379"/>
      <c r="K31" s="366"/>
      <c r="L31" s="45">
        <v>16</v>
      </c>
      <c r="M31" s="46"/>
      <c r="N31" s="46"/>
      <c r="O31" s="46"/>
      <c r="P31" s="46"/>
      <c r="Q31" s="47"/>
      <c r="R31" s="45"/>
      <c r="S31" s="46"/>
      <c r="T31" s="46"/>
      <c r="U31" s="46"/>
      <c r="V31" s="46"/>
      <c r="W31" s="47"/>
      <c r="X31" s="400">
        <f>SUM(R31:R32)*F31+SUM(S31:S32)*G31+SUM(T31:T32)*H31+SUM(U31:U32)*I31+SUM(V31:V32)*J31+SUM(W31:W32)*K31</f>
        <v>0</v>
      </c>
    </row>
    <row r="32" spans="2:24" ht="60" customHeight="1" x14ac:dyDescent="0.35">
      <c r="B32" s="167"/>
      <c r="C32" s="15"/>
      <c r="D32" s="26" t="s">
        <v>115</v>
      </c>
      <c r="E32" s="27" t="s">
        <v>113</v>
      </c>
      <c r="F32" s="377"/>
      <c r="G32" s="380"/>
      <c r="H32" s="380"/>
      <c r="I32" s="380"/>
      <c r="J32" s="380"/>
      <c r="K32" s="367"/>
      <c r="L32" s="146">
        <v>18</v>
      </c>
      <c r="M32" s="147"/>
      <c r="N32" s="147"/>
      <c r="O32" s="147"/>
      <c r="P32" s="147"/>
      <c r="Q32" s="148"/>
      <c r="R32" s="146"/>
      <c r="S32" s="147"/>
      <c r="T32" s="147"/>
      <c r="U32" s="147"/>
      <c r="V32" s="147"/>
      <c r="W32" s="148"/>
      <c r="X32" s="401"/>
    </row>
    <row r="33" spans="2:32" s="52" customFormat="1" ht="95.25" customHeight="1" x14ac:dyDescent="0.8">
      <c r="B33" s="166" t="s">
        <v>281</v>
      </c>
      <c r="C33" s="131"/>
      <c r="D33" s="123" t="s">
        <v>283</v>
      </c>
      <c r="E33" s="27" t="s">
        <v>285</v>
      </c>
      <c r="F33" s="192">
        <v>20</v>
      </c>
      <c r="G33" s="193"/>
      <c r="H33" s="193"/>
      <c r="I33" s="193"/>
      <c r="J33" s="193"/>
      <c r="K33" s="194"/>
      <c r="L33" s="195"/>
      <c r="M33" s="193"/>
      <c r="N33" s="193"/>
      <c r="O33" s="193"/>
      <c r="P33" s="193"/>
      <c r="Q33" s="193"/>
      <c r="R33" s="158"/>
      <c r="S33" s="193"/>
      <c r="T33" s="193"/>
      <c r="U33" s="193"/>
      <c r="V33" s="193"/>
      <c r="W33" s="193"/>
      <c r="X33" s="213">
        <f>F33*R33</f>
        <v>0</v>
      </c>
      <c r="Y33" s="184"/>
      <c r="Z33" s="184"/>
      <c r="AA33" s="184"/>
      <c r="AB33" s="184"/>
      <c r="AC33" s="184"/>
      <c r="AD33" s="184"/>
      <c r="AE33" s="184"/>
      <c r="AF33" s="184"/>
    </row>
    <row r="34" spans="2:32" ht="87.75" customHeight="1" x14ac:dyDescent="0.8">
      <c r="B34" s="170"/>
      <c r="C34" s="6"/>
      <c r="D34" s="123" t="s">
        <v>284</v>
      </c>
      <c r="E34" s="27" t="s">
        <v>286</v>
      </c>
      <c r="F34" s="192">
        <v>20</v>
      </c>
      <c r="G34" s="123"/>
      <c r="H34" s="123"/>
      <c r="I34" s="123"/>
      <c r="J34" s="123"/>
      <c r="K34" s="196"/>
      <c r="L34" s="197"/>
      <c r="M34" s="123"/>
      <c r="N34" s="123"/>
      <c r="O34" s="123"/>
      <c r="P34" s="123"/>
      <c r="Q34" s="124"/>
      <c r="R34" s="158"/>
      <c r="S34" s="123"/>
      <c r="T34" s="123"/>
      <c r="U34" s="123"/>
      <c r="V34" s="123"/>
      <c r="W34" s="196"/>
      <c r="X34" s="213">
        <f t="shared" ref="X34:X40" si="0">F34*R34</f>
        <v>0</v>
      </c>
    </row>
    <row r="35" spans="2:32" ht="98.25" customHeight="1" x14ac:dyDescent="0.8">
      <c r="B35" s="164" t="s">
        <v>287</v>
      </c>
      <c r="C35" s="125"/>
      <c r="D35" s="132" t="s">
        <v>288</v>
      </c>
      <c r="E35" s="150" t="s">
        <v>296</v>
      </c>
      <c r="F35" s="192">
        <v>24</v>
      </c>
      <c r="G35" s="123"/>
      <c r="H35" s="123"/>
      <c r="I35" s="123"/>
      <c r="J35" s="123"/>
      <c r="K35" s="196"/>
      <c r="L35" s="197"/>
      <c r="M35" s="123"/>
      <c r="N35" s="123"/>
      <c r="O35" s="123"/>
      <c r="P35" s="123"/>
      <c r="Q35" s="124"/>
      <c r="R35" s="158"/>
      <c r="S35" s="123"/>
      <c r="T35" s="123"/>
      <c r="U35" s="123"/>
      <c r="V35" s="123"/>
      <c r="W35" s="196"/>
      <c r="X35" s="213">
        <f t="shared" si="0"/>
        <v>0</v>
      </c>
    </row>
    <row r="36" spans="2:32" ht="96.75" customHeight="1" x14ac:dyDescent="0.8">
      <c r="B36" s="165" t="s">
        <v>289</v>
      </c>
      <c r="C36" s="6"/>
      <c r="D36" s="123" t="s">
        <v>291</v>
      </c>
      <c r="E36" s="27" t="s">
        <v>290</v>
      </c>
      <c r="F36" s="192">
        <v>23</v>
      </c>
      <c r="G36" s="123"/>
      <c r="H36" s="123"/>
      <c r="I36" s="123"/>
      <c r="J36" s="123"/>
      <c r="K36" s="196"/>
      <c r="L36" s="197"/>
      <c r="M36" s="123"/>
      <c r="N36" s="123"/>
      <c r="O36" s="123"/>
      <c r="P36" s="123"/>
      <c r="Q36" s="124"/>
      <c r="R36" s="158"/>
      <c r="S36" s="123"/>
      <c r="T36" s="123"/>
      <c r="U36" s="123"/>
      <c r="V36" s="123"/>
      <c r="W36" s="196"/>
      <c r="X36" s="213">
        <f t="shared" si="0"/>
        <v>0</v>
      </c>
    </row>
    <row r="37" spans="2:32" ht="93.75" customHeight="1" x14ac:dyDescent="0.8">
      <c r="B37" s="170"/>
      <c r="C37" s="6"/>
      <c r="D37" s="123" t="s">
        <v>284</v>
      </c>
      <c r="E37" s="27" t="s">
        <v>84</v>
      </c>
      <c r="F37" s="192">
        <v>23</v>
      </c>
      <c r="G37" s="123"/>
      <c r="H37" s="123"/>
      <c r="I37" s="123"/>
      <c r="J37" s="123"/>
      <c r="K37" s="196"/>
      <c r="L37" s="197"/>
      <c r="M37" s="123"/>
      <c r="N37" s="123"/>
      <c r="O37" s="123"/>
      <c r="P37" s="123"/>
      <c r="Q37" s="124"/>
      <c r="R37" s="158"/>
      <c r="S37" s="123"/>
      <c r="T37" s="123"/>
      <c r="U37" s="123"/>
      <c r="V37" s="123"/>
      <c r="W37" s="196"/>
      <c r="X37" s="213">
        <f t="shared" si="0"/>
        <v>0</v>
      </c>
    </row>
    <row r="38" spans="2:32" ht="99.75" customHeight="1" x14ac:dyDescent="0.8">
      <c r="B38" s="170"/>
      <c r="C38" s="6"/>
      <c r="D38" s="123" t="s">
        <v>294</v>
      </c>
      <c r="E38" s="27" t="s">
        <v>295</v>
      </c>
      <c r="F38" s="192">
        <v>23</v>
      </c>
      <c r="G38" s="123"/>
      <c r="H38" s="123"/>
      <c r="I38" s="123"/>
      <c r="J38" s="123"/>
      <c r="K38" s="196"/>
      <c r="L38" s="197"/>
      <c r="M38" s="123"/>
      <c r="N38" s="123"/>
      <c r="O38" s="123"/>
      <c r="P38" s="123"/>
      <c r="Q38" s="124"/>
      <c r="R38" s="158"/>
      <c r="S38" s="123"/>
      <c r="T38" s="123"/>
      <c r="U38" s="123"/>
      <c r="V38" s="123"/>
      <c r="W38" s="196"/>
      <c r="X38" s="213">
        <f t="shared" si="0"/>
        <v>0</v>
      </c>
    </row>
    <row r="39" spans="2:32" ht="97.5" customHeight="1" x14ac:dyDescent="0.8">
      <c r="B39" s="170"/>
      <c r="C39" s="128"/>
      <c r="D39" s="132" t="s">
        <v>282</v>
      </c>
      <c r="E39" s="150" t="s">
        <v>86</v>
      </c>
      <c r="F39" s="192">
        <v>23</v>
      </c>
      <c r="G39" s="123"/>
      <c r="H39" s="123"/>
      <c r="I39" s="123"/>
      <c r="J39" s="123"/>
      <c r="K39" s="196"/>
      <c r="L39" s="197"/>
      <c r="M39" s="123"/>
      <c r="N39" s="123"/>
      <c r="O39" s="123"/>
      <c r="P39" s="123"/>
      <c r="Q39" s="124"/>
      <c r="R39" s="158"/>
      <c r="S39" s="123"/>
      <c r="T39" s="123"/>
      <c r="U39" s="123"/>
      <c r="V39" s="123"/>
      <c r="W39" s="196"/>
      <c r="X39" s="213">
        <f t="shared" si="0"/>
        <v>0</v>
      </c>
    </row>
    <row r="40" spans="2:32" ht="96.75" customHeight="1" x14ac:dyDescent="0.8">
      <c r="B40" s="165" t="s">
        <v>292</v>
      </c>
      <c r="C40" s="128"/>
      <c r="D40" s="132" t="s">
        <v>293</v>
      </c>
      <c r="E40" s="150" t="s">
        <v>88</v>
      </c>
      <c r="F40" s="200">
        <v>24</v>
      </c>
      <c r="G40" s="132"/>
      <c r="H40" s="132"/>
      <c r="I40" s="132"/>
      <c r="J40" s="132"/>
      <c r="K40" s="201"/>
      <c r="L40" s="202"/>
      <c r="M40" s="132"/>
      <c r="N40" s="132"/>
      <c r="O40" s="132"/>
      <c r="P40" s="132"/>
      <c r="Q40" s="203"/>
      <c r="R40" s="204"/>
      <c r="S40" s="132"/>
      <c r="T40" s="132"/>
      <c r="U40" s="132"/>
      <c r="V40" s="132"/>
      <c r="W40" s="201"/>
      <c r="X40" s="214">
        <f t="shared" si="0"/>
        <v>0</v>
      </c>
    </row>
    <row r="41" spans="2:32" ht="99.95" customHeight="1" x14ac:dyDescent="0.8">
      <c r="B41" s="165" t="s">
        <v>298</v>
      </c>
      <c r="C41" s="6"/>
      <c r="D41" s="205" t="s">
        <v>303</v>
      </c>
      <c r="E41" s="19"/>
      <c r="F41" s="209">
        <v>36</v>
      </c>
      <c r="G41" s="123">
        <v>36</v>
      </c>
      <c r="H41" s="123">
        <v>36</v>
      </c>
      <c r="I41" s="123">
        <v>36</v>
      </c>
      <c r="J41" s="123">
        <v>36</v>
      </c>
      <c r="K41" s="196"/>
      <c r="L41" s="197"/>
      <c r="M41" s="123"/>
      <c r="N41" s="123"/>
      <c r="O41" s="123"/>
      <c r="P41" s="123"/>
      <c r="Q41" s="123"/>
      <c r="R41" s="123">
        <v>2</v>
      </c>
      <c r="S41" s="123">
        <v>4</v>
      </c>
      <c r="T41" s="123">
        <v>4</v>
      </c>
      <c r="U41" s="123">
        <v>4</v>
      </c>
      <c r="V41" s="123">
        <v>4</v>
      </c>
      <c r="W41" s="124"/>
      <c r="X41" s="215">
        <f>F41*R41+G41*S41+H41*T41+I41*U41+J41*V41</f>
        <v>648</v>
      </c>
    </row>
    <row r="42" spans="2:32" ht="99.95" customHeight="1" x14ac:dyDescent="0.8">
      <c r="B42" s="170"/>
      <c r="C42" s="6"/>
      <c r="D42" s="187" t="s">
        <v>304</v>
      </c>
      <c r="E42" s="19"/>
      <c r="F42" s="209">
        <v>36</v>
      </c>
      <c r="G42" s="123">
        <v>36</v>
      </c>
      <c r="H42" s="123">
        <v>36</v>
      </c>
      <c r="I42" s="123">
        <v>36</v>
      </c>
      <c r="J42" s="123">
        <v>36</v>
      </c>
      <c r="K42" s="196"/>
      <c r="L42" s="197"/>
      <c r="M42" s="123"/>
      <c r="N42" s="123"/>
      <c r="O42" s="123"/>
      <c r="P42" s="123"/>
      <c r="Q42" s="123"/>
      <c r="R42" s="123">
        <v>2</v>
      </c>
      <c r="S42" s="123">
        <v>4</v>
      </c>
      <c r="T42" s="123">
        <v>4</v>
      </c>
      <c r="U42" s="123">
        <v>4</v>
      </c>
      <c r="V42" s="123">
        <v>4</v>
      </c>
      <c r="W42" s="124"/>
      <c r="X42" s="215">
        <f t="shared" ref="X42:X48" si="1">F42*R42+G42*S42+H42*T42+I42*U42+J42*V42</f>
        <v>648</v>
      </c>
    </row>
    <row r="43" spans="2:32" ht="99.95" customHeight="1" x14ac:dyDescent="0.8">
      <c r="B43" s="170"/>
      <c r="C43" s="6"/>
      <c r="D43" s="187" t="s">
        <v>301</v>
      </c>
      <c r="E43" s="19"/>
      <c r="F43" s="209">
        <v>36</v>
      </c>
      <c r="G43" s="123">
        <v>36</v>
      </c>
      <c r="H43" s="123">
        <v>36</v>
      </c>
      <c r="I43" s="123">
        <v>36</v>
      </c>
      <c r="J43" s="123">
        <v>36</v>
      </c>
      <c r="K43" s="196"/>
      <c r="L43" s="197"/>
      <c r="M43" s="123"/>
      <c r="N43" s="123"/>
      <c r="O43" s="123"/>
      <c r="P43" s="123"/>
      <c r="Q43" s="123"/>
      <c r="R43" s="123">
        <v>2</v>
      </c>
      <c r="S43" s="123">
        <v>4</v>
      </c>
      <c r="T43" s="123">
        <v>4</v>
      </c>
      <c r="U43" s="123">
        <v>4</v>
      </c>
      <c r="V43" s="123">
        <v>4</v>
      </c>
      <c r="W43" s="124"/>
      <c r="X43" s="215">
        <f t="shared" si="1"/>
        <v>648</v>
      </c>
    </row>
    <row r="44" spans="2:32" ht="99.95" customHeight="1" x14ac:dyDescent="0.8">
      <c r="B44" s="207"/>
      <c r="C44" s="6"/>
      <c r="D44" s="187" t="s">
        <v>300</v>
      </c>
      <c r="E44" s="19"/>
      <c r="F44" s="209">
        <v>36</v>
      </c>
      <c r="G44" s="123">
        <v>36</v>
      </c>
      <c r="H44" s="123">
        <v>36</v>
      </c>
      <c r="I44" s="123">
        <v>36</v>
      </c>
      <c r="J44" s="123">
        <v>36</v>
      </c>
      <c r="K44" s="196"/>
      <c r="L44" s="197"/>
      <c r="M44" s="123"/>
      <c r="N44" s="123"/>
      <c r="O44" s="123"/>
      <c r="P44" s="123"/>
      <c r="Q44" s="123"/>
      <c r="R44" s="123">
        <v>2</v>
      </c>
      <c r="S44" s="123">
        <v>4</v>
      </c>
      <c r="T44" s="123">
        <v>4</v>
      </c>
      <c r="U44" s="123">
        <v>4</v>
      </c>
      <c r="V44" s="123">
        <v>4</v>
      </c>
      <c r="W44" s="124"/>
      <c r="X44" s="215">
        <f t="shared" si="1"/>
        <v>648</v>
      </c>
    </row>
    <row r="45" spans="2:32" ht="99.95" customHeight="1" x14ac:dyDescent="0.8">
      <c r="B45" s="165" t="s">
        <v>299</v>
      </c>
      <c r="C45" s="6"/>
      <c r="D45" s="187" t="s">
        <v>305</v>
      </c>
      <c r="E45" s="19"/>
      <c r="F45" s="209">
        <v>48</v>
      </c>
      <c r="G45" s="123">
        <v>48</v>
      </c>
      <c r="H45" s="123">
        <v>48</v>
      </c>
      <c r="I45" s="123">
        <v>48</v>
      </c>
      <c r="J45" s="123">
        <v>48</v>
      </c>
      <c r="K45" s="196"/>
      <c r="L45" s="197"/>
      <c r="M45" s="123"/>
      <c r="N45" s="123"/>
      <c r="O45" s="123"/>
      <c r="P45" s="123"/>
      <c r="Q45" s="123"/>
      <c r="R45" s="123">
        <v>2</v>
      </c>
      <c r="S45" s="123">
        <v>4</v>
      </c>
      <c r="T45" s="123">
        <v>4</v>
      </c>
      <c r="U45" s="123">
        <v>4</v>
      </c>
      <c r="V45" s="123">
        <v>4</v>
      </c>
      <c r="W45" s="196"/>
      <c r="X45" s="215">
        <f t="shared" si="1"/>
        <v>864</v>
      </c>
    </row>
    <row r="46" spans="2:32" ht="99.95" customHeight="1" x14ac:dyDescent="0.8">
      <c r="B46" s="170"/>
      <c r="C46" s="6"/>
      <c r="D46" s="187" t="s">
        <v>306</v>
      </c>
      <c r="E46" s="19"/>
      <c r="F46" s="209">
        <v>48</v>
      </c>
      <c r="G46" s="123">
        <v>48</v>
      </c>
      <c r="H46" s="123">
        <v>48</v>
      </c>
      <c r="I46" s="123">
        <v>48</v>
      </c>
      <c r="J46" s="123">
        <v>48</v>
      </c>
      <c r="K46" s="196"/>
      <c r="L46" s="197"/>
      <c r="M46" s="123"/>
      <c r="N46" s="123"/>
      <c r="O46" s="123"/>
      <c r="P46" s="123"/>
      <c r="Q46" s="123"/>
      <c r="R46" s="123">
        <v>2</v>
      </c>
      <c r="S46" s="123">
        <v>4</v>
      </c>
      <c r="T46" s="123">
        <v>4</v>
      </c>
      <c r="U46" s="123">
        <v>4</v>
      </c>
      <c r="V46" s="123">
        <v>4</v>
      </c>
      <c r="W46" s="196"/>
      <c r="X46" s="215">
        <f t="shared" si="1"/>
        <v>864</v>
      </c>
      <c r="AA46" s="183" t="s">
        <v>324</v>
      </c>
    </row>
    <row r="47" spans="2:32" ht="99.95" customHeight="1" x14ac:dyDescent="0.8">
      <c r="B47" s="170"/>
      <c r="C47" s="6"/>
      <c r="D47" s="187" t="s">
        <v>307</v>
      </c>
      <c r="E47" s="19"/>
      <c r="F47" s="209">
        <v>48</v>
      </c>
      <c r="G47" s="123">
        <v>48</v>
      </c>
      <c r="H47" s="123">
        <v>48</v>
      </c>
      <c r="I47" s="123">
        <v>48</v>
      </c>
      <c r="J47" s="123">
        <v>48</v>
      </c>
      <c r="K47" s="196"/>
      <c r="L47" s="197"/>
      <c r="M47" s="123"/>
      <c r="N47" s="123"/>
      <c r="O47" s="123"/>
      <c r="P47" s="123"/>
      <c r="Q47" s="123"/>
      <c r="R47" s="123">
        <v>2</v>
      </c>
      <c r="S47" s="123">
        <v>4</v>
      </c>
      <c r="T47" s="123">
        <v>4</v>
      </c>
      <c r="U47" s="123">
        <v>4</v>
      </c>
      <c r="V47" s="123">
        <v>4</v>
      </c>
      <c r="W47" s="196"/>
      <c r="X47" s="215">
        <f t="shared" si="1"/>
        <v>864</v>
      </c>
    </row>
    <row r="48" spans="2:32" ht="99.95" customHeight="1" thickBot="1" x14ac:dyDescent="0.85">
      <c r="B48" s="208"/>
      <c r="C48" s="172"/>
      <c r="D48" s="206" t="s">
        <v>302</v>
      </c>
      <c r="E48" s="178"/>
      <c r="F48" s="210">
        <v>48</v>
      </c>
      <c r="G48" s="173">
        <v>48</v>
      </c>
      <c r="H48" s="173">
        <v>48</v>
      </c>
      <c r="I48" s="173">
        <v>48</v>
      </c>
      <c r="J48" s="173">
        <v>48</v>
      </c>
      <c r="K48" s="198"/>
      <c r="L48" s="199"/>
      <c r="M48" s="173"/>
      <c r="N48" s="173"/>
      <c r="O48" s="173"/>
      <c r="P48" s="173"/>
      <c r="Q48" s="173"/>
      <c r="R48" s="173">
        <v>2</v>
      </c>
      <c r="S48" s="173">
        <v>4</v>
      </c>
      <c r="T48" s="173">
        <v>4</v>
      </c>
      <c r="U48" s="173">
        <v>4</v>
      </c>
      <c r="V48" s="173">
        <v>4</v>
      </c>
      <c r="W48" s="198"/>
      <c r="X48" s="216">
        <f t="shared" si="1"/>
        <v>864</v>
      </c>
    </row>
    <row r="49" spans="24:24" ht="120" customHeight="1" thickTop="1" x14ac:dyDescent="1.1499999999999999">
      <c r="X49" s="211">
        <f>SUM(X4:X48)</f>
        <v>11900</v>
      </c>
    </row>
  </sheetData>
  <mergeCells count="71">
    <mergeCell ref="X2:X3"/>
    <mergeCell ref="F4:F6"/>
    <mergeCell ref="G4:G6"/>
    <mergeCell ref="H4:H6"/>
    <mergeCell ref="I4:I6"/>
    <mergeCell ref="J4:J6"/>
    <mergeCell ref="K4:K6"/>
    <mergeCell ref="X4:X6"/>
    <mergeCell ref="X7:X10"/>
    <mergeCell ref="F11:F12"/>
    <mergeCell ref="G11:G12"/>
    <mergeCell ref="H11:H12"/>
    <mergeCell ref="I11:I12"/>
    <mergeCell ref="J11:J12"/>
    <mergeCell ref="K11:K12"/>
    <mergeCell ref="X11:X12"/>
    <mergeCell ref="F7:F10"/>
    <mergeCell ref="G7:G10"/>
    <mergeCell ref="H7:H10"/>
    <mergeCell ref="I7:I10"/>
    <mergeCell ref="J7:J10"/>
    <mergeCell ref="K7:K10"/>
    <mergeCell ref="X13:X15"/>
    <mergeCell ref="F16:F18"/>
    <mergeCell ref="G16:G18"/>
    <mergeCell ref="H16:H18"/>
    <mergeCell ref="I16:I18"/>
    <mergeCell ref="J16:J18"/>
    <mergeCell ref="K16:K18"/>
    <mergeCell ref="X16:X18"/>
    <mergeCell ref="F13:F15"/>
    <mergeCell ref="G13:G15"/>
    <mergeCell ref="H13:H15"/>
    <mergeCell ref="I13:I15"/>
    <mergeCell ref="J13:J15"/>
    <mergeCell ref="K13:K15"/>
    <mergeCell ref="X19:X21"/>
    <mergeCell ref="F22:F23"/>
    <mergeCell ref="G22:G23"/>
    <mergeCell ref="H22:H23"/>
    <mergeCell ref="I22:I23"/>
    <mergeCell ref="J22:J23"/>
    <mergeCell ref="K22:K23"/>
    <mergeCell ref="X22:X23"/>
    <mergeCell ref="F19:F21"/>
    <mergeCell ref="G19:G21"/>
    <mergeCell ref="H19:H21"/>
    <mergeCell ref="I19:I21"/>
    <mergeCell ref="J19:J21"/>
    <mergeCell ref="K19:K21"/>
    <mergeCell ref="X24:X27"/>
    <mergeCell ref="F29:F30"/>
    <mergeCell ref="G29:G30"/>
    <mergeCell ref="H29:H30"/>
    <mergeCell ref="I29:I30"/>
    <mergeCell ref="J29:J30"/>
    <mergeCell ref="K29:K30"/>
    <mergeCell ref="X29:X30"/>
    <mergeCell ref="F24:F27"/>
    <mergeCell ref="G24:G27"/>
    <mergeCell ref="H24:H27"/>
    <mergeCell ref="I24:I27"/>
    <mergeCell ref="J24:J27"/>
    <mergeCell ref="K24:K27"/>
    <mergeCell ref="X31:X32"/>
    <mergeCell ref="F31:F32"/>
    <mergeCell ref="G31:G32"/>
    <mergeCell ref="H31:H32"/>
    <mergeCell ref="I31:I32"/>
    <mergeCell ref="J31:J32"/>
    <mergeCell ref="K31:K32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49"/>
  <sheetViews>
    <sheetView showGridLines="0" tabSelected="1" zoomScale="70" zoomScaleNormal="70" workbookViewId="0">
      <pane ySplit="3" topLeftCell="A4" activePane="bottomLeft" state="frozen"/>
      <selection pane="bottomLeft"/>
    </sheetView>
  </sheetViews>
  <sheetFormatPr defaultRowHeight="25.5" x14ac:dyDescent="0.35"/>
  <cols>
    <col min="2" max="2" width="10.625" customWidth="1"/>
    <col min="3" max="3" width="25.625" customWidth="1"/>
    <col min="4" max="4" width="10.625" style="92" customWidth="1"/>
    <col min="5" max="5" width="18" style="92" customWidth="1"/>
    <col min="6" max="11" width="5.625" style="92" hidden="1" customWidth="1"/>
    <col min="12" max="35" width="5.625" customWidth="1"/>
    <col min="36" max="47" width="8.625" customWidth="1"/>
  </cols>
  <sheetData>
    <row r="1" spans="2:47" ht="28.5" thickBot="1" x14ac:dyDescent="0.45">
      <c r="AD1" s="403"/>
      <c r="AE1" s="403"/>
      <c r="AF1" s="403"/>
    </row>
    <row r="2" spans="2:47" x14ac:dyDescent="0.35">
      <c r="F2" s="56" t="s">
        <v>254</v>
      </c>
      <c r="G2" s="57"/>
      <c r="H2" s="57"/>
      <c r="I2" s="57"/>
      <c r="J2" s="57"/>
      <c r="K2" s="57"/>
      <c r="L2" s="56" t="s">
        <v>254</v>
      </c>
      <c r="M2" s="57"/>
      <c r="N2" s="57"/>
      <c r="O2" s="57"/>
      <c r="P2" s="57"/>
      <c r="Q2" s="58"/>
      <c r="R2" s="56" t="s">
        <v>255</v>
      </c>
      <c r="S2" s="57"/>
      <c r="T2" s="57"/>
      <c r="U2" s="57"/>
      <c r="V2" s="57"/>
      <c r="W2" s="58"/>
      <c r="X2" s="225" t="s">
        <v>357</v>
      </c>
      <c r="Y2" s="226"/>
      <c r="Z2" s="226"/>
      <c r="AA2" s="226"/>
      <c r="AB2" s="226"/>
      <c r="AC2" s="227"/>
      <c r="AD2" s="56" t="s">
        <v>256</v>
      </c>
      <c r="AE2" s="57"/>
      <c r="AF2" s="57"/>
      <c r="AG2" s="57"/>
      <c r="AH2" s="57"/>
      <c r="AI2" s="58"/>
      <c r="AJ2" s="56" t="s">
        <v>257</v>
      </c>
      <c r="AK2" s="57"/>
      <c r="AL2" s="57"/>
      <c r="AM2" s="57"/>
      <c r="AN2" s="57"/>
      <c r="AO2" s="58"/>
      <c r="AP2" s="56" t="s">
        <v>308</v>
      </c>
      <c r="AQ2" s="57"/>
      <c r="AR2" s="57"/>
      <c r="AS2" s="57"/>
      <c r="AT2" s="57"/>
      <c r="AU2" s="58"/>
    </row>
    <row r="3" spans="2:47" s="343" customFormat="1" ht="23.25" x14ac:dyDescent="0.35">
      <c r="B3" s="337" t="s">
        <v>91</v>
      </c>
      <c r="C3" s="337" t="s">
        <v>117</v>
      </c>
      <c r="D3" s="337" t="s">
        <v>82</v>
      </c>
      <c r="E3" s="338" t="s">
        <v>83</v>
      </c>
      <c r="F3" s="337" t="s">
        <v>77</v>
      </c>
      <c r="G3" s="337" t="s">
        <v>78</v>
      </c>
      <c r="H3" s="337" t="s">
        <v>79</v>
      </c>
      <c r="I3" s="337" t="s">
        <v>80</v>
      </c>
      <c r="J3" s="337" t="s">
        <v>81</v>
      </c>
      <c r="K3" s="338" t="s">
        <v>108</v>
      </c>
      <c r="L3" s="342" t="s">
        <v>77</v>
      </c>
      <c r="M3" s="337" t="s">
        <v>78</v>
      </c>
      <c r="N3" s="337" t="s">
        <v>79</v>
      </c>
      <c r="O3" s="337" t="s">
        <v>80</v>
      </c>
      <c r="P3" s="337" t="s">
        <v>81</v>
      </c>
      <c r="Q3" s="339" t="s">
        <v>108</v>
      </c>
      <c r="R3" s="340" t="s">
        <v>77</v>
      </c>
      <c r="S3" s="341" t="s">
        <v>78</v>
      </c>
      <c r="T3" s="341" t="s">
        <v>79</v>
      </c>
      <c r="U3" s="341" t="s">
        <v>80</v>
      </c>
      <c r="V3" s="341" t="s">
        <v>81</v>
      </c>
      <c r="W3" s="339" t="s">
        <v>108</v>
      </c>
      <c r="X3" s="340" t="s">
        <v>77</v>
      </c>
      <c r="Y3" s="341" t="s">
        <v>78</v>
      </c>
      <c r="Z3" s="341" t="s">
        <v>79</v>
      </c>
      <c r="AA3" s="341" t="s">
        <v>80</v>
      </c>
      <c r="AB3" s="341" t="s">
        <v>81</v>
      </c>
      <c r="AC3" s="339" t="s">
        <v>108</v>
      </c>
      <c r="AD3" s="342" t="s">
        <v>77</v>
      </c>
      <c r="AE3" s="337" t="s">
        <v>78</v>
      </c>
      <c r="AF3" s="337" t="s">
        <v>79</v>
      </c>
      <c r="AG3" s="337" t="s">
        <v>80</v>
      </c>
      <c r="AH3" s="337" t="s">
        <v>81</v>
      </c>
      <c r="AI3" s="339" t="s">
        <v>108</v>
      </c>
      <c r="AJ3" s="342" t="s">
        <v>77</v>
      </c>
      <c r="AK3" s="337" t="s">
        <v>78</v>
      </c>
      <c r="AL3" s="337" t="s">
        <v>79</v>
      </c>
      <c r="AM3" s="337" t="s">
        <v>80</v>
      </c>
      <c r="AN3" s="337" t="s">
        <v>81</v>
      </c>
      <c r="AO3" s="339" t="s">
        <v>108</v>
      </c>
      <c r="AP3" s="342" t="s">
        <v>77</v>
      </c>
      <c r="AQ3" s="337" t="s">
        <v>78</v>
      </c>
      <c r="AR3" s="337" t="s">
        <v>79</v>
      </c>
      <c r="AS3" s="337" t="s">
        <v>80</v>
      </c>
      <c r="AT3" s="337" t="s">
        <v>81</v>
      </c>
      <c r="AU3" s="339" t="s">
        <v>108</v>
      </c>
    </row>
    <row r="4" spans="2:47" ht="30" customHeight="1" x14ac:dyDescent="0.35">
      <c r="B4" s="13" t="s">
        <v>104</v>
      </c>
      <c r="C4" s="13"/>
      <c r="D4" s="123" t="s">
        <v>72</v>
      </c>
      <c r="E4" s="124" t="s">
        <v>85</v>
      </c>
      <c r="F4" s="289" t="s">
        <v>127</v>
      </c>
      <c r="G4" s="289" t="s">
        <v>131</v>
      </c>
      <c r="H4" s="289" t="s">
        <v>136</v>
      </c>
      <c r="I4" s="289" t="s">
        <v>129</v>
      </c>
      <c r="J4" s="289" t="s">
        <v>134</v>
      </c>
      <c r="K4" s="290"/>
      <c r="L4" s="315"/>
      <c r="M4" s="316"/>
      <c r="N4" s="316"/>
      <c r="O4" s="316"/>
      <c r="P4" s="316"/>
      <c r="Q4" s="246" t="str">
        <f t="shared" ref="Q4:Q10" si="0">IF(K4&lt;&gt;"",VLOOKUP(K4,newlist,2,FALSE),"")</f>
        <v/>
      </c>
      <c r="R4" s="133"/>
      <c r="S4" s="134"/>
      <c r="T4" s="134"/>
      <c r="U4" s="134"/>
      <c r="V4" s="134"/>
      <c r="W4" s="47"/>
      <c r="X4" s="133"/>
      <c r="Y4" s="134"/>
      <c r="Z4" s="134"/>
      <c r="AA4" s="134"/>
      <c r="AB4" s="134"/>
      <c r="AC4" s="47"/>
      <c r="AD4" s="258">
        <f>L4+R4+X4</f>
        <v>0</v>
      </c>
      <c r="AE4" s="259">
        <f>M4+S4+Y4</f>
        <v>0</v>
      </c>
      <c r="AF4" s="259">
        <f>N4+T4+Z4</f>
        <v>0</v>
      </c>
      <c r="AG4" s="259">
        <f>O4+U4+AA4</f>
        <v>0</v>
      </c>
      <c r="AH4" s="259">
        <f>P4+V4+AB4</f>
        <v>0</v>
      </c>
      <c r="AI4" s="47"/>
      <c r="AJ4" s="59"/>
      <c r="AK4" s="60"/>
      <c r="AL4" s="60"/>
      <c r="AM4" s="60"/>
      <c r="AN4" s="60"/>
      <c r="AO4" s="47"/>
      <c r="AP4" s="59">
        <f>AD4+AJ4</f>
        <v>0</v>
      </c>
      <c r="AQ4" s="60">
        <f t="shared" ref="AQ4:AU19" si="1">AE4+AK4</f>
        <v>0</v>
      </c>
      <c r="AR4" s="60">
        <f t="shared" si="1"/>
        <v>0</v>
      </c>
      <c r="AS4" s="60">
        <f t="shared" si="1"/>
        <v>0</v>
      </c>
      <c r="AT4" s="60">
        <f t="shared" si="1"/>
        <v>0</v>
      </c>
      <c r="AU4" s="47">
        <f t="shared" si="1"/>
        <v>0</v>
      </c>
    </row>
    <row r="5" spans="2:47" ht="30" customHeight="1" x14ac:dyDescent="0.35">
      <c r="B5" s="14"/>
      <c r="C5" s="14"/>
      <c r="D5" s="123" t="s">
        <v>73</v>
      </c>
      <c r="E5" s="124" t="s">
        <v>87</v>
      </c>
      <c r="F5" s="291" t="s">
        <v>123</v>
      </c>
      <c r="G5" s="291" t="s">
        <v>135</v>
      </c>
      <c r="H5" s="291" t="s">
        <v>126</v>
      </c>
      <c r="I5" s="291" t="s">
        <v>124</v>
      </c>
      <c r="J5" s="291" t="s">
        <v>125</v>
      </c>
      <c r="K5" s="292"/>
      <c r="L5" s="317"/>
      <c r="M5" s="318"/>
      <c r="N5" s="318"/>
      <c r="O5" s="318"/>
      <c r="P5" s="318"/>
      <c r="Q5" s="247" t="str">
        <f t="shared" si="0"/>
        <v/>
      </c>
      <c r="R5" s="135"/>
      <c r="S5" s="136"/>
      <c r="T5" s="137"/>
      <c r="U5" s="136"/>
      <c r="V5" s="136"/>
      <c r="W5" s="63"/>
      <c r="X5" s="135"/>
      <c r="Y5" s="136"/>
      <c r="Z5" s="137"/>
      <c r="AA5" s="136"/>
      <c r="AB5" s="136"/>
      <c r="AC5" s="63"/>
      <c r="AD5" s="260">
        <f t="shared" ref="AD5:AH20" si="2">L5+R5+X5</f>
        <v>0</v>
      </c>
      <c r="AE5" s="261">
        <f t="shared" si="2"/>
        <v>0</v>
      </c>
      <c r="AF5" s="262">
        <f t="shared" si="2"/>
        <v>0</v>
      </c>
      <c r="AG5" s="261">
        <f t="shared" si="2"/>
        <v>0</v>
      </c>
      <c r="AH5" s="261">
        <f t="shared" si="2"/>
        <v>0</v>
      </c>
      <c r="AI5" s="63"/>
      <c r="AJ5" s="71"/>
      <c r="AK5" s="62"/>
      <c r="AL5" s="72"/>
      <c r="AM5" s="62"/>
      <c r="AN5" s="62"/>
      <c r="AO5" s="63"/>
      <c r="AP5" s="71">
        <f t="shared" ref="AP5:AU48" si="3">AD5+AJ5</f>
        <v>0</v>
      </c>
      <c r="AQ5" s="62">
        <f t="shared" si="1"/>
        <v>0</v>
      </c>
      <c r="AR5" s="72">
        <f t="shared" si="1"/>
        <v>0</v>
      </c>
      <c r="AS5" s="62">
        <f t="shared" si="1"/>
        <v>0</v>
      </c>
      <c r="AT5" s="62">
        <f t="shared" si="1"/>
        <v>0</v>
      </c>
      <c r="AU5" s="63">
        <f t="shared" si="1"/>
        <v>0</v>
      </c>
    </row>
    <row r="6" spans="2:47" ht="30" customHeight="1" x14ac:dyDescent="0.35">
      <c r="B6" s="15"/>
      <c r="C6" s="15"/>
      <c r="D6" s="123" t="s">
        <v>74</v>
      </c>
      <c r="E6" s="124" t="s">
        <v>88</v>
      </c>
      <c r="F6" s="293" t="s">
        <v>130</v>
      </c>
      <c r="G6" s="293" t="s">
        <v>132</v>
      </c>
      <c r="H6" s="293" t="s">
        <v>133</v>
      </c>
      <c r="I6" s="294" t="s">
        <v>128</v>
      </c>
      <c r="J6" s="294" t="s">
        <v>122</v>
      </c>
      <c r="K6" s="295"/>
      <c r="L6" s="319"/>
      <c r="M6" s="320"/>
      <c r="N6" s="320"/>
      <c r="O6" s="320"/>
      <c r="P6" s="320"/>
      <c r="Q6" s="248" t="str">
        <f t="shared" si="0"/>
        <v/>
      </c>
      <c r="R6" s="138"/>
      <c r="S6" s="139">
        <v>2</v>
      </c>
      <c r="T6" s="139"/>
      <c r="U6" s="139">
        <v>3</v>
      </c>
      <c r="V6" s="139"/>
      <c r="W6" s="66"/>
      <c r="X6" s="138"/>
      <c r="Y6" s="139"/>
      <c r="Z6" s="139"/>
      <c r="AA6" s="139"/>
      <c r="AB6" s="139"/>
      <c r="AC6" s="66"/>
      <c r="AD6" s="263">
        <f t="shared" si="2"/>
        <v>0</v>
      </c>
      <c r="AE6" s="264">
        <f t="shared" si="2"/>
        <v>2</v>
      </c>
      <c r="AF6" s="264">
        <f t="shared" si="2"/>
        <v>0</v>
      </c>
      <c r="AG6" s="264">
        <f t="shared" si="2"/>
        <v>3</v>
      </c>
      <c r="AH6" s="264">
        <f t="shared" si="2"/>
        <v>0</v>
      </c>
      <c r="AI6" s="66"/>
      <c r="AJ6" s="64"/>
      <c r="AK6" s="65"/>
      <c r="AL6" s="65"/>
      <c r="AM6" s="65"/>
      <c r="AN6" s="65"/>
      <c r="AO6" s="66"/>
      <c r="AP6" s="64">
        <f t="shared" si="3"/>
        <v>0</v>
      </c>
      <c r="AQ6" s="65">
        <f t="shared" si="1"/>
        <v>2</v>
      </c>
      <c r="AR6" s="65">
        <f t="shared" si="1"/>
        <v>0</v>
      </c>
      <c r="AS6" s="65">
        <f t="shared" si="1"/>
        <v>3</v>
      </c>
      <c r="AT6" s="65">
        <f t="shared" si="1"/>
        <v>0</v>
      </c>
      <c r="AU6" s="66">
        <f t="shared" si="1"/>
        <v>0</v>
      </c>
    </row>
    <row r="7" spans="2:47" ht="30" customHeight="1" x14ac:dyDescent="0.35">
      <c r="B7" s="13" t="s">
        <v>95</v>
      </c>
      <c r="C7" s="13"/>
      <c r="D7" s="123" t="s">
        <v>96</v>
      </c>
      <c r="E7" s="124" t="s">
        <v>100</v>
      </c>
      <c r="F7" s="296" t="s">
        <v>143</v>
      </c>
      <c r="G7" s="296" t="s">
        <v>145</v>
      </c>
      <c r="H7" s="296" t="s">
        <v>253</v>
      </c>
      <c r="I7" s="296" t="s">
        <v>137</v>
      </c>
      <c r="J7" s="289" t="s">
        <v>148</v>
      </c>
      <c r="K7" s="297"/>
      <c r="L7" s="315"/>
      <c r="M7" s="316"/>
      <c r="N7" s="316"/>
      <c r="O7" s="316"/>
      <c r="P7" s="316"/>
      <c r="Q7" s="246" t="str">
        <f t="shared" si="0"/>
        <v/>
      </c>
      <c r="R7" s="133"/>
      <c r="S7" s="134">
        <v>5</v>
      </c>
      <c r="T7" s="134">
        <v>5</v>
      </c>
      <c r="U7" s="134"/>
      <c r="V7" s="134">
        <v>1</v>
      </c>
      <c r="W7" s="47"/>
      <c r="X7" s="133"/>
      <c r="Y7" s="134"/>
      <c r="Z7" s="134"/>
      <c r="AA7" s="134"/>
      <c r="AB7" s="134"/>
      <c r="AC7" s="47"/>
      <c r="AD7" s="258">
        <f t="shared" si="2"/>
        <v>0</v>
      </c>
      <c r="AE7" s="259">
        <f t="shared" si="2"/>
        <v>5</v>
      </c>
      <c r="AF7" s="259">
        <f t="shared" si="2"/>
        <v>5</v>
      </c>
      <c r="AG7" s="259">
        <f t="shared" si="2"/>
        <v>0</v>
      </c>
      <c r="AH7" s="259">
        <f t="shared" si="2"/>
        <v>1</v>
      </c>
      <c r="AI7" s="47"/>
      <c r="AJ7" s="59"/>
      <c r="AK7" s="60"/>
      <c r="AL7" s="60"/>
      <c r="AM7" s="60"/>
      <c r="AN7" s="60"/>
      <c r="AO7" s="47"/>
      <c r="AP7" s="59">
        <f t="shared" si="3"/>
        <v>0</v>
      </c>
      <c r="AQ7" s="60">
        <f t="shared" si="1"/>
        <v>5</v>
      </c>
      <c r="AR7" s="60">
        <f t="shared" si="1"/>
        <v>5</v>
      </c>
      <c r="AS7" s="60">
        <f t="shared" si="1"/>
        <v>0</v>
      </c>
      <c r="AT7" s="60">
        <f t="shared" si="1"/>
        <v>1</v>
      </c>
      <c r="AU7" s="47">
        <f t="shared" si="1"/>
        <v>0</v>
      </c>
    </row>
    <row r="8" spans="2:47" ht="30" customHeight="1" x14ac:dyDescent="0.35">
      <c r="B8" s="14"/>
      <c r="C8" s="14"/>
      <c r="D8" s="123" t="s">
        <v>97</v>
      </c>
      <c r="E8" s="124" t="s">
        <v>103</v>
      </c>
      <c r="F8" s="298" t="s">
        <v>147</v>
      </c>
      <c r="G8" s="298" t="s">
        <v>149</v>
      </c>
      <c r="H8" s="298" t="s">
        <v>151</v>
      </c>
      <c r="I8" s="291" t="s">
        <v>142</v>
      </c>
      <c r="J8" s="291" t="s">
        <v>138</v>
      </c>
      <c r="K8" s="299"/>
      <c r="L8" s="317"/>
      <c r="M8" s="318"/>
      <c r="N8" s="318"/>
      <c r="O8" s="318"/>
      <c r="P8" s="318"/>
      <c r="Q8" s="247" t="str">
        <f t="shared" si="0"/>
        <v/>
      </c>
      <c r="R8" s="140"/>
      <c r="S8" s="136"/>
      <c r="T8" s="136"/>
      <c r="U8" s="136"/>
      <c r="V8" s="136"/>
      <c r="W8" s="63"/>
      <c r="X8" s="140"/>
      <c r="Y8" s="136"/>
      <c r="Z8" s="136"/>
      <c r="AA8" s="136"/>
      <c r="AB8" s="136"/>
      <c r="AC8" s="63"/>
      <c r="AD8" s="265">
        <f t="shared" si="2"/>
        <v>0</v>
      </c>
      <c r="AE8" s="261">
        <f t="shared" si="2"/>
        <v>0</v>
      </c>
      <c r="AF8" s="261">
        <f t="shared" si="2"/>
        <v>0</v>
      </c>
      <c r="AG8" s="261">
        <f t="shared" si="2"/>
        <v>0</v>
      </c>
      <c r="AH8" s="261">
        <f t="shared" si="2"/>
        <v>0</v>
      </c>
      <c r="AI8" s="63"/>
      <c r="AJ8" s="61"/>
      <c r="AK8" s="62"/>
      <c r="AL8" s="62"/>
      <c r="AM8" s="62"/>
      <c r="AN8" s="62"/>
      <c r="AO8" s="63"/>
      <c r="AP8" s="61">
        <f t="shared" si="3"/>
        <v>0</v>
      </c>
      <c r="AQ8" s="62">
        <f t="shared" si="1"/>
        <v>0</v>
      </c>
      <c r="AR8" s="62">
        <f t="shared" si="1"/>
        <v>0</v>
      </c>
      <c r="AS8" s="62">
        <f t="shared" si="1"/>
        <v>0</v>
      </c>
      <c r="AT8" s="62">
        <f t="shared" si="1"/>
        <v>0</v>
      </c>
      <c r="AU8" s="63">
        <f t="shared" si="1"/>
        <v>0</v>
      </c>
    </row>
    <row r="9" spans="2:47" ht="30" customHeight="1" x14ac:dyDescent="0.35">
      <c r="B9" s="14"/>
      <c r="C9" s="14"/>
      <c r="D9" s="123" t="s">
        <v>98</v>
      </c>
      <c r="E9" s="124" t="s">
        <v>102</v>
      </c>
      <c r="F9" s="298" t="s">
        <v>146</v>
      </c>
      <c r="G9" s="298" t="s">
        <v>154</v>
      </c>
      <c r="H9" s="298" t="s">
        <v>153</v>
      </c>
      <c r="I9" s="291" t="s">
        <v>152</v>
      </c>
      <c r="J9" s="291" t="s">
        <v>150</v>
      </c>
      <c r="K9" s="299"/>
      <c r="L9" s="317"/>
      <c r="M9" s="318"/>
      <c r="N9" s="318"/>
      <c r="O9" s="318"/>
      <c r="P9" s="318"/>
      <c r="Q9" s="247" t="str">
        <f t="shared" si="0"/>
        <v/>
      </c>
      <c r="R9" s="140"/>
      <c r="S9" s="136">
        <v>4</v>
      </c>
      <c r="T9" s="136">
        <v>2</v>
      </c>
      <c r="U9" s="136">
        <v>3</v>
      </c>
      <c r="V9" s="136">
        <v>4</v>
      </c>
      <c r="W9" s="63"/>
      <c r="X9" s="140"/>
      <c r="Y9" s="136"/>
      <c r="Z9" s="136"/>
      <c r="AA9" s="136"/>
      <c r="AB9" s="136"/>
      <c r="AC9" s="63"/>
      <c r="AD9" s="265">
        <f t="shared" si="2"/>
        <v>0</v>
      </c>
      <c r="AE9" s="261">
        <f t="shared" si="2"/>
        <v>4</v>
      </c>
      <c r="AF9" s="261">
        <f t="shared" si="2"/>
        <v>2</v>
      </c>
      <c r="AG9" s="261">
        <f t="shared" si="2"/>
        <v>3</v>
      </c>
      <c r="AH9" s="261">
        <f t="shared" si="2"/>
        <v>4</v>
      </c>
      <c r="AI9" s="63"/>
      <c r="AJ9" s="61"/>
      <c r="AK9" s="62"/>
      <c r="AL9" s="62"/>
      <c r="AM9" s="62"/>
      <c r="AN9" s="62"/>
      <c r="AO9" s="63"/>
      <c r="AP9" s="61">
        <f t="shared" si="3"/>
        <v>0</v>
      </c>
      <c r="AQ9" s="62">
        <f t="shared" si="1"/>
        <v>4</v>
      </c>
      <c r="AR9" s="62">
        <f t="shared" si="1"/>
        <v>2</v>
      </c>
      <c r="AS9" s="62">
        <f t="shared" si="1"/>
        <v>3</v>
      </c>
      <c r="AT9" s="62">
        <f t="shared" si="1"/>
        <v>4</v>
      </c>
      <c r="AU9" s="63">
        <f t="shared" si="1"/>
        <v>0</v>
      </c>
    </row>
    <row r="10" spans="2:47" ht="30" customHeight="1" x14ac:dyDescent="0.35">
      <c r="B10" s="15"/>
      <c r="C10" s="15"/>
      <c r="D10" s="123" t="s">
        <v>99</v>
      </c>
      <c r="E10" s="124" t="s">
        <v>101</v>
      </c>
      <c r="F10" s="293" t="s">
        <v>139</v>
      </c>
      <c r="G10" s="293" t="s">
        <v>155</v>
      </c>
      <c r="H10" s="293" t="s">
        <v>141</v>
      </c>
      <c r="I10" s="294" t="s">
        <v>144</v>
      </c>
      <c r="J10" s="294" t="s">
        <v>140</v>
      </c>
      <c r="K10" s="300"/>
      <c r="L10" s="319"/>
      <c r="M10" s="320"/>
      <c r="N10" s="320"/>
      <c r="O10" s="320"/>
      <c r="P10" s="320"/>
      <c r="Q10" s="248" t="str">
        <f t="shared" si="0"/>
        <v/>
      </c>
      <c r="R10" s="138"/>
      <c r="S10" s="139">
        <v>3</v>
      </c>
      <c r="T10" s="139">
        <v>5</v>
      </c>
      <c r="U10" s="139">
        <v>5</v>
      </c>
      <c r="V10" s="139">
        <v>4</v>
      </c>
      <c r="W10" s="66"/>
      <c r="X10" s="138"/>
      <c r="Y10" s="139"/>
      <c r="Z10" s="139"/>
      <c r="AA10" s="139"/>
      <c r="AB10" s="139"/>
      <c r="AC10" s="66"/>
      <c r="AD10" s="263">
        <f t="shared" si="2"/>
        <v>0</v>
      </c>
      <c r="AE10" s="264">
        <f t="shared" si="2"/>
        <v>3</v>
      </c>
      <c r="AF10" s="264">
        <f t="shared" si="2"/>
        <v>5</v>
      </c>
      <c r="AG10" s="264">
        <f t="shared" si="2"/>
        <v>5</v>
      </c>
      <c r="AH10" s="264">
        <f t="shared" si="2"/>
        <v>4</v>
      </c>
      <c r="AI10" s="66"/>
      <c r="AJ10" s="64"/>
      <c r="AK10" s="65"/>
      <c r="AL10" s="65"/>
      <c r="AM10" s="65"/>
      <c r="AN10" s="65"/>
      <c r="AO10" s="66"/>
      <c r="AP10" s="64">
        <f t="shared" si="3"/>
        <v>0</v>
      </c>
      <c r="AQ10" s="65">
        <f t="shared" si="1"/>
        <v>3</v>
      </c>
      <c r="AR10" s="65">
        <f t="shared" si="1"/>
        <v>5</v>
      </c>
      <c r="AS10" s="65">
        <f t="shared" si="1"/>
        <v>5</v>
      </c>
      <c r="AT10" s="65">
        <f t="shared" si="1"/>
        <v>4</v>
      </c>
      <c r="AU10" s="66">
        <f t="shared" si="1"/>
        <v>0</v>
      </c>
    </row>
    <row r="11" spans="2:47" ht="60" customHeight="1" x14ac:dyDescent="0.35">
      <c r="B11" s="13" t="s">
        <v>116</v>
      </c>
      <c r="C11" s="13"/>
      <c r="D11" s="123" t="s">
        <v>72</v>
      </c>
      <c r="E11" s="124" t="s">
        <v>85</v>
      </c>
      <c r="F11" s="296" t="s">
        <v>163</v>
      </c>
      <c r="G11" s="296" t="s">
        <v>156</v>
      </c>
      <c r="H11" s="296" t="s">
        <v>161</v>
      </c>
      <c r="I11" s="289" t="s">
        <v>159</v>
      </c>
      <c r="J11" s="289" t="s">
        <v>160</v>
      </c>
      <c r="K11" s="301" t="s">
        <v>157</v>
      </c>
      <c r="L11" s="315"/>
      <c r="M11" s="316"/>
      <c r="N11" s="316"/>
      <c r="O11" s="316"/>
      <c r="P11" s="316"/>
      <c r="Q11" s="321"/>
      <c r="R11" s="133"/>
      <c r="S11" s="134"/>
      <c r="T11" s="134"/>
      <c r="U11" s="134"/>
      <c r="V11" s="134"/>
      <c r="W11" s="67"/>
      <c r="X11" s="133"/>
      <c r="Y11" s="134"/>
      <c r="Z11" s="134"/>
      <c r="AA11" s="134"/>
      <c r="AB11" s="134"/>
      <c r="AC11" s="67"/>
      <c r="AD11" s="258">
        <f t="shared" si="2"/>
        <v>0</v>
      </c>
      <c r="AE11" s="259">
        <f t="shared" si="2"/>
        <v>0</v>
      </c>
      <c r="AF11" s="259">
        <f t="shared" si="2"/>
        <v>0</v>
      </c>
      <c r="AG11" s="259">
        <f t="shared" si="2"/>
        <v>0</v>
      </c>
      <c r="AH11" s="259">
        <f t="shared" si="2"/>
        <v>0</v>
      </c>
      <c r="AI11" s="268">
        <f>Q11+W11+AC11</f>
        <v>0</v>
      </c>
      <c r="AJ11" s="59"/>
      <c r="AK11" s="60"/>
      <c r="AL11" s="60"/>
      <c r="AM11" s="60"/>
      <c r="AN11" s="60"/>
      <c r="AO11" s="67"/>
      <c r="AP11" s="59">
        <f t="shared" si="3"/>
        <v>0</v>
      </c>
      <c r="AQ11" s="60">
        <f t="shared" si="1"/>
        <v>0</v>
      </c>
      <c r="AR11" s="60">
        <f t="shared" si="1"/>
        <v>0</v>
      </c>
      <c r="AS11" s="60">
        <f t="shared" si="1"/>
        <v>0</v>
      </c>
      <c r="AT11" s="60">
        <f t="shared" si="1"/>
        <v>0</v>
      </c>
      <c r="AU11" s="67">
        <f t="shared" si="1"/>
        <v>0</v>
      </c>
    </row>
    <row r="12" spans="2:47" ht="60" customHeight="1" x14ac:dyDescent="0.35">
      <c r="B12" s="14"/>
      <c r="C12" s="14"/>
      <c r="D12" s="123" t="s">
        <v>74</v>
      </c>
      <c r="E12" s="124" t="s">
        <v>88</v>
      </c>
      <c r="F12" s="293" t="s">
        <v>164</v>
      </c>
      <c r="G12" s="293" t="s">
        <v>162</v>
      </c>
      <c r="H12" s="293" t="s">
        <v>167</v>
      </c>
      <c r="I12" s="294" t="s">
        <v>165</v>
      </c>
      <c r="J12" s="294" t="s">
        <v>166</v>
      </c>
      <c r="K12" s="302" t="s">
        <v>158</v>
      </c>
      <c r="L12" s="319"/>
      <c r="M12" s="320"/>
      <c r="N12" s="320"/>
      <c r="O12" s="320"/>
      <c r="P12" s="320"/>
      <c r="Q12" s="322"/>
      <c r="R12" s="141"/>
      <c r="S12" s="142"/>
      <c r="T12" s="142"/>
      <c r="U12" s="142"/>
      <c r="V12" s="142"/>
      <c r="W12" s="75"/>
      <c r="X12" s="141"/>
      <c r="Y12" s="142"/>
      <c r="Z12" s="142"/>
      <c r="AA12" s="142"/>
      <c r="AB12" s="142"/>
      <c r="AC12" s="75"/>
      <c r="AD12" s="266">
        <f t="shared" si="2"/>
        <v>0</v>
      </c>
      <c r="AE12" s="267">
        <f t="shared" si="2"/>
        <v>0</v>
      </c>
      <c r="AF12" s="267">
        <f t="shared" si="2"/>
        <v>0</v>
      </c>
      <c r="AG12" s="267">
        <f t="shared" si="2"/>
        <v>0</v>
      </c>
      <c r="AH12" s="267">
        <f t="shared" si="2"/>
        <v>0</v>
      </c>
      <c r="AI12" s="269">
        <f>Q12+W12+AC12</f>
        <v>0</v>
      </c>
      <c r="AJ12" s="73"/>
      <c r="AK12" s="74"/>
      <c r="AL12" s="74"/>
      <c r="AM12" s="74"/>
      <c r="AN12" s="74"/>
      <c r="AO12" s="75"/>
      <c r="AP12" s="73">
        <f t="shared" si="3"/>
        <v>0</v>
      </c>
      <c r="AQ12" s="74">
        <f t="shared" si="1"/>
        <v>0</v>
      </c>
      <c r="AR12" s="74">
        <f t="shared" si="1"/>
        <v>0</v>
      </c>
      <c r="AS12" s="74">
        <f t="shared" si="1"/>
        <v>0</v>
      </c>
      <c r="AT12" s="74">
        <f t="shared" si="1"/>
        <v>0</v>
      </c>
      <c r="AU12" s="75">
        <f t="shared" si="1"/>
        <v>0</v>
      </c>
    </row>
    <row r="13" spans="2:47" ht="39.950000000000003" customHeight="1" x14ac:dyDescent="0.35">
      <c r="B13" s="13" t="s">
        <v>69</v>
      </c>
      <c r="C13" s="13"/>
      <c r="D13" s="123" t="s">
        <v>72</v>
      </c>
      <c r="E13" s="124" t="s">
        <v>85</v>
      </c>
      <c r="F13" s="296" t="s">
        <v>176</v>
      </c>
      <c r="G13" s="296" t="s">
        <v>169</v>
      </c>
      <c r="H13" s="296" t="s">
        <v>173</v>
      </c>
      <c r="I13" s="303"/>
      <c r="J13" s="303"/>
      <c r="K13" s="297"/>
      <c r="L13" s="315"/>
      <c r="M13" s="316"/>
      <c r="N13" s="316"/>
      <c r="O13" s="249"/>
      <c r="P13" s="249"/>
      <c r="Q13" s="246"/>
      <c r="R13" s="133"/>
      <c r="S13" s="134"/>
      <c r="T13" s="134">
        <v>5</v>
      </c>
      <c r="U13" s="143"/>
      <c r="V13" s="143"/>
      <c r="W13" s="47"/>
      <c r="X13" s="133">
        <v>5</v>
      </c>
      <c r="Y13" s="134">
        <v>5</v>
      </c>
      <c r="Z13" s="134">
        <v>5</v>
      </c>
      <c r="AA13" s="143"/>
      <c r="AB13" s="143"/>
      <c r="AC13" s="47"/>
      <c r="AD13" s="258">
        <f t="shared" si="2"/>
        <v>5</v>
      </c>
      <c r="AE13" s="259">
        <f t="shared" si="2"/>
        <v>5</v>
      </c>
      <c r="AF13" s="259">
        <f t="shared" si="2"/>
        <v>10</v>
      </c>
      <c r="AG13" s="46"/>
      <c r="AH13" s="46"/>
      <c r="AI13" s="47"/>
      <c r="AJ13" s="59"/>
      <c r="AK13" s="60"/>
      <c r="AL13" s="60"/>
      <c r="AM13" s="46"/>
      <c r="AN13" s="46"/>
      <c r="AO13" s="47"/>
      <c r="AP13" s="59">
        <f t="shared" si="3"/>
        <v>5</v>
      </c>
      <c r="AQ13" s="60">
        <f t="shared" si="1"/>
        <v>5</v>
      </c>
      <c r="AR13" s="60">
        <f t="shared" si="1"/>
        <v>10</v>
      </c>
      <c r="AS13" s="46">
        <f t="shared" si="1"/>
        <v>0</v>
      </c>
      <c r="AT13" s="46">
        <f t="shared" si="1"/>
        <v>0</v>
      </c>
      <c r="AU13" s="47">
        <f t="shared" si="1"/>
        <v>0</v>
      </c>
    </row>
    <row r="14" spans="2:47" ht="39.950000000000003" customHeight="1" x14ac:dyDescent="0.35">
      <c r="B14" s="14"/>
      <c r="C14" s="14"/>
      <c r="D14" s="123" t="s">
        <v>73</v>
      </c>
      <c r="E14" s="124" t="s">
        <v>87</v>
      </c>
      <c r="F14" s="298" t="s">
        <v>172</v>
      </c>
      <c r="G14" s="298" t="s">
        <v>171</v>
      </c>
      <c r="H14" s="298" t="s">
        <v>175</v>
      </c>
      <c r="I14" s="304"/>
      <c r="J14" s="304"/>
      <c r="K14" s="299"/>
      <c r="L14" s="317"/>
      <c r="M14" s="318"/>
      <c r="N14" s="318"/>
      <c r="O14" s="250"/>
      <c r="P14" s="250"/>
      <c r="Q14" s="247"/>
      <c r="R14" s="140"/>
      <c r="S14" s="136">
        <v>3</v>
      </c>
      <c r="T14" s="136">
        <v>7</v>
      </c>
      <c r="U14" s="136"/>
      <c r="V14" s="136"/>
      <c r="W14" s="63"/>
      <c r="X14" s="140">
        <v>5</v>
      </c>
      <c r="Y14" s="136">
        <v>5</v>
      </c>
      <c r="Z14" s="136">
        <v>5</v>
      </c>
      <c r="AA14" s="136"/>
      <c r="AB14" s="136"/>
      <c r="AC14" s="63"/>
      <c r="AD14" s="265">
        <f t="shared" si="2"/>
        <v>5</v>
      </c>
      <c r="AE14" s="261">
        <f t="shared" si="2"/>
        <v>8</v>
      </c>
      <c r="AF14" s="261">
        <f t="shared" si="2"/>
        <v>12</v>
      </c>
      <c r="AG14" s="68"/>
      <c r="AH14" s="68"/>
      <c r="AI14" s="63"/>
      <c r="AJ14" s="61"/>
      <c r="AK14" s="62"/>
      <c r="AL14" s="62"/>
      <c r="AM14" s="68"/>
      <c r="AN14" s="68"/>
      <c r="AO14" s="63"/>
      <c r="AP14" s="61">
        <f t="shared" si="3"/>
        <v>5</v>
      </c>
      <c r="AQ14" s="62">
        <f t="shared" si="1"/>
        <v>8</v>
      </c>
      <c r="AR14" s="62">
        <f t="shared" si="1"/>
        <v>12</v>
      </c>
      <c r="AS14" s="68">
        <f t="shared" si="1"/>
        <v>0</v>
      </c>
      <c r="AT14" s="68">
        <f t="shared" si="1"/>
        <v>0</v>
      </c>
      <c r="AU14" s="63">
        <f t="shared" si="1"/>
        <v>0</v>
      </c>
    </row>
    <row r="15" spans="2:47" ht="39.950000000000003" customHeight="1" x14ac:dyDescent="0.35">
      <c r="B15" s="15"/>
      <c r="C15" s="15"/>
      <c r="D15" s="123" t="s">
        <v>74</v>
      </c>
      <c r="E15" s="124" t="s">
        <v>88</v>
      </c>
      <c r="F15" s="293" t="s">
        <v>170</v>
      </c>
      <c r="G15" s="293" t="s">
        <v>168</v>
      </c>
      <c r="H15" s="293" t="s">
        <v>174</v>
      </c>
      <c r="I15" s="305"/>
      <c r="J15" s="305"/>
      <c r="K15" s="300"/>
      <c r="L15" s="319"/>
      <c r="M15" s="320"/>
      <c r="N15" s="320"/>
      <c r="O15" s="251"/>
      <c r="P15" s="251"/>
      <c r="Q15" s="248"/>
      <c r="R15" s="138"/>
      <c r="S15" s="139"/>
      <c r="T15" s="139">
        <v>0</v>
      </c>
      <c r="U15" s="139"/>
      <c r="V15" s="139"/>
      <c r="W15" s="66"/>
      <c r="X15" s="138">
        <v>0</v>
      </c>
      <c r="Y15" s="139">
        <v>5</v>
      </c>
      <c r="Z15" s="139">
        <v>10</v>
      </c>
      <c r="AA15" s="139"/>
      <c r="AB15" s="139"/>
      <c r="AC15" s="66"/>
      <c r="AD15" s="263">
        <f t="shared" si="2"/>
        <v>0</v>
      </c>
      <c r="AE15" s="264">
        <f t="shared" si="2"/>
        <v>5</v>
      </c>
      <c r="AF15" s="264">
        <f t="shared" si="2"/>
        <v>10</v>
      </c>
      <c r="AG15" s="69"/>
      <c r="AH15" s="69"/>
      <c r="AI15" s="66"/>
      <c r="AJ15" s="64"/>
      <c r="AK15" s="65"/>
      <c r="AL15" s="65"/>
      <c r="AM15" s="69"/>
      <c r="AN15" s="69"/>
      <c r="AO15" s="66"/>
      <c r="AP15" s="64">
        <f t="shared" si="3"/>
        <v>0</v>
      </c>
      <c r="AQ15" s="65">
        <f t="shared" si="1"/>
        <v>5</v>
      </c>
      <c r="AR15" s="65">
        <f t="shared" si="1"/>
        <v>10</v>
      </c>
      <c r="AS15" s="69">
        <f t="shared" si="1"/>
        <v>0</v>
      </c>
      <c r="AT15" s="69">
        <f t="shared" si="1"/>
        <v>0</v>
      </c>
      <c r="AU15" s="66">
        <f t="shared" si="1"/>
        <v>0</v>
      </c>
    </row>
    <row r="16" spans="2:47" ht="39.950000000000003" customHeight="1" x14ac:dyDescent="0.35">
      <c r="B16" s="13" t="s">
        <v>70</v>
      </c>
      <c r="C16" s="13"/>
      <c r="D16" s="123" t="s">
        <v>72</v>
      </c>
      <c r="E16" s="124" t="s">
        <v>85</v>
      </c>
      <c r="F16" s="296" t="s">
        <v>187</v>
      </c>
      <c r="G16" s="296" t="s">
        <v>184</v>
      </c>
      <c r="H16" s="296" t="s">
        <v>188</v>
      </c>
      <c r="I16" s="296" t="s">
        <v>297</v>
      </c>
      <c r="J16" s="296" t="s">
        <v>176</v>
      </c>
      <c r="K16" s="297"/>
      <c r="L16" s="315"/>
      <c r="M16" s="316"/>
      <c r="N16" s="316"/>
      <c r="O16" s="316"/>
      <c r="P16" s="316"/>
      <c r="Q16" s="246"/>
      <c r="R16" s="133"/>
      <c r="S16" s="134"/>
      <c r="T16" s="134"/>
      <c r="U16" s="134"/>
      <c r="V16" s="134"/>
      <c r="W16" s="47"/>
      <c r="X16" s="133">
        <v>5</v>
      </c>
      <c r="Y16" s="134">
        <v>0</v>
      </c>
      <c r="Z16" s="134">
        <v>5</v>
      </c>
      <c r="AA16" s="134">
        <v>10</v>
      </c>
      <c r="AB16" s="134">
        <v>15</v>
      </c>
      <c r="AC16" s="47"/>
      <c r="AD16" s="258">
        <f t="shared" si="2"/>
        <v>5</v>
      </c>
      <c r="AE16" s="259">
        <f t="shared" si="2"/>
        <v>0</v>
      </c>
      <c r="AF16" s="259">
        <f t="shared" si="2"/>
        <v>5</v>
      </c>
      <c r="AG16" s="259">
        <f t="shared" si="2"/>
        <v>10</v>
      </c>
      <c r="AH16" s="259">
        <f t="shared" si="2"/>
        <v>15</v>
      </c>
      <c r="AI16" s="47"/>
      <c r="AJ16" s="59"/>
      <c r="AK16" s="60"/>
      <c r="AL16" s="60"/>
      <c r="AM16" s="60"/>
      <c r="AN16" s="60"/>
      <c r="AO16" s="47"/>
      <c r="AP16" s="59">
        <f t="shared" si="3"/>
        <v>5</v>
      </c>
      <c r="AQ16" s="60">
        <f t="shared" si="1"/>
        <v>0</v>
      </c>
      <c r="AR16" s="60">
        <f t="shared" si="1"/>
        <v>5</v>
      </c>
      <c r="AS16" s="60">
        <f t="shared" si="1"/>
        <v>10</v>
      </c>
      <c r="AT16" s="60">
        <f t="shared" si="1"/>
        <v>15</v>
      </c>
      <c r="AU16" s="47">
        <f t="shared" si="1"/>
        <v>0</v>
      </c>
    </row>
    <row r="17" spans="2:47" ht="39.950000000000003" customHeight="1" x14ac:dyDescent="0.35">
      <c r="B17" s="14"/>
      <c r="C17" s="14"/>
      <c r="D17" s="123" t="s">
        <v>74</v>
      </c>
      <c r="E17" s="124" t="s">
        <v>88</v>
      </c>
      <c r="F17" s="298" t="s">
        <v>181</v>
      </c>
      <c r="G17" s="298" t="s">
        <v>182</v>
      </c>
      <c r="H17" s="298" t="s">
        <v>185</v>
      </c>
      <c r="I17" s="298" t="s">
        <v>183</v>
      </c>
      <c r="J17" s="298" t="s">
        <v>179</v>
      </c>
      <c r="K17" s="299"/>
      <c r="L17" s="317"/>
      <c r="M17" s="318"/>
      <c r="N17" s="318"/>
      <c r="O17" s="318"/>
      <c r="P17" s="318"/>
      <c r="Q17" s="247"/>
      <c r="R17" s="140"/>
      <c r="S17" s="136"/>
      <c r="T17" s="136"/>
      <c r="U17" s="136"/>
      <c r="V17" s="136"/>
      <c r="W17" s="63"/>
      <c r="X17" s="140">
        <v>0</v>
      </c>
      <c r="Y17" s="136">
        <v>0</v>
      </c>
      <c r="Z17" s="136">
        <v>0</v>
      </c>
      <c r="AA17" s="136">
        <v>0</v>
      </c>
      <c r="AB17" s="136">
        <v>10</v>
      </c>
      <c r="AC17" s="63"/>
      <c r="AD17" s="265">
        <f t="shared" si="2"/>
        <v>0</v>
      </c>
      <c r="AE17" s="261">
        <f t="shared" si="2"/>
        <v>0</v>
      </c>
      <c r="AF17" s="261">
        <f t="shared" si="2"/>
        <v>0</v>
      </c>
      <c r="AG17" s="261">
        <f t="shared" si="2"/>
        <v>0</v>
      </c>
      <c r="AH17" s="261">
        <f t="shared" si="2"/>
        <v>10</v>
      </c>
      <c r="AI17" s="63"/>
      <c r="AJ17" s="61"/>
      <c r="AK17" s="62"/>
      <c r="AL17" s="62"/>
      <c r="AM17" s="62"/>
      <c r="AN17" s="62"/>
      <c r="AO17" s="63"/>
      <c r="AP17" s="61">
        <f t="shared" si="3"/>
        <v>0</v>
      </c>
      <c r="AQ17" s="62">
        <f t="shared" si="1"/>
        <v>0</v>
      </c>
      <c r="AR17" s="62">
        <f t="shared" si="1"/>
        <v>0</v>
      </c>
      <c r="AS17" s="62">
        <f t="shared" si="1"/>
        <v>0</v>
      </c>
      <c r="AT17" s="62">
        <f t="shared" si="1"/>
        <v>10</v>
      </c>
      <c r="AU17" s="63">
        <f t="shared" si="1"/>
        <v>0</v>
      </c>
    </row>
    <row r="18" spans="2:47" ht="39.950000000000003" customHeight="1" x14ac:dyDescent="0.35">
      <c r="B18" s="15"/>
      <c r="C18" s="15"/>
      <c r="D18" s="123" t="s">
        <v>73</v>
      </c>
      <c r="E18" s="124" t="s">
        <v>87</v>
      </c>
      <c r="F18" s="293" t="s">
        <v>178</v>
      </c>
      <c r="G18" s="293" t="s">
        <v>189</v>
      </c>
      <c r="H18" s="293" t="s">
        <v>180</v>
      </c>
      <c r="I18" s="293" t="s">
        <v>186</v>
      </c>
      <c r="J18" s="293" t="s">
        <v>177</v>
      </c>
      <c r="K18" s="300"/>
      <c r="L18" s="319"/>
      <c r="M18" s="320"/>
      <c r="N18" s="320"/>
      <c r="O18" s="320"/>
      <c r="P18" s="320"/>
      <c r="Q18" s="248"/>
      <c r="R18" s="138">
        <v>0</v>
      </c>
      <c r="S18" s="139">
        <v>6</v>
      </c>
      <c r="T18" s="139"/>
      <c r="U18" s="139"/>
      <c r="V18" s="139"/>
      <c r="W18" s="66"/>
      <c r="X18" s="138">
        <v>5</v>
      </c>
      <c r="Y18" s="139">
        <v>0</v>
      </c>
      <c r="Z18" s="139">
        <v>0</v>
      </c>
      <c r="AA18" s="139">
        <v>5</v>
      </c>
      <c r="AB18" s="139">
        <v>5</v>
      </c>
      <c r="AC18" s="66"/>
      <c r="AD18" s="263">
        <f t="shared" si="2"/>
        <v>5</v>
      </c>
      <c r="AE18" s="264">
        <f t="shared" si="2"/>
        <v>6</v>
      </c>
      <c r="AF18" s="264">
        <f t="shared" si="2"/>
        <v>0</v>
      </c>
      <c r="AG18" s="264">
        <f t="shared" si="2"/>
        <v>5</v>
      </c>
      <c r="AH18" s="264">
        <f t="shared" si="2"/>
        <v>5</v>
      </c>
      <c r="AI18" s="66"/>
      <c r="AJ18" s="64"/>
      <c r="AK18" s="65"/>
      <c r="AL18" s="65"/>
      <c r="AM18" s="65"/>
      <c r="AN18" s="65"/>
      <c r="AO18" s="66"/>
      <c r="AP18" s="64">
        <f t="shared" si="3"/>
        <v>5</v>
      </c>
      <c r="AQ18" s="65">
        <f t="shared" si="1"/>
        <v>6</v>
      </c>
      <c r="AR18" s="65">
        <f t="shared" si="1"/>
        <v>0</v>
      </c>
      <c r="AS18" s="65">
        <f t="shared" si="1"/>
        <v>5</v>
      </c>
      <c r="AT18" s="65">
        <f t="shared" si="1"/>
        <v>5</v>
      </c>
      <c r="AU18" s="66">
        <f t="shared" si="1"/>
        <v>0</v>
      </c>
    </row>
    <row r="19" spans="2:47" ht="39.950000000000003" customHeight="1" x14ac:dyDescent="0.35">
      <c r="B19" s="13" t="s">
        <v>92</v>
      </c>
      <c r="C19" s="13"/>
      <c r="D19" s="123" t="s">
        <v>72</v>
      </c>
      <c r="E19" s="124" t="s">
        <v>85</v>
      </c>
      <c r="F19" s="296" t="s">
        <v>202</v>
      </c>
      <c r="G19" s="296" t="s">
        <v>191</v>
      </c>
      <c r="H19" s="296" t="s">
        <v>199</v>
      </c>
      <c r="I19" s="296" t="s">
        <v>197</v>
      </c>
      <c r="J19" s="296" t="s">
        <v>200</v>
      </c>
      <c r="K19" s="297"/>
      <c r="L19" s="315"/>
      <c r="M19" s="316"/>
      <c r="N19" s="316"/>
      <c r="O19" s="316"/>
      <c r="P19" s="316"/>
      <c r="Q19" s="246"/>
      <c r="R19" s="133"/>
      <c r="S19" s="134"/>
      <c r="T19" s="134"/>
      <c r="U19" s="134"/>
      <c r="V19" s="134"/>
      <c r="W19" s="47"/>
      <c r="X19" s="133">
        <v>5</v>
      </c>
      <c r="Y19" s="134">
        <v>10</v>
      </c>
      <c r="Z19" s="134">
        <v>5</v>
      </c>
      <c r="AA19" s="134">
        <v>5</v>
      </c>
      <c r="AB19" s="134">
        <v>10</v>
      </c>
      <c r="AC19" s="47"/>
      <c r="AD19" s="258">
        <f t="shared" si="2"/>
        <v>5</v>
      </c>
      <c r="AE19" s="259">
        <f t="shared" si="2"/>
        <v>10</v>
      </c>
      <c r="AF19" s="259">
        <f t="shared" si="2"/>
        <v>5</v>
      </c>
      <c r="AG19" s="259">
        <f t="shared" si="2"/>
        <v>5</v>
      </c>
      <c r="AH19" s="259">
        <f t="shared" si="2"/>
        <v>10</v>
      </c>
      <c r="AI19" s="47"/>
      <c r="AJ19" s="59"/>
      <c r="AK19" s="60"/>
      <c r="AL19" s="60"/>
      <c r="AM19" s="60"/>
      <c r="AN19" s="60"/>
      <c r="AO19" s="47"/>
      <c r="AP19" s="59">
        <f t="shared" si="3"/>
        <v>5</v>
      </c>
      <c r="AQ19" s="60">
        <f t="shared" si="1"/>
        <v>10</v>
      </c>
      <c r="AR19" s="60">
        <f t="shared" si="1"/>
        <v>5</v>
      </c>
      <c r="AS19" s="60">
        <f t="shared" si="1"/>
        <v>5</v>
      </c>
      <c r="AT19" s="60">
        <f t="shared" si="1"/>
        <v>10</v>
      </c>
      <c r="AU19" s="47">
        <f t="shared" si="1"/>
        <v>0</v>
      </c>
    </row>
    <row r="20" spans="2:47" ht="39.950000000000003" customHeight="1" x14ac:dyDescent="0.35">
      <c r="B20" s="14"/>
      <c r="C20" s="14"/>
      <c r="D20" s="123" t="s">
        <v>73</v>
      </c>
      <c r="E20" s="124" t="s">
        <v>87</v>
      </c>
      <c r="F20" s="298" t="s">
        <v>198</v>
      </c>
      <c r="G20" s="298" t="s">
        <v>195</v>
      </c>
      <c r="H20" s="298" t="s">
        <v>201</v>
      </c>
      <c r="I20" s="298" t="s">
        <v>193</v>
      </c>
      <c r="J20" s="298" t="s">
        <v>196</v>
      </c>
      <c r="K20" s="299"/>
      <c r="L20" s="317"/>
      <c r="M20" s="318"/>
      <c r="N20" s="318"/>
      <c r="O20" s="318"/>
      <c r="P20" s="318"/>
      <c r="Q20" s="247"/>
      <c r="R20" s="135"/>
      <c r="S20" s="144"/>
      <c r="T20" s="144"/>
      <c r="U20" s="144"/>
      <c r="V20" s="144"/>
      <c r="W20" s="63"/>
      <c r="X20" s="135">
        <v>5</v>
      </c>
      <c r="Y20" s="144">
        <v>5</v>
      </c>
      <c r="Z20" s="144">
        <v>6</v>
      </c>
      <c r="AA20" s="144">
        <v>4</v>
      </c>
      <c r="AB20" s="144">
        <v>5</v>
      </c>
      <c r="AC20" s="63"/>
      <c r="AD20" s="260">
        <f t="shared" si="2"/>
        <v>5</v>
      </c>
      <c r="AE20" s="270">
        <f t="shared" si="2"/>
        <v>5</v>
      </c>
      <c r="AF20" s="270">
        <f t="shared" si="2"/>
        <v>6</v>
      </c>
      <c r="AG20" s="270">
        <f t="shared" si="2"/>
        <v>4</v>
      </c>
      <c r="AH20" s="270">
        <f t="shared" si="2"/>
        <v>5</v>
      </c>
      <c r="AI20" s="63"/>
      <c r="AJ20" s="71"/>
      <c r="AK20" s="76"/>
      <c r="AL20" s="76"/>
      <c r="AM20" s="76"/>
      <c r="AN20" s="76"/>
      <c r="AO20" s="63"/>
      <c r="AP20" s="71">
        <f t="shared" si="3"/>
        <v>5</v>
      </c>
      <c r="AQ20" s="76">
        <f t="shared" si="3"/>
        <v>5</v>
      </c>
      <c r="AR20" s="76">
        <f t="shared" si="3"/>
        <v>6</v>
      </c>
      <c r="AS20" s="76">
        <f t="shared" si="3"/>
        <v>4</v>
      </c>
      <c r="AT20" s="76">
        <f t="shared" si="3"/>
        <v>5</v>
      </c>
      <c r="AU20" s="63">
        <f t="shared" si="3"/>
        <v>0</v>
      </c>
    </row>
    <row r="21" spans="2:47" ht="39.950000000000003" customHeight="1" x14ac:dyDescent="0.35">
      <c r="B21" s="15"/>
      <c r="C21" s="15"/>
      <c r="D21" s="123" t="s">
        <v>93</v>
      </c>
      <c r="E21" s="124" t="s">
        <v>94</v>
      </c>
      <c r="F21" s="293" t="s">
        <v>203</v>
      </c>
      <c r="G21" s="293" t="s">
        <v>204</v>
      </c>
      <c r="H21" s="293" t="s">
        <v>192</v>
      </c>
      <c r="I21" s="293" t="s">
        <v>194</v>
      </c>
      <c r="J21" s="293" t="s">
        <v>190</v>
      </c>
      <c r="K21" s="300"/>
      <c r="L21" s="319"/>
      <c r="M21" s="320"/>
      <c r="N21" s="320"/>
      <c r="O21" s="320"/>
      <c r="P21" s="320"/>
      <c r="Q21" s="248"/>
      <c r="R21" s="141"/>
      <c r="S21" s="142"/>
      <c r="T21" s="142"/>
      <c r="U21" s="142"/>
      <c r="V21" s="142"/>
      <c r="W21" s="66"/>
      <c r="X21" s="141">
        <v>5</v>
      </c>
      <c r="Y21" s="142">
        <v>0</v>
      </c>
      <c r="Z21" s="142">
        <v>0</v>
      </c>
      <c r="AA21" s="142">
        <v>5</v>
      </c>
      <c r="AB21" s="142">
        <v>10</v>
      </c>
      <c r="AC21" s="66"/>
      <c r="AD21" s="266">
        <f t="shared" ref="AD21:AI36" si="4">L21+R21+X21</f>
        <v>5</v>
      </c>
      <c r="AE21" s="267">
        <f t="shared" si="4"/>
        <v>0</v>
      </c>
      <c r="AF21" s="267">
        <f t="shared" si="4"/>
        <v>0</v>
      </c>
      <c r="AG21" s="267">
        <f t="shared" si="4"/>
        <v>5</v>
      </c>
      <c r="AH21" s="267">
        <f t="shared" si="4"/>
        <v>10</v>
      </c>
      <c r="AI21" s="66"/>
      <c r="AJ21" s="73"/>
      <c r="AK21" s="74"/>
      <c r="AL21" s="74"/>
      <c r="AM21" s="74"/>
      <c r="AN21" s="74"/>
      <c r="AO21" s="66"/>
      <c r="AP21" s="73">
        <f t="shared" si="3"/>
        <v>5</v>
      </c>
      <c r="AQ21" s="74">
        <f t="shared" si="3"/>
        <v>0</v>
      </c>
      <c r="AR21" s="74">
        <f t="shared" si="3"/>
        <v>0</v>
      </c>
      <c r="AS21" s="74">
        <f t="shared" si="3"/>
        <v>5</v>
      </c>
      <c r="AT21" s="74">
        <f t="shared" si="3"/>
        <v>10</v>
      </c>
      <c r="AU21" s="66">
        <f t="shared" si="3"/>
        <v>0</v>
      </c>
    </row>
    <row r="22" spans="2:47" ht="60" customHeight="1" x14ac:dyDescent="0.35">
      <c r="B22" s="13" t="s">
        <v>71</v>
      </c>
      <c r="C22" s="13"/>
      <c r="D22" s="123" t="s">
        <v>75</v>
      </c>
      <c r="E22" s="124" t="s">
        <v>89</v>
      </c>
      <c r="F22" s="296" t="s">
        <v>207</v>
      </c>
      <c r="G22" s="296" t="s">
        <v>211</v>
      </c>
      <c r="H22" s="296" t="s">
        <v>214</v>
      </c>
      <c r="I22" s="296" t="s">
        <v>213</v>
      </c>
      <c r="J22" s="296" t="s">
        <v>209</v>
      </c>
      <c r="K22" s="297"/>
      <c r="L22" s="315"/>
      <c r="M22" s="316"/>
      <c r="N22" s="316"/>
      <c r="O22" s="316"/>
      <c r="P22" s="316"/>
      <c r="Q22" s="246"/>
      <c r="R22" s="133">
        <v>4</v>
      </c>
      <c r="S22" s="134"/>
      <c r="T22" s="134">
        <v>1</v>
      </c>
      <c r="U22" s="134">
        <v>3</v>
      </c>
      <c r="V22" s="134"/>
      <c r="W22" s="47"/>
      <c r="X22" s="133"/>
      <c r="Y22" s="134"/>
      <c r="Z22" s="134"/>
      <c r="AA22" s="134"/>
      <c r="AB22" s="134"/>
      <c r="AC22" s="47"/>
      <c r="AD22" s="258">
        <f t="shared" si="4"/>
        <v>4</v>
      </c>
      <c r="AE22" s="259">
        <f t="shared" si="4"/>
        <v>0</v>
      </c>
      <c r="AF22" s="259">
        <f t="shared" si="4"/>
        <v>1</v>
      </c>
      <c r="AG22" s="259">
        <f t="shared" si="4"/>
        <v>3</v>
      </c>
      <c r="AH22" s="259">
        <f t="shared" si="4"/>
        <v>0</v>
      </c>
      <c r="AI22" s="47"/>
      <c r="AJ22" s="59"/>
      <c r="AK22" s="60"/>
      <c r="AL22" s="60"/>
      <c r="AM22" s="60"/>
      <c r="AN22" s="60"/>
      <c r="AO22" s="47"/>
      <c r="AP22" s="59">
        <f t="shared" si="3"/>
        <v>4</v>
      </c>
      <c r="AQ22" s="60">
        <f t="shared" si="3"/>
        <v>0</v>
      </c>
      <c r="AR22" s="60">
        <f t="shared" si="3"/>
        <v>1</v>
      </c>
      <c r="AS22" s="60">
        <f t="shared" si="3"/>
        <v>3</v>
      </c>
      <c r="AT22" s="60">
        <f t="shared" si="3"/>
        <v>0</v>
      </c>
      <c r="AU22" s="47">
        <f t="shared" si="3"/>
        <v>0</v>
      </c>
    </row>
    <row r="23" spans="2:47" ht="60" customHeight="1" x14ac:dyDescent="0.35">
      <c r="B23" s="15"/>
      <c r="C23" s="15"/>
      <c r="D23" s="123" t="s">
        <v>76</v>
      </c>
      <c r="E23" s="124" t="s">
        <v>90</v>
      </c>
      <c r="F23" s="293" t="s">
        <v>206</v>
      </c>
      <c r="G23" s="293" t="s">
        <v>212</v>
      </c>
      <c r="H23" s="293" t="s">
        <v>210</v>
      </c>
      <c r="I23" s="293" t="s">
        <v>208</v>
      </c>
      <c r="J23" s="293" t="s">
        <v>205</v>
      </c>
      <c r="K23" s="300"/>
      <c r="L23" s="319"/>
      <c r="M23" s="320"/>
      <c r="N23" s="320"/>
      <c r="O23" s="320"/>
      <c r="P23" s="320"/>
      <c r="Q23" s="248"/>
      <c r="R23" s="64"/>
      <c r="S23" s="65"/>
      <c r="T23" s="65"/>
      <c r="U23" s="65"/>
      <c r="V23" s="65"/>
      <c r="W23" s="66"/>
      <c r="X23" s="64"/>
      <c r="Y23" s="65"/>
      <c r="Z23" s="65"/>
      <c r="AA23" s="65"/>
      <c r="AB23" s="65"/>
      <c r="AC23" s="66"/>
      <c r="AD23" s="263">
        <f t="shared" si="4"/>
        <v>0</v>
      </c>
      <c r="AE23" s="264">
        <f t="shared" si="4"/>
        <v>0</v>
      </c>
      <c r="AF23" s="264">
        <f t="shared" si="4"/>
        <v>0</v>
      </c>
      <c r="AG23" s="264">
        <f t="shared" si="4"/>
        <v>0</v>
      </c>
      <c r="AH23" s="264">
        <f t="shared" si="4"/>
        <v>0</v>
      </c>
      <c r="AI23" s="66"/>
      <c r="AJ23" s="64"/>
      <c r="AK23" s="65"/>
      <c r="AL23" s="65"/>
      <c r="AM23" s="65"/>
      <c r="AN23" s="65"/>
      <c r="AO23" s="66"/>
      <c r="AP23" s="64">
        <f t="shared" si="3"/>
        <v>0</v>
      </c>
      <c r="AQ23" s="65">
        <f t="shared" si="3"/>
        <v>0</v>
      </c>
      <c r="AR23" s="65">
        <f t="shared" si="3"/>
        <v>0</v>
      </c>
      <c r="AS23" s="65">
        <f t="shared" si="3"/>
        <v>0</v>
      </c>
      <c r="AT23" s="65">
        <f t="shared" si="3"/>
        <v>0</v>
      </c>
      <c r="AU23" s="66">
        <f t="shared" si="3"/>
        <v>0</v>
      </c>
    </row>
    <row r="24" spans="2:47" ht="30" customHeight="1" x14ac:dyDescent="0.35">
      <c r="B24" s="13" t="s">
        <v>105</v>
      </c>
      <c r="C24" s="13"/>
      <c r="D24" s="123" t="s">
        <v>106</v>
      </c>
      <c r="E24" s="124" t="s">
        <v>107</v>
      </c>
      <c r="F24" s="296" t="s">
        <v>223</v>
      </c>
      <c r="G24" s="296" t="s">
        <v>233</v>
      </c>
      <c r="H24" s="296" t="s">
        <v>232</v>
      </c>
      <c r="I24" s="296" t="s">
        <v>220</v>
      </c>
      <c r="J24" s="296" t="s">
        <v>227</v>
      </c>
      <c r="K24" s="301" t="s">
        <v>238</v>
      </c>
      <c r="L24" s="315"/>
      <c r="M24" s="316"/>
      <c r="N24" s="316"/>
      <c r="O24" s="316"/>
      <c r="P24" s="316"/>
      <c r="Q24" s="321"/>
      <c r="R24" s="59"/>
      <c r="S24" s="60"/>
      <c r="T24" s="60"/>
      <c r="U24" s="60"/>
      <c r="V24" s="60"/>
      <c r="W24" s="67"/>
      <c r="X24" s="59"/>
      <c r="Y24" s="60"/>
      <c r="Z24" s="60"/>
      <c r="AA24" s="60"/>
      <c r="AB24" s="60"/>
      <c r="AC24" s="67"/>
      <c r="AD24" s="258">
        <f t="shared" si="4"/>
        <v>0</v>
      </c>
      <c r="AE24" s="259">
        <f t="shared" si="4"/>
        <v>0</v>
      </c>
      <c r="AF24" s="259">
        <f t="shared" si="4"/>
        <v>0</v>
      </c>
      <c r="AG24" s="259">
        <f t="shared" si="4"/>
        <v>0</v>
      </c>
      <c r="AH24" s="259">
        <f t="shared" si="4"/>
        <v>0</v>
      </c>
      <c r="AI24" s="268">
        <f t="shared" si="4"/>
        <v>0</v>
      </c>
      <c r="AJ24" s="59"/>
      <c r="AK24" s="60"/>
      <c r="AL24" s="60"/>
      <c r="AM24" s="60"/>
      <c r="AN24" s="60"/>
      <c r="AO24" s="67"/>
      <c r="AP24" s="59">
        <f t="shared" si="3"/>
        <v>0</v>
      </c>
      <c r="AQ24" s="60">
        <f t="shared" si="3"/>
        <v>0</v>
      </c>
      <c r="AR24" s="60">
        <f t="shared" si="3"/>
        <v>0</v>
      </c>
      <c r="AS24" s="60">
        <f t="shared" si="3"/>
        <v>0</v>
      </c>
      <c r="AT24" s="60">
        <f t="shared" si="3"/>
        <v>0</v>
      </c>
      <c r="AU24" s="67">
        <f t="shared" si="3"/>
        <v>0</v>
      </c>
    </row>
    <row r="25" spans="2:47" ht="30" customHeight="1" x14ac:dyDescent="0.35">
      <c r="B25" s="14"/>
      <c r="C25" s="14"/>
      <c r="D25" s="123" t="s">
        <v>72</v>
      </c>
      <c r="E25" s="124" t="s">
        <v>85</v>
      </c>
      <c r="F25" s="298" t="s">
        <v>216</v>
      </c>
      <c r="G25" s="298" t="s">
        <v>218</v>
      </c>
      <c r="H25" s="298" t="s">
        <v>229</v>
      </c>
      <c r="I25" s="298" t="s">
        <v>222</v>
      </c>
      <c r="J25" s="298" t="s">
        <v>230</v>
      </c>
      <c r="K25" s="306" t="s">
        <v>221</v>
      </c>
      <c r="L25" s="317"/>
      <c r="M25" s="318"/>
      <c r="N25" s="318"/>
      <c r="O25" s="318"/>
      <c r="P25" s="318"/>
      <c r="Q25" s="323"/>
      <c r="R25" s="71"/>
      <c r="S25" s="76"/>
      <c r="T25" s="76"/>
      <c r="U25" s="76"/>
      <c r="V25" s="76"/>
      <c r="W25" s="77"/>
      <c r="X25" s="71"/>
      <c r="Y25" s="76"/>
      <c r="Z25" s="76"/>
      <c r="AA25" s="76"/>
      <c r="AB25" s="76"/>
      <c r="AC25" s="77"/>
      <c r="AD25" s="260">
        <f t="shared" si="4"/>
        <v>0</v>
      </c>
      <c r="AE25" s="270">
        <f t="shared" si="4"/>
        <v>0</v>
      </c>
      <c r="AF25" s="270">
        <f t="shared" si="4"/>
        <v>0</v>
      </c>
      <c r="AG25" s="270">
        <f t="shared" si="4"/>
        <v>0</v>
      </c>
      <c r="AH25" s="270">
        <f t="shared" si="4"/>
        <v>0</v>
      </c>
      <c r="AI25" s="271">
        <f t="shared" si="4"/>
        <v>0</v>
      </c>
      <c r="AJ25" s="71"/>
      <c r="AK25" s="76"/>
      <c r="AL25" s="76"/>
      <c r="AM25" s="76"/>
      <c r="AN25" s="76"/>
      <c r="AO25" s="77"/>
      <c r="AP25" s="71">
        <f t="shared" si="3"/>
        <v>0</v>
      </c>
      <c r="AQ25" s="76">
        <f t="shared" si="3"/>
        <v>0</v>
      </c>
      <c r="AR25" s="76">
        <f t="shared" si="3"/>
        <v>0</v>
      </c>
      <c r="AS25" s="76">
        <f t="shared" si="3"/>
        <v>0</v>
      </c>
      <c r="AT25" s="76">
        <f t="shared" si="3"/>
        <v>0</v>
      </c>
      <c r="AU25" s="77">
        <f t="shared" si="3"/>
        <v>0</v>
      </c>
    </row>
    <row r="26" spans="2:47" ht="30" customHeight="1" x14ac:dyDescent="0.35">
      <c r="B26" s="14"/>
      <c r="C26" s="14"/>
      <c r="D26" s="123" t="s">
        <v>73</v>
      </c>
      <c r="E26" s="124" t="s">
        <v>87</v>
      </c>
      <c r="F26" s="298" t="s">
        <v>231</v>
      </c>
      <c r="G26" s="298" t="s">
        <v>235</v>
      </c>
      <c r="H26" s="298" t="s">
        <v>215</v>
      </c>
      <c r="I26" s="298" t="s">
        <v>219</v>
      </c>
      <c r="J26" s="298" t="s">
        <v>225</v>
      </c>
      <c r="K26" s="306" t="s">
        <v>236</v>
      </c>
      <c r="L26" s="317"/>
      <c r="M26" s="318"/>
      <c r="N26" s="318"/>
      <c r="O26" s="318"/>
      <c r="P26" s="318"/>
      <c r="Q26" s="323"/>
      <c r="R26" s="71"/>
      <c r="S26" s="76"/>
      <c r="T26" s="76"/>
      <c r="U26" s="76"/>
      <c r="V26" s="76"/>
      <c r="W26" s="77"/>
      <c r="X26" s="71"/>
      <c r="Y26" s="76"/>
      <c r="Z26" s="76"/>
      <c r="AA26" s="76"/>
      <c r="AB26" s="76"/>
      <c r="AC26" s="77"/>
      <c r="AD26" s="260">
        <f t="shared" si="4"/>
        <v>0</v>
      </c>
      <c r="AE26" s="270">
        <f t="shared" si="4"/>
        <v>0</v>
      </c>
      <c r="AF26" s="270">
        <f t="shared" si="4"/>
        <v>0</v>
      </c>
      <c r="AG26" s="270">
        <f t="shared" si="4"/>
        <v>0</v>
      </c>
      <c r="AH26" s="270">
        <f t="shared" si="4"/>
        <v>0</v>
      </c>
      <c r="AI26" s="271">
        <f t="shared" si="4"/>
        <v>0</v>
      </c>
      <c r="AJ26" s="71"/>
      <c r="AK26" s="76"/>
      <c r="AL26" s="76"/>
      <c r="AM26" s="76"/>
      <c r="AN26" s="76"/>
      <c r="AO26" s="77"/>
      <c r="AP26" s="71">
        <f t="shared" si="3"/>
        <v>0</v>
      </c>
      <c r="AQ26" s="76">
        <f t="shared" si="3"/>
        <v>0</v>
      </c>
      <c r="AR26" s="76">
        <f t="shared" si="3"/>
        <v>0</v>
      </c>
      <c r="AS26" s="76">
        <f t="shared" si="3"/>
        <v>0</v>
      </c>
      <c r="AT26" s="76">
        <f t="shared" si="3"/>
        <v>0</v>
      </c>
      <c r="AU26" s="77">
        <f t="shared" si="3"/>
        <v>0</v>
      </c>
    </row>
    <row r="27" spans="2:47" ht="30" customHeight="1" x14ac:dyDescent="0.35">
      <c r="B27" s="15"/>
      <c r="C27" s="15"/>
      <c r="D27" s="123" t="s">
        <v>93</v>
      </c>
      <c r="E27" s="124" t="s">
        <v>94</v>
      </c>
      <c r="F27" s="293" t="s">
        <v>237</v>
      </c>
      <c r="G27" s="293" t="s">
        <v>217</v>
      </c>
      <c r="H27" s="293" t="s">
        <v>234</v>
      </c>
      <c r="I27" s="293" t="s">
        <v>224</v>
      </c>
      <c r="J27" s="293" t="s">
        <v>228</v>
      </c>
      <c r="K27" s="302" t="s">
        <v>226</v>
      </c>
      <c r="L27" s="319"/>
      <c r="M27" s="320"/>
      <c r="N27" s="320"/>
      <c r="O27" s="320"/>
      <c r="P27" s="320"/>
      <c r="Q27" s="322"/>
      <c r="R27" s="73"/>
      <c r="S27" s="74"/>
      <c r="T27" s="74"/>
      <c r="U27" s="74"/>
      <c r="V27" s="74"/>
      <c r="W27" s="75"/>
      <c r="X27" s="73"/>
      <c r="Y27" s="74"/>
      <c r="Z27" s="74"/>
      <c r="AA27" s="74"/>
      <c r="AB27" s="74"/>
      <c r="AC27" s="75"/>
      <c r="AD27" s="266">
        <f t="shared" si="4"/>
        <v>0</v>
      </c>
      <c r="AE27" s="267">
        <f t="shared" si="4"/>
        <v>0</v>
      </c>
      <c r="AF27" s="267">
        <f t="shared" si="4"/>
        <v>0</v>
      </c>
      <c r="AG27" s="267">
        <f t="shared" si="4"/>
        <v>0</v>
      </c>
      <c r="AH27" s="267">
        <f t="shared" si="4"/>
        <v>0</v>
      </c>
      <c r="AI27" s="269">
        <f t="shared" si="4"/>
        <v>0</v>
      </c>
      <c r="AJ27" s="73"/>
      <c r="AK27" s="74"/>
      <c r="AL27" s="74"/>
      <c r="AM27" s="74"/>
      <c r="AN27" s="74"/>
      <c r="AO27" s="75"/>
      <c r="AP27" s="73">
        <f t="shared" si="3"/>
        <v>0</v>
      </c>
      <c r="AQ27" s="74">
        <f t="shared" si="3"/>
        <v>0</v>
      </c>
      <c r="AR27" s="74">
        <f t="shared" si="3"/>
        <v>0</v>
      </c>
      <c r="AS27" s="74">
        <f t="shared" si="3"/>
        <v>0</v>
      </c>
      <c r="AT27" s="74">
        <f t="shared" si="3"/>
        <v>0</v>
      </c>
      <c r="AU27" s="75">
        <f t="shared" si="3"/>
        <v>0</v>
      </c>
    </row>
    <row r="28" spans="2:47" ht="140.1" customHeight="1" x14ac:dyDescent="0.35">
      <c r="B28" s="16" t="s">
        <v>109</v>
      </c>
      <c r="C28" s="16"/>
      <c r="D28" s="123" t="s">
        <v>17</v>
      </c>
      <c r="E28" s="124" t="s">
        <v>17</v>
      </c>
      <c r="F28" s="284" t="s">
        <v>240</v>
      </c>
      <c r="G28" s="284" t="s">
        <v>241</v>
      </c>
      <c r="H28" s="284" t="s">
        <v>242</v>
      </c>
      <c r="I28" s="284" t="s">
        <v>239</v>
      </c>
      <c r="J28" s="286"/>
      <c r="K28" s="287"/>
      <c r="L28" s="324"/>
      <c r="M28" s="325"/>
      <c r="N28" s="325"/>
      <c r="O28" s="325"/>
      <c r="P28" s="252"/>
      <c r="Q28" s="253"/>
      <c r="R28" s="59"/>
      <c r="S28" s="60"/>
      <c r="T28" s="60"/>
      <c r="U28" s="60"/>
      <c r="V28" s="24"/>
      <c r="W28" s="25"/>
      <c r="X28" s="59"/>
      <c r="Y28" s="60"/>
      <c r="Z28" s="60"/>
      <c r="AA28" s="60"/>
      <c r="AB28" s="24"/>
      <c r="AC28" s="25"/>
      <c r="AD28" s="258">
        <f t="shared" si="4"/>
        <v>0</v>
      </c>
      <c r="AE28" s="259">
        <f t="shared" si="4"/>
        <v>0</v>
      </c>
      <c r="AF28" s="259">
        <f t="shared" si="4"/>
        <v>0</v>
      </c>
      <c r="AG28" s="259">
        <f t="shared" si="4"/>
        <v>0</v>
      </c>
      <c r="AH28" s="24"/>
      <c r="AI28" s="25"/>
      <c r="AJ28" s="59"/>
      <c r="AK28" s="60"/>
      <c r="AL28" s="60"/>
      <c r="AM28" s="60"/>
      <c r="AN28" s="24"/>
      <c r="AO28" s="25"/>
      <c r="AP28" s="59">
        <f t="shared" si="3"/>
        <v>0</v>
      </c>
      <c r="AQ28" s="60">
        <f t="shared" si="3"/>
        <v>0</v>
      </c>
      <c r="AR28" s="60">
        <f t="shared" si="3"/>
        <v>0</v>
      </c>
      <c r="AS28" s="60">
        <f t="shared" si="3"/>
        <v>0</v>
      </c>
      <c r="AT28" s="24">
        <f t="shared" si="3"/>
        <v>0</v>
      </c>
      <c r="AU28" s="25">
        <f t="shared" si="3"/>
        <v>0</v>
      </c>
    </row>
    <row r="29" spans="2:47" ht="60" customHeight="1" x14ac:dyDescent="0.35">
      <c r="B29" s="13" t="s">
        <v>110</v>
      </c>
      <c r="C29" s="13"/>
      <c r="D29" s="123" t="s">
        <v>72</v>
      </c>
      <c r="E29" s="124" t="s">
        <v>85</v>
      </c>
      <c r="F29" s="296" t="s">
        <v>243</v>
      </c>
      <c r="G29" s="296" t="s">
        <v>247</v>
      </c>
      <c r="H29" s="296" t="s">
        <v>249</v>
      </c>
      <c r="I29" s="296" t="s">
        <v>252</v>
      </c>
      <c r="J29" s="296" t="s">
        <v>250</v>
      </c>
      <c r="K29" s="297"/>
      <c r="L29" s="315"/>
      <c r="M29" s="316"/>
      <c r="N29" s="316"/>
      <c r="O29" s="316"/>
      <c r="P29" s="316"/>
      <c r="Q29" s="246"/>
      <c r="R29" s="59"/>
      <c r="S29" s="60"/>
      <c r="T29" s="60"/>
      <c r="U29" s="60"/>
      <c r="V29" s="60"/>
      <c r="W29" s="47"/>
      <c r="X29" s="59"/>
      <c r="Y29" s="60"/>
      <c r="Z29" s="60"/>
      <c r="AA29" s="60"/>
      <c r="AB29" s="60"/>
      <c r="AC29" s="47"/>
      <c r="AD29" s="258">
        <f t="shared" si="4"/>
        <v>0</v>
      </c>
      <c r="AE29" s="259">
        <f t="shared" si="4"/>
        <v>0</v>
      </c>
      <c r="AF29" s="259">
        <f t="shared" si="4"/>
        <v>0</v>
      </c>
      <c r="AG29" s="259">
        <f t="shared" si="4"/>
        <v>0</v>
      </c>
      <c r="AH29" s="259">
        <f t="shared" si="4"/>
        <v>0</v>
      </c>
      <c r="AI29" s="47"/>
      <c r="AJ29" s="59"/>
      <c r="AK29" s="60"/>
      <c r="AL29" s="60"/>
      <c r="AM29" s="60"/>
      <c r="AN29" s="60"/>
      <c r="AO29" s="47"/>
      <c r="AP29" s="59">
        <f t="shared" si="3"/>
        <v>0</v>
      </c>
      <c r="AQ29" s="60">
        <f t="shared" si="3"/>
        <v>0</v>
      </c>
      <c r="AR29" s="60">
        <f t="shared" si="3"/>
        <v>0</v>
      </c>
      <c r="AS29" s="60">
        <f t="shared" si="3"/>
        <v>0</v>
      </c>
      <c r="AT29" s="60">
        <f t="shared" si="3"/>
        <v>0</v>
      </c>
      <c r="AU29" s="47">
        <f t="shared" si="3"/>
        <v>0</v>
      </c>
    </row>
    <row r="30" spans="2:47" ht="60" customHeight="1" x14ac:dyDescent="0.35">
      <c r="B30" s="15"/>
      <c r="C30" s="15"/>
      <c r="D30" s="123" t="s">
        <v>73</v>
      </c>
      <c r="E30" s="124" t="s">
        <v>87</v>
      </c>
      <c r="F30" s="293" t="s">
        <v>251</v>
      </c>
      <c r="G30" s="293" t="s">
        <v>246</v>
      </c>
      <c r="H30" s="293" t="s">
        <v>245</v>
      </c>
      <c r="I30" s="293" t="s">
        <v>244</v>
      </c>
      <c r="J30" s="293" t="s">
        <v>248</v>
      </c>
      <c r="K30" s="300"/>
      <c r="L30" s="326"/>
      <c r="M30" s="327"/>
      <c r="N30" s="327"/>
      <c r="O30" s="327"/>
      <c r="P30" s="327"/>
      <c r="Q30" s="248"/>
      <c r="R30" s="73"/>
      <c r="S30" s="74"/>
      <c r="T30" s="74"/>
      <c r="U30" s="74"/>
      <c r="V30" s="74"/>
      <c r="W30" s="66"/>
      <c r="X30" s="73"/>
      <c r="Y30" s="74"/>
      <c r="Z30" s="74"/>
      <c r="AA30" s="74"/>
      <c r="AB30" s="74"/>
      <c r="AC30" s="66"/>
      <c r="AD30" s="266">
        <f t="shared" si="4"/>
        <v>0</v>
      </c>
      <c r="AE30" s="267">
        <f t="shared" si="4"/>
        <v>0</v>
      </c>
      <c r="AF30" s="267">
        <f t="shared" si="4"/>
        <v>0</v>
      </c>
      <c r="AG30" s="267">
        <f t="shared" si="4"/>
        <v>0</v>
      </c>
      <c r="AH30" s="267">
        <f t="shared" si="4"/>
        <v>0</v>
      </c>
      <c r="AI30" s="66"/>
      <c r="AJ30" s="73"/>
      <c r="AK30" s="74"/>
      <c r="AL30" s="74"/>
      <c r="AM30" s="74"/>
      <c r="AN30" s="74"/>
      <c r="AO30" s="66"/>
      <c r="AP30" s="73">
        <f t="shared" si="3"/>
        <v>0</v>
      </c>
      <c r="AQ30" s="74">
        <f t="shared" si="3"/>
        <v>0</v>
      </c>
      <c r="AR30" s="74">
        <f t="shared" si="3"/>
        <v>0</v>
      </c>
      <c r="AS30" s="74">
        <f t="shared" si="3"/>
        <v>0</v>
      </c>
      <c r="AT30" s="74">
        <f t="shared" si="3"/>
        <v>0</v>
      </c>
      <c r="AU30" s="66">
        <f t="shared" si="3"/>
        <v>0</v>
      </c>
    </row>
    <row r="31" spans="2:47" ht="60" customHeight="1" x14ac:dyDescent="0.35">
      <c r="B31" s="13" t="s">
        <v>111</v>
      </c>
      <c r="C31" s="13"/>
      <c r="D31" s="123" t="s">
        <v>114</v>
      </c>
      <c r="E31" s="124" t="s">
        <v>112</v>
      </c>
      <c r="F31" s="307" t="s">
        <v>279</v>
      </c>
      <c r="G31" s="303"/>
      <c r="H31" s="303"/>
      <c r="I31" s="303"/>
      <c r="J31" s="303"/>
      <c r="K31" s="297"/>
      <c r="L31" s="328"/>
      <c r="M31" s="249"/>
      <c r="N31" s="249"/>
      <c r="O31" s="249"/>
      <c r="P31" s="249"/>
      <c r="Q31" s="246"/>
      <c r="R31" s="45"/>
      <c r="S31" s="46"/>
      <c r="T31" s="46"/>
      <c r="U31" s="46"/>
      <c r="V31" s="46"/>
      <c r="W31" s="47"/>
      <c r="X31" s="45"/>
      <c r="Y31" s="46"/>
      <c r="Z31" s="46"/>
      <c r="AA31" s="46"/>
      <c r="AB31" s="46"/>
      <c r="AC31" s="47"/>
      <c r="AD31" s="272">
        <f t="shared" si="4"/>
        <v>0</v>
      </c>
      <c r="AE31" s="46"/>
      <c r="AF31" s="46"/>
      <c r="AG31" s="46"/>
      <c r="AH31" s="46"/>
      <c r="AI31" s="47"/>
      <c r="AJ31" s="45"/>
      <c r="AK31" s="46"/>
      <c r="AL31" s="46"/>
      <c r="AM31" s="46"/>
      <c r="AN31" s="46"/>
      <c r="AO31" s="47"/>
      <c r="AP31" s="45">
        <f t="shared" si="3"/>
        <v>0</v>
      </c>
      <c r="AQ31" s="46">
        <f t="shared" si="3"/>
        <v>0</v>
      </c>
      <c r="AR31" s="46">
        <f t="shared" si="3"/>
        <v>0</v>
      </c>
      <c r="AS31" s="46">
        <f t="shared" si="3"/>
        <v>0</v>
      </c>
      <c r="AT31" s="46">
        <f t="shared" si="3"/>
        <v>0</v>
      </c>
      <c r="AU31" s="47">
        <f t="shared" si="3"/>
        <v>0</v>
      </c>
    </row>
    <row r="32" spans="2:47" ht="60" customHeight="1" thickBot="1" x14ac:dyDescent="0.4">
      <c r="B32" s="15"/>
      <c r="C32" s="15"/>
      <c r="D32" s="123" t="s">
        <v>115</v>
      </c>
      <c r="E32" s="124" t="s">
        <v>113</v>
      </c>
      <c r="F32" s="308" t="s">
        <v>390</v>
      </c>
      <c r="G32" s="305"/>
      <c r="H32" s="305"/>
      <c r="I32" s="305"/>
      <c r="J32" s="305"/>
      <c r="K32" s="300"/>
      <c r="L32" s="329"/>
      <c r="M32" s="254"/>
      <c r="N32" s="254"/>
      <c r="O32" s="254"/>
      <c r="P32" s="254"/>
      <c r="Q32" s="255"/>
      <c r="R32" s="48"/>
      <c r="S32" s="49"/>
      <c r="T32" s="49"/>
      <c r="U32" s="49"/>
      <c r="V32" s="49"/>
      <c r="W32" s="50"/>
      <c r="X32" s="48"/>
      <c r="Y32" s="49"/>
      <c r="Z32" s="49"/>
      <c r="AA32" s="49"/>
      <c r="AB32" s="49"/>
      <c r="AC32" s="50"/>
      <c r="AD32" s="273">
        <f t="shared" si="4"/>
        <v>0</v>
      </c>
      <c r="AE32" s="49"/>
      <c r="AF32" s="49"/>
      <c r="AG32" s="49"/>
      <c r="AH32" s="49"/>
      <c r="AI32" s="50"/>
      <c r="AJ32" s="48"/>
      <c r="AK32" s="49"/>
      <c r="AL32" s="49"/>
      <c r="AM32" s="49"/>
      <c r="AN32" s="49"/>
      <c r="AO32" s="50"/>
      <c r="AP32" s="48">
        <f t="shared" si="3"/>
        <v>0</v>
      </c>
      <c r="AQ32" s="49">
        <f t="shared" si="3"/>
        <v>0</v>
      </c>
      <c r="AR32" s="49">
        <f t="shared" si="3"/>
        <v>0</v>
      </c>
      <c r="AS32" s="49">
        <f t="shared" si="3"/>
        <v>0</v>
      </c>
      <c r="AT32" s="49">
        <f t="shared" si="3"/>
        <v>0</v>
      </c>
      <c r="AU32" s="50">
        <f t="shared" si="3"/>
        <v>0</v>
      </c>
    </row>
    <row r="33" spans="2:47" s="52" customFormat="1" ht="99.95" customHeight="1" thickBot="1" x14ac:dyDescent="0.65">
      <c r="B33" s="14" t="s">
        <v>281</v>
      </c>
      <c r="C33" s="131"/>
      <c r="D33" s="123" t="s">
        <v>283</v>
      </c>
      <c r="E33" s="123" t="s">
        <v>285</v>
      </c>
      <c r="F33" s="285" t="s">
        <v>391</v>
      </c>
      <c r="G33" s="287"/>
      <c r="H33" s="287"/>
      <c r="I33" s="287"/>
      <c r="J33" s="287"/>
      <c r="K33" s="287"/>
      <c r="L33" s="329"/>
      <c r="M33" s="254"/>
      <c r="N33" s="254"/>
      <c r="O33" s="254"/>
      <c r="P33" s="254"/>
      <c r="Q33" s="255"/>
      <c r="R33" s="48"/>
      <c r="S33" s="49"/>
      <c r="T33" s="49"/>
      <c r="U33" s="49"/>
      <c r="V33" s="49"/>
      <c r="W33" s="50"/>
      <c r="X33" s="48"/>
      <c r="Y33" s="49"/>
      <c r="Z33" s="49"/>
      <c r="AA33" s="49"/>
      <c r="AB33" s="49"/>
      <c r="AC33" s="50"/>
      <c r="AD33" s="273">
        <f t="shared" si="4"/>
        <v>0</v>
      </c>
      <c r="AE33" s="49"/>
      <c r="AF33" s="49"/>
      <c r="AG33" s="49"/>
      <c r="AH33" s="49"/>
      <c r="AI33" s="50"/>
      <c r="AJ33" s="48"/>
      <c r="AK33" s="49"/>
      <c r="AL33" s="49"/>
      <c r="AM33" s="49"/>
      <c r="AN33" s="49"/>
      <c r="AO33" s="50"/>
      <c r="AP33" s="48">
        <f t="shared" si="3"/>
        <v>0</v>
      </c>
      <c r="AQ33" s="49">
        <f t="shared" si="3"/>
        <v>0</v>
      </c>
      <c r="AR33" s="49">
        <f t="shared" si="3"/>
        <v>0</v>
      </c>
      <c r="AS33" s="49">
        <f t="shared" si="3"/>
        <v>0</v>
      </c>
      <c r="AT33" s="49">
        <f t="shared" si="3"/>
        <v>0</v>
      </c>
      <c r="AU33" s="50">
        <f t="shared" si="3"/>
        <v>0</v>
      </c>
    </row>
    <row r="34" spans="2:47" ht="99.95" customHeight="1" thickBot="1" x14ac:dyDescent="0.4">
      <c r="B34" s="129"/>
      <c r="C34" s="6"/>
      <c r="D34" s="123" t="s">
        <v>284</v>
      </c>
      <c r="E34" s="123" t="s">
        <v>286</v>
      </c>
      <c r="F34" s="285" t="s">
        <v>392</v>
      </c>
      <c r="G34" s="287"/>
      <c r="H34" s="287"/>
      <c r="I34" s="287"/>
      <c r="J34" s="287"/>
      <c r="K34" s="287"/>
      <c r="L34" s="329"/>
      <c r="M34" s="254"/>
      <c r="N34" s="254"/>
      <c r="O34" s="254"/>
      <c r="P34" s="254"/>
      <c r="Q34" s="255"/>
      <c r="R34" s="48"/>
      <c r="S34" s="49"/>
      <c r="T34" s="49"/>
      <c r="U34" s="49"/>
      <c r="V34" s="49"/>
      <c r="W34" s="50"/>
      <c r="X34" s="48"/>
      <c r="Y34" s="49"/>
      <c r="Z34" s="49"/>
      <c r="AA34" s="49"/>
      <c r="AB34" s="49"/>
      <c r="AC34" s="50"/>
      <c r="AD34" s="273">
        <f t="shared" si="4"/>
        <v>0</v>
      </c>
      <c r="AE34" s="49"/>
      <c r="AF34" s="49"/>
      <c r="AG34" s="49"/>
      <c r="AH34" s="49"/>
      <c r="AI34" s="50"/>
      <c r="AJ34" s="48"/>
      <c r="AK34" s="49"/>
      <c r="AL34" s="49"/>
      <c r="AM34" s="49"/>
      <c r="AN34" s="49"/>
      <c r="AO34" s="50"/>
      <c r="AP34" s="48">
        <f t="shared" si="3"/>
        <v>0</v>
      </c>
      <c r="AQ34" s="49">
        <f t="shared" si="3"/>
        <v>0</v>
      </c>
      <c r="AR34" s="49">
        <f t="shared" si="3"/>
        <v>0</v>
      </c>
      <c r="AS34" s="49">
        <f t="shared" si="3"/>
        <v>0</v>
      </c>
      <c r="AT34" s="49">
        <f t="shared" si="3"/>
        <v>0</v>
      </c>
      <c r="AU34" s="50">
        <f t="shared" si="3"/>
        <v>0</v>
      </c>
    </row>
    <row r="35" spans="2:47" ht="99.95" customHeight="1" thickBot="1" x14ac:dyDescent="0.4">
      <c r="B35" s="16" t="s">
        <v>287</v>
      </c>
      <c r="C35" s="125"/>
      <c r="D35" s="132" t="s">
        <v>288</v>
      </c>
      <c r="E35" s="132" t="s">
        <v>296</v>
      </c>
      <c r="F35" s="285" t="s">
        <v>393</v>
      </c>
      <c r="G35" s="287"/>
      <c r="H35" s="287"/>
      <c r="I35" s="287"/>
      <c r="J35" s="287"/>
      <c r="K35" s="287"/>
      <c r="L35" s="329"/>
      <c r="M35" s="254"/>
      <c r="N35" s="254"/>
      <c r="O35" s="254"/>
      <c r="P35" s="254"/>
      <c r="Q35" s="255"/>
      <c r="R35" s="48"/>
      <c r="S35" s="49"/>
      <c r="T35" s="49"/>
      <c r="U35" s="49"/>
      <c r="V35" s="49"/>
      <c r="W35" s="50"/>
      <c r="X35" s="48"/>
      <c r="Y35" s="49"/>
      <c r="Z35" s="49"/>
      <c r="AA35" s="49"/>
      <c r="AB35" s="49"/>
      <c r="AC35" s="50"/>
      <c r="AD35" s="273">
        <f t="shared" si="4"/>
        <v>0</v>
      </c>
      <c r="AE35" s="49"/>
      <c r="AF35" s="49"/>
      <c r="AG35" s="49"/>
      <c r="AH35" s="49"/>
      <c r="AI35" s="50"/>
      <c r="AJ35" s="48"/>
      <c r="AK35" s="49"/>
      <c r="AL35" s="49"/>
      <c r="AM35" s="49"/>
      <c r="AN35" s="49"/>
      <c r="AO35" s="50"/>
      <c r="AP35" s="48">
        <f t="shared" si="3"/>
        <v>0</v>
      </c>
      <c r="AQ35" s="49">
        <f t="shared" si="3"/>
        <v>0</v>
      </c>
      <c r="AR35" s="49">
        <f t="shared" si="3"/>
        <v>0</v>
      </c>
      <c r="AS35" s="49">
        <f t="shared" si="3"/>
        <v>0</v>
      </c>
      <c r="AT35" s="49">
        <f t="shared" si="3"/>
        <v>0</v>
      </c>
      <c r="AU35" s="50">
        <f t="shared" si="3"/>
        <v>0</v>
      </c>
    </row>
    <row r="36" spans="2:47" ht="99.95" customHeight="1" thickBot="1" x14ac:dyDescent="0.4">
      <c r="B36" s="13" t="s">
        <v>289</v>
      </c>
      <c r="C36" s="6"/>
      <c r="D36" s="123" t="s">
        <v>291</v>
      </c>
      <c r="E36" s="123" t="s">
        <v>290</v>
      </c>
      <c r="F36" s="285" t="s">
        <v>394</v>
      </c>
      <c r="G36" s="287"/>
      <c r="H36" s="287"/>
      <c r="I36" s="287"/>
      <c r="J36" s="287"/>
      <c r="K36" s="287"/>
      <c r="L36" s="329"/>
      <c r="M36" s="254"/>
      <c r="N36" s="254"/>
      <c r="O36" s="254"/>
      <c r="P36" s="254"/>
      <c r="Q36" s="255"/>
      <c r="R36" s="48"/>
      <c r="S36" s="49"/>
      <c r="T36" s="49"/>
      <c r="U36" s="49"/>
      <c r="V36" s="49"/>
      <c r="W36" s="50"/>
      <c r="X36" s="48"/>
      <c r="Y36" s="49"/>
      <c r="Z36" s="49"/>
      <c r="AA36" s="49"/>
      <c r="AB36" s="49"/>
      <c r="AC36" s="50"/>
      <c r="AD36" s="273">
        <f t="shared" si="4"/>
        <v>0</v>
      </c>
      <c r="AE36" s="49"/>
      <c r="AF36" s="49"/>
      <c r="AG36" s="49"/>
      <c r="AH36" s="49"/>
      <c r="AI36" s="50"/>
      <c r="AJ36" s="48"/>
      <c r="AK36" s="49"/>
      <c r="AL36" s="49"/>
      <c r="AM36" s="49"/>
      <c r="AN36" s="49"/>
      <c r="AO36" s="50"/>
      <c r="AP36" s="48">
        <f t="shared" si="3"/>
        <v>0</v>
      </c>
      <c r="AQ36" s="49">
        <f t="shared" si="3"/>
        <v>0</v>
      </c>
      <c r="AR36" s="49">
        <f t="shared" si="3"/>
        <v>0</v>
      </c>
      <c r="AS36" s="49">
        <f t="shared" si="3"/>
        <v>0</v>
      </c>
      <c r="AT36" s="49">
        <f t="shared" si="3"/>
        <v>0</v>
      </c>
      <c r="AU36" s="50">
        <f t="shared" si="3"/>
        <v>0</v>
      </c>
    </row>
    <row r="37" spans="2:47" ht="99.95" customHeight="1" thickBot="1" x14ac:dyDescent="0.4">
      <c r="B37" s="129"/>
      <c r="C37" s="6"/>
      <c r="D37" s="123" t="s">
        <v>284</v>
      </c>
      <c r="E37" s="123" t="s">
        <v>84</v>
      </c>
      <c r="F37" s="285" t="s">
        <v>395</v>
      </c>
      <c r="G37" s="287"/>
      <c r="H37" s="287"/>
      <c r="I37" s="287"/>
      <c r="J37" s="287"/>
      <c r="K37" s="287"/>
      <c r="L37" s="329"/>
      <c r="M37" s="254"/>
      <c r="N37" s="254"/>
      <c r="O37" s="254"/>
      <c r="P37" s="254"/>
      <c r="Q37" s="255"/>
      <c r="R37" s="48"/>
      <c r="S37" s="49"/>
      <c r="T37" s="49"/>
      <c r="U37" s="49"/>
      <c r="V37" s="49"/>
      <c r="W37" s="50"/>
      <c r="X37" s="48"/>
      <c r="Y37" s="49"/>
      <c r="Z37" s="49"/>
      <c r="AA37" s="49"/>
      <c r="AB37" s="49"/>
      <c r="AC37" s="50"/>
      <c r="AD37" s="273">
        <f t="shared" ref="AD37:AH48" si="5">L37+R37+X37</f>
        <v>0</v>
      </c>
      <c r="AE37" s="49"/>
      <c r="AF37" s="49"/>
      <c r="AG37" s="49"/>
      <c r="AH37" s="49"/>
      <c r="AI37" s="50"/>
      <c r="AJ37" s="48"/>
      <c r="AK37" s="49"/>
      <c r="AL37" s="49"/>
      <c r="AM37" s="49"/>
      <c r="AN37" s="49"/>
      <c r="AO37" s="50"/>
      <c r="AP37" s="48">
        <f t="shared" si="3"/>
        <v>0</v>
      </c>
      <c r="AQ37" s="49">
        <f t="shared" si="3"/>
        <v>0</v>
      </c>
      <c r="AR37" s="49">
        <f t="shared" si="3"/>
        <v>0</v>
      </c>
      <c r="AS37" s="49">
        <f t="shared" si="3"/>
        <v>0</v>
      </c>
      <c r="AT37" s="49">
        <f t="shared" si="3"/>
        <v>0</v>
      </c>
      <c r="AU37" s="50">
        <f t="shared" si="3"/>
        <v>0</v>
      </c>
    </row>
    <row r="38" spans="2:47" ht="99.95" customHeight="1" thickBot="1" x14ac:dyDescent="0.4">
      <c r="B38" s="129"/>
      <c r="C38" s="6"/>
      <c r="D38" s="123" t="s">
        <v>294</v>
      </c>
      <c r="E38" s="123" t="s">
        <v>295</v>
      </c>
      <c r="F38" s="285" t="s">
        <v>396</v>
      </c>
      <c r="G38" s="287"/>
      <c r="H38" s="287"/>
      <c r="I38" s="287"/>
      <c r="J38" s="287"/>
      <c r="K38" s="287"/>
      <c r="L38" s="329"/>
      <c r="M38" s="254"/>
      <c r="N38" s="254"/>
      <c r="O38" s="254"/>
      <c r="P38" s="254"/>
      <c r="Q38" s="255"/>
      <c r="R38" s="48"/>
      <c r="S38" s="49"/>
      <c r="T38" s="49"/>
      <c r="U38" s="49"/>
      <c r="V38" s="49"/>
      <c r="W38" s="50"/>
      <c r="X38" s="48"/>
      <c r="Y38" s="49"/>
      <c r="Z38" s="49"/>
      <c r="AA38" s="49"/>
      <c r="AB38" s="49"/>
      <c r="AC38" s="50"/>
      <c r="AD38" s="273">
        <f t="shared" si="5"/>
        <v>0</v>
      </c>
      <c r="AE38" s="49"/>
      <c r="AF38" s="49"/>
      <c r="AG38" s="49"/>
      <c r="AH38" s="49"/>
      <c r="AI38" s="50"/>
      <c r="AJ38" s="48"/>
      <c r="AK38" s="49"/>
      <c r="AL38" s="49"/>
      <c r="AM38" s="49"/>
      <c r="AN38" s="49"/>
      <c r="AO38" s="50"/>
      <c r="AP38" s="48">
        <f t="shared" si="3"/>
        <v>0</v>
      </c>
      <c r="AQ38" s="49">
        <f t="shared" si="3"/>
        <v>0</v>
      </c>
      <c r="AR38" s="49">
        <f t="shared" si="3"/>
        <v>0</v>
      </c>
      <c r="AS38" s="49">
        <f t="shared" si="3"/>
        <v>0</v>
      </c>
      <c r="AT38" s="49">
        <f t="shared" si="3"/>
        <v>0</v>
      </c>
      <c r="AU38" s="50">
        <f t="shared" si="3"/>
        <v>0</v>
      </c>
    </row>
    <row r="39" spans="2:47" ht="99.95" customHeight="1" thickBot="1" x14ac:dyDescent="0.4">
      <c r="B39" s="129"/>
      <c r="C39" s="128"/>
      <c r="D39" s="132" t="s">
        <v>282</v>
      </c>
      <c r="E39" s="132" t="s">
        <v>86</v>
      </c>
      <c r="F39" s="285" t="s">
        <v>397</v>
      </c>
      <c r="G39" s="288"/>
      <c r="H39" s="287"/>
      <c r="I39" s="287"/>
      <c r="J39" s="287"/>
      <c r="K39" s="287"/>
      <c r="L39" s="329"/>
      <c r="M39" s="254"/>
      <c r="N39" s="254"/>
      <c r="O39" s="254"/>
      <c r="P39" s="254"/>
      <c r="Q39" s="255"/>
      <c r="R39" s="48"/>
      <c r="S39" s="49"/>
      <c r="T39" s="49"/>
      <c r="U39" s="49"/>
      <c r="V39" s="49"/>
      <c r="W39" s="50"/>
      <c r="X39" s="48"/>
      <c r="Y39" s="49"/>
      <c r="Z39" s="49"/>
      <c r="AA39" s="49"/>
      <c r="AB39" s="49"/>
      <c r="AC39" s="50"/>
      <c r="AD39" s="273">
        <f t="shared" si="5"/>
        <v>0</v>
      </c>
      <c r="AE39" s="49"/>
      <c r="AF39" s="49"/>
      <c r="AG39" s="49"/>
      <c r="AH39" s="49"/>
      <c r="AI39" s="50"/>
      <c r="AJ39" s="48"/>
      <c r="AK39" s="49"/>
      <c r="AL39" s="49"/>
      <c r="AM39" s="49"/>
      <c r="AN39" s="49"/>
      <c r="AO39" s="50"/>
      <c r="AP39" s="48">
        <f t="shared" si="3"/>
        <v>0</v>
      </c>
      <c r="AQ39" s="49">
        <f t="shared" si="3"/>
        <v>0</v>
      </c>
      <c r="AR39" s="49">
        <f t="shared" si="3"/>
        <v>0</v>
      </c>
      <c r="AS39" s="49">
        <f t="shared" si="3"/>
        <v>0</v>
      </c>
      <c r="AT39" s="49">
        <f t="shared" si="3"/>
        <v>0</v>
      </c>
      <c r="AU39" s="50">
        <f t="shared" si="3"/>
        <v>0</v>
      </c>
    </row>
    <row r="40" spans="2:47" ht="99.95" customHeight="1" thickBot="1" x14ac:dyDescent="0.4">
      <c r="B40" s="16" t="s">
        <v>292</v>
      </c>
      <c r="C40" s="6"/>
      <c r="D40" s="123" t="s">
        <v>293</v>
      </c>
      <c r="E40" s="132" t="s">
        <v>88</v>
      </c>
      <c r="F40" s="285" t="s">
        <v>398</v>
      </c>
      <c r="G40" s="288"/>
      <c r="H40" s="288"/>
      <c r="I40" s="288"/>
      <c r="J40" s="288"/>
      <c r="K40" s="288"/>
      <c r="L40" s="330"/>
      <c r="M40" s="256"/>
      <c r="N40" s="256"/>
      <c r="O40" s="256"/>
      <c r="P40" s="256"/>
      <c r="Q40" s="257"/>
      <c r="R40" s="146"/>
      <c r="S40" s="147"/>
      <c r="T40" s="147"/>
      <c r="U40" s="147"/>
      <c r="V40" s="147"/>
      <c r="W40" s="148"/>
      <c r="X40" s="146"/>
      <c r="Y40" s="147"/>
      <c r="Z40" s="147"/>
      <c r="AA40" s="147"/>
      <c r="AB40" s="147"/>
      <c r="AC40" s="148"/>
      <c r="AD40" s="274">
        <f t="shared" si="5"/>
        <v>0</v>
      </c>
      <c r="AE40" s="147"/>
      <c r="AF40" s="147"/>
      <c r="AG40" s="147"/>
      <c r="AH40" s="147"/>
      <c r="AI40" s="148"/>
      <c r="AJ40" s="146"/>
      <c r="AK40" s="147"/>
      <c r="AL40" s="147"/>
      <c r="AM40" s="147"/>
      <c r="AN40" s="147"/>
      <c r="AO40" s="148"/>
      <c r="AP40" s="146">
        <f t="shared" si="3"/>
        <v>0</v>
      </c>
      <c r="AQ40" s="147">
        <f t="shared" si="3"/>
        <v>0</v>
      </c>
      <c r="AR40" s="147">
        <f t="shared" si="3"/>
        <v>0</v>
      </c>
      <c r="AS40" s="147">
        <f t="shared" si="3"/>
        <v>0</v>
      </c>
      <c r="AT40" s="147">
        <f t="shared" si="3"/>
        <v>0</v>
      </c>
      <c r="AU40" s="148">
        <f t="shared" si="3"/>
        <v>0</v>
      </c>
    </row>
    <row r="41" spans="2:47" ht="99.95" customHeight="1" x14ac:dyDescent="0.35">
      <c r="B41" s="14" t="s">
        <v>298</v>
      </c>
      <c r="C41" s="6"/>
      <c r="D41" s="188" t="s">
        <v>303</v>
      </c>
      <c r="E41" s="217" t="s">
        <v>309</v>
      </c>
      <c r="F41" s="309" t="s">
        <v>325</v>
      </c>
      <c r="G41" s="310" t="s">
        <v>326</v>
      </c>
      <c r="H41" s="310" t="s">
        <v>327</v>
      </c>
      <c r="I41" s="310" t="s">
        <v>328</v>
      </c>
      <c r="J41" s="310" t="s">
        <v>316</v>
      </c>
      <c r="K41" s="297"/>
      <c r="L41" s="331"/>
      <c r="M41" s="334"/>
      <c r="N41" s="334"/>
      <c r="O41" s="334"/>
      <c r="P41" s="334"/>
      <c r="Q41" s="311"/>
      <c r="R41" s="220"/>
      <c r="S41" s="221"/>
      <c r="T41" s="221"/>
      <c r="U41" s="221"/>
      <c r="V41" s="221"/>
      <c r="W41" s="222"/>
      <c r="X41" s="220"/>
      <c r="Y41" s="221"/>
      <c r="Z41" s="221"/>
      <c r="AA41" s="221"/>
      <c r="AB41" s="221"/>
      <c r="AC41" s="222"/>
      <c r="AD41" s="275">
        <f t="shared" si="5"/>
        <v>0</v>
      </c>
      <c r="AE41" s="277">
        <f t="shared" si="5"/>
        <v>0</v>
      </c>
      <c r="AF41" s="277">
        <f t="shared" si="5"/>
        <v>0</v>
      </c>
      <c r="AG41" s="277">
        <f t="shared" si="5"/>
        <v>0</v>
      </c>
      <c r="AH41" s="277">
        <f t="shared" si="5"/>
        <v>0</v>
      </c>
      <c r="AI41" s="223"/>
      <c r="AJ41" s="220"/>
      <c r="AK41" s="224"/>
      <c r="AL41" s="224"/>
      <c r="AM41" s="224"/>
      <c r="AN41" s="224"/>
      <c r="AO41" s="222"/>
      <c r="AP41" s="220">
        <f t="shared" si="3"/>
        <v>0</v>
      </c>
      <c r="AQ41" s="224">
        <f t="shared" si="3"/>
        <v>0</v>
      </c>
      <c r="AR41" s="224">
        <f t="shared" si="3"/>
        <v>0</v>
      </c>
      <c r="AS41" s="224">
        <f t="shared" si="3"/>
        <v>0</v>
      </c>
      <c r="AT41" s="224">
        <f t="shared" si="3"/>
        <v>0</v>
      </c>
      <c r="AU41" s="222">
        <f t="shared" si="3"/>
        <v>0</v>
      </c>
    </row>
    <row r="42" spans="2:47" ht="99.95" customHeight="1" x14ac:dyDescent="0.35">
      <c r="B42" s="129"/>
      <c r="C42" s="6"/>
      <c r="D42" s="189" t="s">
        <v>304</v>
      </c>
      <c r="E42" s="217" t="s">
        <v>310</v>
      </c>
      <c r="F42" s="312" t="s">
        <v>329</v>
      </c>
      <c r="G42" s="312" t="s">
        <v>317</v>
      </c>
      <c r="H42" s="312" t="s">
        <v>330</v>
      </c>
      <c r="I42" s="312" t="s">
        <v>331</v>
      </c>
      <c r="J42" s="312" t="s">
        <v>332</v>
      </c>
      <c r="K42" s="304"/>
      <c r="L42" s="332"/>
      <c r="M42" s="335"/>
      <c r="N42" s="335"/>
      <c r="O42" s="335"/>
      <c r="P42" s="335"/>
      <c r="Q42" s="247"/>
      <c r="R42" s="146"/>
      <c r="S42" s="147"/>
      <c r="T42" s="147"/>
      <c r="U42" s="147"/>
      <c r="V42" s="147"/>
      <c r="W42" s="148"/>
      <c r="X42" s="146"/>
      <c r="Y42" s="147"/>
      <c r="Z42" s="147"/>
      <c r="AA42" s="147"/>
      <c r="AB42" s="147"/>
      <c r="AC42" s="148"/>
      <c r="AD42" s="258">
        <f t="shared" si="5"/>
        <v>0</v>
      </c>
      <c r="AE42" s="259">
        <f t="shared" si="5"/>
        <v>0</v>
      </c>
      <c r="AF42" s="259">
        <f t="shared" si="5"/>
        <v>0</v>
      </c>
      <c r="AG42" s="259">
        <f t="shared" si="5"/>
        <v>0</v>
      </c>
      <c r="AH42" s="259">
        <f t="shared" si="5"/>
        <v>0</v>
      </c>
      <c r="AI42" s="47"/>
      <c r="AJ42" s="146"/>
      <c r="AK42" s="191"/>
      <c r="AL42" s="191"/>
      <c r="AM42" s="191"/>
      <c r="AN42" s="191"/>
      <c r="AO42" s="148"/>
      <c r="AP42" s="146">
        <f t="shared" si="3"/>
        <v>0</v>
      </c>
      <c r="AQ42" s="191">
        <f t="shared" si="3"/>
        <v>0</v>
      </c>
      <c r="AR42" s="191">
        <f t="shared" si="3"/>
        <v>0</v>
      </c>
      <c r="AS42" s="191">
        <f t="shared" si="3"/>
        <v>0</v>
      </c>
      <c r="AT42" s="191">
        <f t="shared" si="3"/>
        <v>0</v>
      </c>
      <c r="AU42" s="148">
        <f t="shared" si="3"/>
        <v>0</v>
      </c>
    </row>
    <row r="43" spans="2:47" ht="99.95" customHeight="1" x14ac:dyDescent="0.35">
      <c r="B43" s="129"/>
      <c r="C43" s="6"/>
      <c r="D43" s="189" t="s">
        <v>301</v>
      </c>
      <c r="E43" s="219" t="s">
        <v>323</v>
      </c>
      <c r="F43" s="312" t="s">
        <v>333</v>
      </c>
      <c r="G43" s="312" t="s">
        <v>334</v>
      </c>
      <c r="H43" s="312" t="s">
        <v>335</v>
      </c>
      <c r="I43" s="312" t="s">
        <v>336</v>
      </c>
      <c r="J43" s="312" t="s">
        <v>318</v>
      </c>
      <c r="K43" s="304"/>
      <c r="L43" s="332"/>
      <c r="M43" s="335"/>
      <c r="N43" s="335"/>
      <c r="O43" s="335"/>
      <c r="P43" s="335"/>
      <c r="Q43" s="247"/>
      <c r="R43" s="146"/>
      <c r="S43" s="147"/>
      <c r="T43" s="147"/>
      <c r="U43" s="147"/>
      <c r="V43" s="147"/>
      <c r="W43" s="148"/>
      <c r="X43" s="146"/>
      <c r="Y43" s="147"/>
      <c r="Z43" s="147"/>
      <c r="AA43" s="147"/>
      <c r="AB43" s="147"/>
      <c r="AC43" s="148"/>
      <c r="AD43" s="258">
        <f t="shared" si="5"/>
        <v>0</v>
      </c>
      <c r="AE43" s="259">
        <f t="shared" si="5"/>
        <v>0</v>
      </c>
      <c r="AF43" s="259">
        <f t="shared" si="5"/>
        <v>0</v>
      </c>
      <c r="AG43" s="259">
        <f t="shared" si="5"/>
        <v>0</v>
      </c>
      <c r="AH43" s="259">
        <f t="shared" si="5"/>
        <v>0</v>
      </c>
      <c r="AI43" s="47"/>
      <c r="AJ43" s="146"/>
      <c r="AK43" s="191"/>
      <c r="AL43" s="191"/>
      <c r="AM43" s="191"/>
      <c r="AN43" s="191"/>
      <c r="AO43" s="148"/>
      <c r="AP43" s="146">
        <f t="shared" si="3"/>
        <v>0</v>
      </c>
      <c r="AQ43" s="191">
        <f t="shared" si="3"/>
        <v>0</v>
      </c>
      <c r="AR43" s="191">
        <f t="shared" si="3"/>
        <v>0</v>
      </c>
      <c r="AS43" s="191">
        <f t="shared" si="3"/>
        <v>0</v>
      </c>
      <c r="AT43" s="191">
        <f t="shared" si="3"/>
        <v>0</v>
      </c>
      <c r="AU43" s="148">
        <f t="shared" si="3"/>
        <v>0</v>
      </c>
    </row>
    <row r="44" spans="2:47" ht="99.95" customHeight="1" thickBot="1" x14ac:dyDescent="0.4">
      <c r="B44" s="130"/>
      <c r="C44" s="6"/>
      <c r="D44" s="190" t="s">
        <v>300</v>
      </c>
      <c r="E44" s="218" t="s">
        <v>300</v>
      </c>
      <c r="F44" s="313" t="s">
        <v>337</v>
      </c>
      <c r="G44" s="313" t="s">
        <v>338</v>
      </c>
      <c r="H44" s="313" t="s">
        <v>339</v>
      </c>
      <c r="I44" s="313" t="s">
        <v>340</v>
      </c>
      <c r="J44" s="313" t="s">
        <v>315</v>
      </c>
      <c r="K44" s="314"/>
      <c r="L44" s="333"/>
      <c r="M44" s="336"/>
      <c r="N44" s="336"/>
      <c r="O44" s="336"/>
      <c r="P44" s="336"/>
      <c r="Q44" s="257"/>
      <c r="R44" s="146"/>
      <c r="S44" s="147"/>
      <c r="T44" s="147"/>
      <c r="U44" s="147"/>
      <c r="V44" s="147"/>
      <c r="W44" s="148"/>
      <c r="X44" s="146"/>
      <c r="Y44" s="147"/>
      <c r="Z44" s="147"/>
      <c r="AA44" s="147"/>
      <c r="AB44" s="147"/>
      <c r="AC44" s="148"/>
      <c r="AD44" s="276">
        <f t="shared" si="5"/>
        <v>0</v>
      </c>
      <c r="AE44" s="278">
        <f t="shared" si="5"/>
        <v>0</v>
      </c>
      <c r="AF44" s="278">
        <f t="shared" si="5"/>
        <v>0</v>
      </c>
      <c r="AG44" s="278">
        <f t="shared" si="5"/>
        <v>0</v>
      </c>
      <c r="AH44" s="278">
        <f t="shared" si="5"/>
        <v>0</v>
      </c>
      <c r="AI44" s="228"/>
      <c r="AJ44" s="146"/>
      <c r="AK44" s="191"/>
      <c r="AL44" s="191"/>
      <c r="AM44" s="191"/>
      <c r="AN44" s="191"/>
      <c r="AO44" s="148"/>
      <c r="AP44" s="146">
        <f t="shared" si="3"/>
        <v>0</v>
      </c>
      <c r="AQ44" s="191">
        <f t="shared" si="3"/>
        <v>0</v>
      </c>
      <c r="AR44" s="191">
        <f t="shared" si="3"/>
        <v>0</v>
      </c>
      <c r="AS44" s="191">
        <f t="shared" si="3"/>
        <v>0</v>
      </c>
      <c r="AT44" s="191">
        <f t="shared" si="3"/>
        <v>0</v>
      </c>
      <c r="AU44" s="148">
        <f t="shared" si="3"/>
        <v>0</v>
      </c>
    </row>
    <row r="45" spans="2:47" ht="99.95" customHeight="1" x14ac:dyDescent="0.35">
      <c r="B45" s="14" t="s">
        <v>299</v>
      </c>
      <c r="C45" s="6"/>
      <c r="D45" s="189" t="s">
        <v>305</v>
      </c>
      <c r="E45" s="217" t="s">
        <v>311</v>
      </c>
      <c r="F45" s="310" t="s">
        <v>341</v>
      </c>
      <c r="G45" s="310" t="s">
        <v>342</v>
      </c>
      <c r="H45" s="310" t="s">
        <v>343</v>
      </c>
      <c r="I45" s="310" t="s">
        <v>344</v>
      </c>
      <c r="J45" s="310" t="s">
        <v>345</v>
      </c>
      <c r="K45" s="303"/>
      <c r="L45" s="331"/>
      <c r="M45" s="334"/>
      <c r="N45" s="334"/>
      <c r="O45" s="334"/>
      <c r="P45" s="334"/>
      <c r="Q45" s="311"/>
      <c r="R45" s="220"/>
      <c r="S45" s="221"/>
      <c r="T45" s="221"/>
      <c r="U45" s="221"/>
      <c r="V45" s="221"/>
      <c r="W45" s="222"/>
      <c r="X45" s="220"/>
      <c r="Y45" s="221"/>
      <c r="Z45" s="221"/>
      <c r="AA45" s="221"/>
      <c r="AB45" s="221"/>
      <c r="AC45" s="222"/>
      <c r="AD45" s="275">
        <f t="shared" si="5"/>
        <v>0</v>
      </c>
      <c r="AE45" s="277">
        <f t="shared" si="5"/>
        <v>0</v>
      </c>
      <c r="AF45" s="277">
        <f t="shared" si="5"/>
        <v>0</v>
      </c>
      <c r="AG45" s="277">
        <f t="shared" si="5"/>
        <v>0</v>
      </c>
      <c r="AH45" s="277">
        <f t="shared" si="5"/>
        <v>0</v>
      </c>
      <c r="AI45" s="223"/>
      <c r="AJ45" s="220"/>
      <c r="AK45" s="224"/>
      <c r="AL45" s="224"/>
      <c r="AM45" s="224"/>
      <c r="AN45" s="224"/>
      <c r="AO45" s="222"/>
      <c r="AP45" s="220">
        <f t="shared" si="3"/>
        <v>0</v>
      </c>
      <c r="AQ45" s="224">
        <f t="shared" si="3"/>
        <v>0</v>
      </c>
      <c r="AR45" s="224">
        <f t="shared" si="3"/>
        <v>0</v>
      </c>
      <c r="AS45" s="224">
        <f t="shared" si="3"/>
        <v>0</v>
      </c>
      <c r="AT45" s="224">
        <f t="shared" si="3"/>
        <v>0</v>
      </c>
      <c r="AU45" s="222">
        <f t="shared" si="3"/>
        <v>0</v>
      </c>
    </row>
    <row r="46" spans="2:47" ht="99.95" customHeight="1" x14ac:dyDescent="0.35">
      <c r="B46" s="126"/>
      <c r="C46" s="6"/>
      <c r="D46" s="189" t="s">
        <v>306</v>
      </c>
      <c r="E46" s="217" t="s">
        <v>312</v>
      </c>
      <c r="F46" s="312" t="s">
        <v>346</v>
      </c>
      <c r="G46" s="312" t="s">
        <v>347</v>
      </c>
      <c r="H46" s="312" t="s">
        <v>319</v>
      </c>
      <c r="I46" s="312" t="s">
        <v>320</v>
      </c>
      <c r="J46" s="312" t="s">
        <v>321</v>
      </c>
      <c r="K46" s="304"/>
      <c r="L46" s="332"/>
      <c r="M46" s="335"/>
      <c r="N46" s="335"/>
      <c r="O46" s="335"/>
      <c r="P46" s="335"/>
      <c r="Q46" s="247"/>
      <c r="R46" s="146"/>
      <c r="S46" s="147"/>
      <c r="T46" s="147"/>
      <c r="U46" s="147"/>
      <c r="V46" s="147"/>
      <c r="W46" s="148"/>
      <c r="X46" s="146"/>
      <c r="Y46" s="147"/>
      <c r="Z46" s="147"/>
      <c r="AA46" s="147"/>
      <c r="AB46" s="147"/>
      <c r="AC46" s="148"/>
      <c r="AD46" s="258">
        <f t="shared" si="5"/>
        <v>0</v>
      </c>
      <c r="AE46" s="259">
        <f t="shared" si="5"/>
        <v>0</v>
      </c>
      <c r="AF46" s="259">
        <f t="shared" si="5"/>
        <v>0</v>
      </c>
      <c r="AG46" s="259">
        <f t="shared" si="5"/>
        <v>0</v>
      </c>
      <c r="AH46" s="259">
        <f t="shared" si="5"/>
        <v>0</v>
      </c>
      <c r="AI46" s="47"/>
      <c r="AJ46" s="146"/>
      <c r="AK46" s="191"/>
      <c r="AL46" s="191"/>
      <c r="AM46" s="191"/>
      <c r="AN46" s="191"/>
      <c r="AO46" s="148"/>
      <c r="AP46" s="146">
        <f t="shared" si="3"/>
        <v>0</v>
      </c>
      <c r="AQ46" s="191">
        <f t="shared" si="3"/>
        <v>0</v>
      </c>
      <c r="AR46" s="191">
        <f t="shared" si="3"/>
        <v>0</v>
      </c>
      <c r="AS46" s="191">
        <f t="shared" si="3"/>
        <v>0</v>
      </c>
      <c r="AT46" s="191">
        <f t="shared" si="3"/>
        <v>0</v>
      </c>
      <c r="AU46" s="148">
        <f t="shared" si="3"/>
        <v>0</v>
      </c>
    </row>
    <row r="47" spans="2:47" ht="99.95" customHeight="1" x14ac:dyDescent="0.35">
      <c r="B47" s="126"/>
      <c r="C47" s="6"/>
      <c r="D47" s="189" t="s">
        <v>307</v>
      </c>
      <c r="E47" s="217" t="s">
        <v>313</v>
      </c>
      <c r="F47" s="312" t="s">
        <v>348</v>
      </c>
      <c r="G47" s="312" t="s">
        <v>349</v>
      </c>
      <c r="H47" s="312" t="s">
        <v>350</v>
      </c>
      <c r="I47" s="312" t="s">
        <v>351</v>
      </c>
      <c r="J47" s="312" t="s">
        <v>352</v>
      </c>
      <c r="K47" s="304"/>
      <c r="L47" s="332"/>
      <c r="M47" s="335"/>
      <c r="N47" s="335"/>
      <c r="O47" s="335"/>
      <c r="P47" s="335"/>
      <c r="Q47" s="247"/>
      <c r="R47" s="146"/>
      <c r="S47" s="147"/>
      <c r="T47" s="147"/>
      <c r="U47" s="147"/>
      <c r="V47" s="147"/>
      <c r="W47" s="148"/>
      <c r="X47" s="146"/>
      <c r="Y47" s="147"/>
      <c r="Z47" s="147"/>
      <c r="AA47" s="147"/>
      <c r="AB47" s="147"/>
      <c r="AC47" s="148"/>
      <c r="AD47" s="258">
        <f t="shared" si="5"/>
        <v>0</v>
      </c>
      <c r="AE47" s="259">
        <f t="shared" si="5"/>
        <v>0</v>
      </c>
      <c r="AF47" s="259">
        <f t="shared" si="5"/>
        <v>0</v>
      </c>
      <c r="AG47" s="259">
        <f t="shared" si="5"/>
        <v>0</v>
      </c>
      <c r="AH47" s="259">
        <f t="shared" si="5"/>
        <v>0</v>
      </c>
      <c r="AI47" s="47"/>
      <c r="AJ47" s="146"/>
      <c r="AK47" s="191"/>
      <c r="AL47" s="191"/>
      <c r="AM47" s="191"/>
      <c r="AN47" s="191"/>
      <c r="AO47" s="148"/>
      <c r="AP47" s="146">
        <f t="shared" si="3"/>
        <v>0</v>
      </c>
      <c r="AQ47" s="191">
        <f t="shared" si="3"/>
        <v>0</v>
      </c>
      <c r="AR47" s="191">
        <f t="shared" si="3"/>
        <v>0</v>
      </c>
      <c r="AS47" s="191">
        <f t="shared" si="3"/>
        <v>0</v>
      </c>
      <c r="AT47" s="191">
        <f t="shared" si="3"/>
        <v>0</v>
      </c>
      <c r="AU47" s="148">
        <f t="shared" si="3"/>
        <v>0</v>
      </c>
    </row>
    <row r="48" spans="2:47" ht="99.95" customHeight="1" x14ac:dyDescent="0.35">
      <c r="B48" s="127"/>
      <c r="C48" s="6"/>
      <c r="D48" s="189" t="s">
        <v>302</v>
      </c>
      <c r="E48" s="145" t="s">
        <v>314</v>
      </c>
      <c r="F48" s="313" t="s">
        <v>353</v>
      </c>
      <c r="G48" s="313" t="s">
        <v>354</v>
      </c>
      <c r="H48" s="313" t="s">
        <v>355</v>
      </c>
      <c r="I48" s="313" t="s">
        <v>356</v>
      </c>
      <c r="J48" s="313" t="s">
        <v>322</v>
      </c>
      <c r="K48" s="305"/>
      <c r="L48" s="326"/>
      <c r="M48" s="327"/>
      <c r="N48" s="327"/>
      <c r="O48" s="327"/>
      <c r="P48" s="327"/>
      <c r="Q48" s="248"/>
      <c r="R48" s="64"/>
      <c r="S48" s="69"/>
      <c r="T48" s="69"/>
      <c r="U48" s="69"/>
      <c r="V48" s="69"/>
      <c r="W48" s="66"/>
      <c r="X48" s="64"/>
      <c r="Y48" s="69"/>
      <c r="Z48" s="69"/>
      <c r="AA48" s="69"/>
      <c r="AB48" s="69"/>
      <c r="AC48" s="66"/>
      <c r="AD48" s="258">
        <f t="shared" si="5"/>
        <v>0</v>
      </c>
      <c r="AE48" s="259">
        <f t="shared" si="5"/>
        <v>0</v>
      </c>
      <c r="AF48" s="259">
        <f t="shared" si="5"/>
        <v>0</v>
      </c>
      <c r="AG48" s="259">
        <f t="shared" si="5"/>
        <v>0</v>
      </c>
      <c r="AH48" s="259">
        <f t="shared" si="5"/>
        <v>0</v>
      </c>
      <c r="AI48" s="47"/>
      <c r="AJ48" s="64"/>
      <c r="AK48" s="65"/>
      <c r="AL48" s="65"/>
      <c r="AM48" s="65"/>
      <c r="AN48" s="65"/>
      <c r="AO48" s="66"/>
      <c r="AP48" s="64">
        <f t="shared" si="3"/>
        <v>0</v>
      </c>
      <c r="AQ48" s="65">
        <f t="shared" si="3"/>
        <v>0</v>
      </c>
      <c r="AR48" s="65">
        <f t="shared" si="3"/>
        <v>0</v>
      </c>
      <c r="AS48" s="65">
        <f t="shared" si="3"/>
        <v>0</v>
      </c>
      <c r="AT48" s="65">
        <f t="shared" si="3"/>
        <v>0</v>
      </c>
      <c r="AU48" s="66">
        <f t="shared" si="3"/>
        <v>0</v>
      </c>
    </row>
    <row r="49" spans="4:11" ht="14.25" x14ac:dyDescent="0.2">
      <c r="D49"/>
      <c r="E49"/>
      <c r="F49"/>
      <c r="G49"/>
      <c r="H49"/>
      <c r="I49"/>
      <c r="J49"/>
      <c r="K49"/>
    </row>
  </sheetData>
  <mergeCells count="1">
    <mergeCell ref="AD1:AF1"/>
  </mergeCells>
  <phoneticPr fontId="1" type="noConversion"/>
  <conditionalFormatting sqref="AP4:AT6">
    <cfRule type="cellIs" dxfId="37" priority="19" operator="lessThan">
      <formula>5</formula>
    </cfRule>
  </conditionalFormatting>
  <conditionalFormatting sqref="AP7:AT10">
    <cfRule type="cellIs" dxfId="36" priority="18" operator="lessThan">
      <formula>5</formula>
    </cfRule>
  </conditionalFormatting>
  <conditionalFormatting sqref="AP4:AT10">
    <cfRule type="cellIs" dxfId="35" priority="17" operator="lessThanOrEqual">
      <formula>2</formula>
    </cfRule>
  </conditionalFormatting>
  <conditionalFormatting sqref="AP11:AU12">
    <cfRule type="cellIs" dxfId="34" priority="15" operator="lessThanOrEqual">
      <formula>2</formula>
    </cfRule>
    <cfRule type="cellIs" dxfId="33" priority="16" operator="lessThan">
      <formula>5</formula>
    </cfRule>
  </conditionalFormatting>
  <conditionalFormatting sqref="AP13:AR15">
    <cfRule type="cellIs" dxfId="32" priority="13" operator="lessThan">
      <formula>10</formula>
    </cfRule>
    <cfRule type="cellIs" dxfId="31" priority="14" operator="lessThan">
      <formula>20</formula>
    </cfRule>
  </conditionalFormatting>
  <conditionalFormatting sqref="AP16:AT18">
    <cfRule type="cellIs" dxfId="30" priority="11" operator="lessThan">
      <formula>10</formula>
    </cfRule>
    <cfRule type="cellIs" dxfId="29" priority="12" operator="lessThan">
      <formula>20</formula>
    </cfRule>
  </conditionalFormatting>
  <conditionalFormatting sqref="AP19:AT21">
    <cfRule type="cellIs" dxfId="28" priority="9" operator="lessThan">
      <formula>5</formula>
    </cfRule>
    <cfRule type="cellIs" dxfId="27" priority="10" operator="lessThan">
      <formula>10</formula>
    </cfRule>
  </conditionalFormatting>
  <conditionalFormatting sqref="AP22:AT23">
    <cfRule type="cellIs" dxfId="26" priority="7" operator="lessThan">
      <formula>5</formula>
    </cfRule>
    <cfRule type="cellIs" dxfId="25" priority="8" operator="lessThan">
      <formula>6</formula>
    </cfRule>
  </conditionalFormatting>
  <conditionalFormatting sqref="AP24:AU27">
    <cfRule type="cellIs" dxfId="24" priority="5" operator="lessThan">
      <formula>5</formula>
    </cfRule>
    <cfRule type="cellIs" dxfId="23" priority="6" operator="lessThan">
      <formula>10</formula>
    </cfRule>
  </conditionalFormatting>
  <conditionalFormatting sqref="AP28:AS28">
    <cfRule type="cellIs" dxfId="22" priority="3" operator="lessThan">
      <formula>5</formula>
    </cfRule>
    <cfRule type="cellIs" dxfId="21" priority="4" operator="lessThan">
      <formula>8</formula>
    </cfRule>
  </conditionalFormatting>
  <conditionalFormatting sqref="AP29:AT30">
    <cfRule type="cellIs" dxfId="20" priority="1" operator="lessThanOrEqual">
      <formula>2</formula>
    </cfRule>
    <cfRule type="cellIs" dxfId="19" priority="2" operator="lessThan">
      <formula>5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9"/>
  <sheetViews>
    <sheetView showGridLines="0" zoomScale="70" zoomScaleNormal="70" workbookViewId="0">
      <pane ySplit="3" topLeftCell="A4" activePane="bottomLeft" state="frozen"/>
      <selection pane="bottomLeft"/>
    </sheetView>
  </sheetViews>
  <sheetFormatPr defaultRowHeight="25.5" x14ac:dyDescent="0.35"/>
  <cols>
    <col min="2" max="2" width="10.625" customWidth="1"/>
    <col min="3" max="3" width="35.625" customWidth="1"/>
    <col min="4" max="4" width="10.625" style="92" customWidth="1"/>
    <col min="5" max="5" width="18" style="92" customWidth="1"/>
    <col min="6" max="11" width="5.625" style="92" hidden="1" customWidth="1"/>
    <col min="12" max="17" width="10.625" customWidth="1"/>
    <col min="18" max="23" width="5.625" style="92" customWidth="1"/>
    <col min="24" max="24" width="25.625" customWidth="1"/>
  </cols>
  <sheetData>
    <row r="1" spans="2:24" ht="26.25" thickBot="1" x14ac:dyDescent="0.4"/>
    <row r="2" spans="2:24" ht="26.25" thickTop="1" x14ac:dyDescent="0.35">
      <c r="F2" s="56" t="s">
        <v>254</v>
      </c>
      <c r="G2" s="57"/>
      <c r="H2" s="57"/>
      <c r="I2" s="57"/>
      <c r="J2" s="57"/>
      <c r="K2" s="57"/>
      <c r="L2" s="161" t="s">
        <v>359</v>
      </c>
      <c r="M2" s="162"/>
      <c r="N2" s="162"/>
      <c r="O2" s="162"/>
      <c r="P2" s="162"/>
      <c r="Q2" s="163"/>
      <c r="R2" s="161" t="s">
        <v>358</v>
      </c>
      <c r="S2" s="162"/>
      <c r="T2" s="162"/>
      <c r="U2" s="162"/>
      <c r="V2" s="162"/>
      <c r="W2" s="163"/>
      <c r="X2" s="397" t="s">
        <v>360</v>
      </c>
    </row>
    <row r="3" spans="2:24" s="92" customFormat="1" ht="26.25" thickBot="1" x14ac:dyDescent="0.4">
      <c r="B3" s="16" t="s">
        <v>91</v>
      </c>
      <c r="C3" s="16" t="s">
        <v>117</v>
      </c>
      <c r="D3" s="16" t="s">
        <v>82</v>
      </c>
      <c r="E3" s="18" t="s">
        <v>83</v>
      </c>
      <c r="F3" s="16" t="s">
        <v>77</v>
      </c>
      <c r="G3" s="16" t="s">
        <v>78</v>
      </c>
      <c r="H3" s="16" t="s">
        <v>79</v>
      </c>
      <c r="I3" s="16" t="s">
        <v>80</v>
      </c>
      <c r="J3" s="16" t="s">
        <v>81</v>
      </c>
      <c r="K3" s="16" t="s">
        <v>108</v>
      </c>
      <c r="L3" s="20" t="s">
        <v>367</v>
      </c>
      <c r="M3" s="16" t="s">
        <v>368</v>
      </c>
      <c r="N3" s="16" t="s">
        <v>369</v>
      </c>
      <c r="O3" s="16" t="s">
        <v>370</v>
      </c>
      <c r="P3" s="16" t="s">
        <v>371</v>
      </c>
      <c r="Q3" s="21" t="s">
        <v>366</v>
      </c>
      <c r="R3" s="20" t="s">
        <v>361</v>
      </c>
      <c r="S3" s="16" t="s">
        <v>362</v>
      </c>
      <c r="T3" s="16" t="s">
        <v>363</v>
      </c>
      <c r="U3" s="16" t="s">
        <v>364</v>
      </c>
      <c r="V3" s="16" t="s">
        <v>365</v>
      </c>
      <c r="W3" s="21" t="s">
        <v>366</v>
      </c>
      <c r="X3" s="398"/>
    </row>
    <row r="4" spans="2:24" ht="30" customHeight="1" x14ac:dyDescent="0.35">
      <c r="B4" s="13" t="s">
        <v>104</v>
      </c>
      <c r="C4" s="13"/>
      <c r="D4" s="123" t="s">
        <v>72</v>
      </c>
      <c r="E4" s="124" t="s">
        <v>85</v>
      </c>
      <c r="F4" s="230" t="s">
        <v>127</v>
      </c>
      <c r="G4" s="230" t="s">
        <v>131</v>
      </c>
      <c r="H4" s="230" t="s">
        <v>136</v>
      </c>
      <c r="I4" s="230" t="s">
        <v>129</v>
      </c>
      <c r="J4" s="230" t="s">
        <v>134</v>
      </c>
      <c r="K4" s="404"/>
      <c r="L4" s="344">
        <f>在庫情報!AJ4</f>
        <v>0</v>
      </c>
      <c r="M4" s="60">
        <f>在庫情報!AK4</f>
        <v>0</v>
      </c>
      <c r="N4" s="60">
        <f>在庫情報!AL4</f>
        <v>0</v>
      </c>
      <c r="O4" s="60">
        <f>在庫情報!AM4</f>
        <v>0</v>
      </c>
      <c r="P4" s="60">
        <f>在庫情報!AN4</f>
        <v>0</v>
      </c>
      <c r="Q4" s="33">
        <f>在庫情報!AO4</f>
        <v>0</v>
      </c>
      <c r="R4" s="371">
        <v>28</v>
      </c>
      <c r="S4" s="373">
        <v>28</v>
      </c>
      <c r="T4" s="373">
        <v>28</v>
      </c>
      <c r="U4" s="373">
        <v>28</v>
      </c>
      <c r="V4" s="373">
        <v>28</v>
      </c>
      <c r="W4" s="366"/>
      <c r="X4" s="402">
        <f>SUM(L4:L6)*R4+SUM(M4:M6)*S4+SUM(N4:N6)*T4+SUM(O4:O6)*U4+SUM(P4:P6)*V4+SUM(Q4:Q6)*W4</f>
        <v>0</v>
      </c>
    </row>
    <row r="5" spans="2:24" ht="30" customHeight="1" x14ac:dyDescent="0.35">
      <c r="B5" s="14"/>
      <c r="C5" s="14"/>
      <c r="D5" s="123" t="s">
        <v>73</v>
      </c>
      <c r="E5" s="124" t="s">
        <v>87</v>
      </c>
      <c r="F5" s="231" t="s">
        <v>123</v>
      </c>
      <c r="G5" s="231" t="s">
        <v>135</v>
      </c>
      <c r="H5" s="231" t="s">
        <v>126</v>
      </c>
      <c r="I5" s="231" t="s">
        <v>124</v>
      </c>
      <c r="J5" s="231" t="s">
        <v>125</v>
      </c>
      <c r="K5" s="405"/>
      <c r="L5" s="71">
        <f>在庫情報!AJ5</f>
        <v>0</v>
      </c>
      <c r="M5" s="62">
        <f>在庫情報!AK5</f>
        <v>0</v>
      </c>
      <c r="N5" s="72">
        <f>在庫情報!AL5</f>
        <v>0</v>
      </c>
      <c r="O5" s="62">
        <f>在庫情報!AM5</f>
        <v>0</v>
      </c>
      <c r="P5" s="62">
        <f>在庫情報!AN5</f>
        <v>0</v>
      </c>
      <c r="Q5" s="33">
        <f>在庫情報!AO5</f>
        <v>0</v>
      </c>
      <c r="R5" s="410"/>
      <c r="S5" s="411"/>
      <c r="T5" s="411"/>
      <c r="U5" s="411"/>
      <c r="V5" s="411"/>
      <c r="W5" s="367"/>
      <c r="X5" s="400"/>
    </row>
    <row r="6" spans="2:24" ht="30" customHeight="1" x14ac:dyDescent="0.35">
      <c r="B6" s="15"/>
      <c r="C6" s="15"/>
      <c r="D6" s="123" t="s">
        <v>74</v>
      </c>
      <c r="E6" s="124" t="s">
        <v>88</v>
      </c>
      <c r="F6" s="243" t="s">
        <v>130</v>
      </c>
      <c r="G6" s="243" t="s">
        <v>132</v>
      </c>
      <c r="H6" s="243" t="s">
        <v>133</v>
      </c>
      <c r="I6" s="231" t="s">
        <v>128</v>
      </c>
      <c r="J6" s="231" t="s">
        <v>122</v>
      </c>
      <c r="K6" s="406"/>
      <c r="L6" s="64">
        <f>在庫情報!AJ6</f>
        <v>0</v>
      </c>
      <c r="M6" s="65">
        <f>在庫情報!AK6</f>
        <v>0</v>
      </c>
      <c r="N6" s="65">
        <f>在庫情報!AL6</f>
        <v>0</v>
      </c>
      <c r="O6" s="65">
        <f>在庫情報!AM6</f>
        <v>0</v>
      </c>
      <c r="P6" s="65">
        <f>在庫情報!AN6</f>
        <v>0</v>
      </c>
      <c r="Q6" s="36">
        <f>在庫情報!AO6</f>
        <v>0</v>
      </c>
      <c r="R6" s="386"/>
      <c r="S6" s="387"/>
      <c r="T6" s="387"/>
      <c r="U6" s="387"/>
      <c r="V6" s="387"/>
      <c r="W6" s="368"/>
      <c r="X6" s="400"/>
    </row>
    <row r="7" spans="2:24" ht="30" customHeight="1" x14ac:dyDescent="0.35">
      <c r="B7" s="13" t="s">
        <v>95</v>
      </c>
      <c r="C7" s="13"/>
      <c r="D7" s="123" t="s">
        <v>96</v>
      </c>
      <c r="E7" s="124" t="s">
        <v>100</v>
      </c>
      <c r="F7" s="242" t="s">
        <v>143</v>
      </c>
      <c r="G7" s="242" t="s">
        <v>145</v>
      </c>
      <c r="H7" s="242" t="s">
        <v>253</v>
      </c>
      <c r="I7" s="242" t="s">
        <v>137</v>
      </c>
      <c r="J7" s="230" t="s">
        <v>148</v>
      </c>
      <c r="K7" s="407"/>
      <c r="L7" s="59">
        <f>在庫情報!AJ7</f>
        <v>0</v>
      </c>
      <c r="M7" s="60">
        <f>在庫情報!AK7</f>
        <v>0</v>
      </c>
      <c r="N7" s="60">
        <f>在庫情報!AL7</f>
        <v>0</v>
      </c>
      <c r="O7" s="60">
        <f>在庫情報!AM7</f>
        <v>0</v>
      </c>
      <c r="P7" s="60">
        <f>在庫情報!AN7</f>
        <v>0</v>
      </c>
      <c r="Q7" s="30">
        <f>在庫情報!AO7</f>
        <v>0</v>
      </c>
      <c r="R7" s="371">
        <v>34</v>
      </c>
      <c r="S7" s="373">
        <v>34</v>
      </c>
      <c r="T7" s="373">
        <v>34</v>
      </c>
      <c r="U7" s="373">
        <v>34</v>
      </c>
      <c r="V7" s="373">
        <v>34</v>
      </c>
      <c r="W7" s="366"/>
      <c r="X7" s="400">
        <f>SUM(L7:L10)*R7+SUM(M7:M10)*S7+SUM(N7:N10)*T7+SUM(O7:O10)*U7+SUM(P7:P10)*V7+SUM(Q7:Q10)*W7</f>
        <v>0</v>
      </c>
    </row>
    <row r="8" spans="2:24" ht="30" customHeight="1" x14ac:dyDescent="0.35">
      <c r="B8" s="14"/>
      <c r="C8" s="14"/>
      <c r="D8" s="123" t="s">
        <v>97</v>
      </c>
      <c r="E8" s="124" t="s">
        <v>103</v>
      </c>
      <c r="F8" s="243" t="s">
        <v>147</v>
      </c>
      <c r="G8" s="243" t="s">
        <v>149</v>
      </c>
      <c r="H8" s="243" t="s">
        <v>151</v>
      </c>
      <c r="I8" s="231" t="s">
        <v>142</v>
      </c>
      <c r="J8" s="231" t="s">
        <v>138</v>
      </c>
      <c r="K8" s="408"/>
      <c r="L8" s="61">
        <f>在庫情報!AJ8</f>
        <v>0</v>
      </c>
      <c r="M8" s="62">
        <f>在庫情報!AK8</f>
        <v>0</v>
      </c>
      <c r="N8" s="62">
        <f>在庫情報!AL8</f>
        <v>0</v>
      </c>
      <c r="O8" s="62">
        <f>在庫情報!AM8</f>
        <v>0</v>
      </c>
      <c r="P8" s="62">
        <f>在庫情報!AN8</f>
        <v>0</v>
      </c>
      <c r="Q8" s="33">
        <f>在庫情報!AO8</f>
        <v>0</v>
      </c>
      <c r="R8" s="410"/>
      <c r="S8" s="411"/>
      <c r="T8" s="411"/>
      <c r="U8" s="411"/>
      <c r="V8" s="411"/>
      <c r="W8" s="367"/>
      <c r="X8" s="400"/>
    </row>
    <row r="9" spans="2:24" ht="30" customHeight="1" x14ac:dyDescent="0.35">
      <c r="B9" s="14"/>
      <c r="C9" s="14"/>
      <c r="D9" s="123" t="s">
        <v>98</v>
      </c>
      <c r="E9" s="124" t="s">
        <v>102</v>
      </c>
      <c r="F9" s="243" t="s">
        <v>146</v>
      </c>
      <c r="G9" s="243" t="s">
        <v>154</v>
      </c>
      <c r="H9" s="243" t="s">
        <v>153</v>
      </c>
      <c r="I9" s="231" t="s">
        <v>152</v>
      </c>
      <c r="J9" s="231" t="s">
        <v>150</v>
      </c>
      <c r="K9" s="408"/>
      <c r="L9" s="61">
        <f>在庫情報!AJ9</f>
        <v>0</v>
      </c>
      <c r="M9" s="62">
        <f>在庫情報!AK9</f>
        <v>0</v>
      </c>
      <c r="N9" s="62">
        <f>在庫情報!AL9</f>
        <v>0</v>
      </c>
      <c r="O9" s="62">
        <f>在庫情報!AM9</f>
        <v>0</v>
      </c>
      <c r="P9" s="62">
        <f>在庫情報!AN9</f>
        <v>0</v>
      </c>
      <c r="Q9" s="33">
        <f>在庫情報!AO9</f>
        <v>0</v>
      </c>
      <c r="R9" s="410"/>
      <c r="S9" s="411"/>
      <c r="T9" s="411"/>
      <c r="U9" s="411"/>
      <c r="V9" s="411"/>
      <c r="W9" s="367"/>
      <c r="X9" s="400"/>
    </row>
    <row r="10" spans="2:24" ht="30" customHeight="1" x14ac:dyDescent="0.35">
      <c r="B10" s="15"/>
      <c r="C10" s="15"/>
      <c r="D10" s="123" t="s">
        <v>99</v>
      </c>
      <c r="E10" s="124" t="s">
        <v>101</v>
      </c>
      <c r="F10" s="243" t="s">
        <v>139</v>
      </c>
      <c r="G10" s="243" t="s">
        <v>155</v>
      </c>
      <c r="H10" s="243" t="s">
        <v>141</v>
      </c>
      <c r="I10" s="231" t="s">
        <v>144</v>
      </c>
      <c r="J10" s="231" t="s">
        <v>140</v>
      </c>
      <c r="K10" s="409"/>
      <c r="L10" s="64">
        <f>在庫情報!AJ10</f>
        <v>0</v>
      </c>
      <c r="M10" s="65">
        <f>在庫情報!AK10</f>
        <v>0</v>
      </c>
      <c r="N10" s="65">
        <f>在庫情報!AL10</f>
        <v>0</v>
      </c>
      <c r="O10" s="65">
        <f>在庫情報!AM10</f>
        <v>0</v>
      </c>
      <c r="P10" s="65">
        <f>在庫情報!AN10</f>
        <v>0</v>
      </c>
      <c r="Q10" s="36">
        <f>在庫情報!AO10</f>
        <v>0</v>
      </c>
      <c r="R10" s="386"/>
      <c r="S10" s="387"/>
      <c r="T10" s="387"/>
      <c r="U10" s="387"/>
      <c r="V10" s="387"/>
      <c r="W10" s="368"/>
      <c r="X10" s="400"/>
    </row>
    <row r="11" spans="2:24" ht="60" customHeight="1" x14ac:dyDescent="0.35">
      <c r="B11" s="13" t="s">
        <v>116</v>
      </c>
      <c r="C11" s="13"/>
      <c r="D11" s="123" t="s">
        <v>72</v>
      </c>
      <c r="E11" s="124" t="s">
        <v>85</v>
      </c>
      <c r="F11" s="242" t="s">
        <v>163</v>
      </c>
      <c r="G11" s="242" t="s">
        <v>156</v>
      </c>
      <c r="H11" s="242" t="s">
        <v>161</v>
      </c>
      <c r="I11" s="230" t="s">
        <v>159</v>
      </c>
      <c r="J11" s="230" t="s">
        <v>160</v>
      </c>
      <c r="K11" s="230" t="s">
        <v>157</v>
      </c>
      <c r="L11" s="59">
        <f>在庫情報!AJ11</f>
        <v>0</v>
      </c>
      <c r="M11" s="60">
        <f>在庫情報!AK11</f>
        <v>0</v>
      </c>
      <c r="N11" s="60">
        <f>在庫情報!AL11</f>
        <v>0</v>
      </c>
      <c r="O11" s="60">
        <f>在庫情報!AM11</f>
        <v>0</v>
      </c>
      <c r="P11" s="60">
        <f>在庫情報!AN11</f>
        <v>0</v>
      </c>
      <c r="Q11" s="37">
        <f>在庫情報!AO11</f>
        <v>0</v>
      </c>
      <c r="R11" s="371">
        <v>36</v>
      </c>
      <c r="S11" s="373">
        <v>36</v>
      </c>
      <c r="T11" s="373">
        <v>36</v>
      </c>
      <c r="U11" s="373">
        <v>36</v>
      </c>
      <c r="V11" s="373">
        <v>36</v>
      </c>
      <c r="W11" s="375">
        <v>36</v>
      </c>
      <c r="X11" s="400">
        <f>SUM(L11:L12)*R11+SUM(M11:M12)*S11+SUM(N11:N12)*T11+SUM(O11:O12)*U11+SUM(P11:P12)*V11+SUM(Q11:Q12)*W11</f>
        <v>0</v>
      </c>
    </row>
    <row r="12" spans="2:24" ht="60" customHeight="1" x14ac:dyDescent="0.35">
      <c r="B12" s="14"/>
      <c r="C12" s="14"/>
      <c r="D12" s="123" t="s">
        <v>74</v>
      </c>
      <c r="E12" s="124" t="s">
        <v>88</v>
      </c>
      <c r="F12" s="242" t="s">
        <v>373</v>
      </c>
      <c r="G12" s="242" t="s">
        <v>374</v>
      </c>
      <c r="H12" s="242" t="s">
        <v>375</v>
      </c>
      <c r="I12" s="230" t="s">
        <v>376</v>
      </c>
      <c r="J12" s="230" t="s">
        <v>377</v>
      </c>
      <c r="K12" s="230" t="s">
        <v>372</v>
      </c>
      <c r="L12" s="73">
        <f>在庫情報!AJ12</f>
        <v>0</v>
      </c>
      <c r="M12" s="74">
        <f>在庫情報!AK12</f>
        <v>0</v>
      </c>
      <c r="N12" s="74">
        <f>在庫情報!AL12</f>
        <v>0</v>
      </c>
      <c r="O12" s="74">
        <f>在庫情報!AM12</f>
        <v>0</v>
      </c>
      <c r="P12" s="74">
        <f>在庫情報!AN12</f>
        <v>0</v>
      </c>
      <c r="Q12" s="38">
        <f>在庫情報!AO12</f>
        <v>0</v>
      </c>
      <c r="R12" s="386"/>
      <c r="S12" s="387"/>
      <c r="T12" s="387"/>
      <c r="U12" s="387"/>
      <c r="V12" s="387"/>
      <c r="W12" s="412"/>
      <c r="X12" s="400"/>
    </row>
    <row r="13" spans="2:24" ht="39.950000000000003" customHeight="1" x14ac:dyDescent="0.35">
      <c r="B13" s="13" t="s">
        <v>69</v>
      </c>
      <c r="C13" s="13"/>
      <c r="D13" s="123" t="s">
        <v>72</v>
      </c>
      <c r="E13" s="124" t="s">
        <v>85</v>
      </c>
      <c r="F13" s="242" t="s">
        <v>176</v>
      </c>
      <c r="G13" s="242" t="s">
        <v>169</v>
      </c>
      <c r="H13" s="242" t="s">
        <v>173</v>
      </c>
      <c r="I13" s="416"/>
      <c r="J13" s="416"/>
      <c r="K13" s="407"/>
      <c r="L13" s="59">
        <f>在庫情報!AJ13</f>
        <v>0</v>
      </c>
      <c r="M13" s="60">
        <f>在庫情報!AK13</f>
        <v>0</v>
      </c>
      <c r="N13" s="60">
        <f>在庫情報!AL13</f>
        <v>0</v>
      </c>
      <c r="O13" s="46">
        <f>在庫情報!AM13</f>
        <v>0</v>
      </c>
      <c r="P13" s="46">
        <f>在庫情報!AN13</f>
        <v>0</v>
      </c>
      <c r="Q13" s="30">
        <f>在庫情報!AO13</f>
        <v>0</v>
      </c>
      <c r="R13" s="371">
        <v>20</v>
      </c>
      <c r="S13" s="373">
        <v>20</v>
      </c>
      <c r="T13" s="373">
        <v>20</v>
      </c>
      <c r="U13" s="379"/>
      <c r="V13" s="379"/>
      <c r="W13" s="366"/>
      <c r="X13" s="400">
        <f>SUM(L13:L15)*R13+SUM(M13:M15)*S13+SUM(N13:N15)*T13+SUM(O13:O15)*U13+SUM(P13:P15)*V13+SUM(Q13:Q15)*W13</f>
        <v>0</v>
      </c>
    </row>
    <row r="14" spans="2:24" ht="39.950000000000003" customHeight="1" x14ac:dyDescent="0.35">
      <c r="B14" s="14"/>
      <c r="C14" s="14"/>
      <c r="D14" s="123" t="s">
        <v>73</v>
      </c>
      <c r="E14" s="124" t="s">
        <v>87</v>
      </c>
      <c r="F14" s="243" t="s">
        <v>172</v>
      </c>
      <c r="G14" s="243" t="s">
        <v>171</v>
      </c>
      <c r="H14" s="243" t="s">
        <v>175</v>
      </c>
      <c r="I14" s="417"/>
      <c r="J14" s="417"/>
      <c r="K14" s="408"/>
      <c r="L14" s="61">
        <f>在庫情報!AJ14</f>
        <v>0</v>
      </c>
      <c r="M14" s="62">
        <f>在庫情報!AK14</f>
        <v>0</v>
      </c>
      <c r="N14" s="62">
        <f>在庫情報!AL14</f>
        <v>0</v>
      </c>
      <c r="O14" s="68">
        <f>在庫情報!AM14</f>
        <v>0</v>
      </c>
      <c r="P14" s="68">
        <f>在庫情報!AN14</f>
        <v>0</v>
      </c>
      <c r="Q14" s="33">
        <f>在庫情報!AO14</f>
        <v>0</v>
      </c>
      <c r="R14" s="410"/>
      <c r="S14" s="411"/>
      <c r="T14" s="411"/>
      <c r="U14" s="380"/>
      <c r="V14" s="380"/>
      <c r="W14" s="367"/>
      <c r="X14" s="400"/>
    </row>
    <row r="15" spans="2:24" ht="39.950000000000003" customHeight="1" x14ac:dyDescent="0.35">
      <c r="B15" s="15"/>
      <c r="C15" s="15"/>
      <c r="D15" s="123" t="s">
        <v>74</v>
      </c>
      <c r="E15" s="124" t="s">
        <v>88</v>
      </c>
      <c r="F15" s="243" t="s">
        <v>170</v>
      </c>
      <c r="G15" s="243" t="s">
        <v>168</v>
      </c>
      <c r="H15" s="243" t="s">
        <v>174</v>
      </c>
      <c r="I15" s="418"/>
      <c r="J15" s="418"/>
      <c r="K15" s="409"/>
      <c r="L15" s="64">
        <f>在庫情報!AJ15</f>
        <v>0</v>
      </c>
      <c r="M15" s="65">
        <f>在庫情報!AK15</f>
        <v>0</v>
      </c>
      <c r="N15" s="65">
        <f>在庫情報!AL15</f>
        <v>0</v>
      </c>
      <c r="O15" s="69">
        <f>在庫情報!AM15</f>
        <v>0</v>
      </c>
      <c r="P15" s="69">
        <f>在庫情報!AN15</f>
        <v>0</v>
      </c>
      <c r="Q15" s="36">
        <f>在庫情報!AO15</f>
        <v>0</v>
      </c>
      <c r="R15" s="386"/>
      <c r="S15" s="387"/>
      <c r="T15" s="387"/>
      <c r="U15" s="381"/>
      <c r="V15" s="381"/>
      <c r="W15" s="368"/>
      <c r="X15" s="400"/>
    </row>
    <row r="16" spans="2:24" ht="39.950000000000003" customHeight="1" x14ac:dyDescent="0.35">
      <c r="B16" s="13" t="s">
        <v>70</v>
      </c>
      <c r="C16" s="13"/>
      <c r="D16" s="123" t="s">
        <v>72</v>
      </c>
      <c r="E16" s="124" t="s">
        <v>85</v>
      </c>
      <c r="F16" s="242" t="s">
        <v>187</v>
      </c>
      <c r="G16" s="242" t="s">
        <v>184</v>
      </c>
      <c r="H16" s="242" t="s">
        <v>188</v>
      </c>
      <c r="I16" s="242" t="s">
        <v>297</v>
      </c>
      <c r="J16" s="242" t="s">
        <v>176</v>
      </c>
      <c r="K16" s="407"/>
      <c r="L16" s="59">
        <f>在庫情報!AJ16</f>
        <v>0</v>
      </c>
      <c r="M16" s="60">
        <f>在庫情報!AK16</f>
        <v>0</v>
      </c>
      <c r="N16" s="60">
        <f>在庫情報!AL16</f>
        <v>0</v>
      </c>
      <c r="O16" s="60">
        <f>在庫情報!AM16</f>
        <v>0</v>
      </c>
      <c r="P16" s="60">
        <f>在庫情報!AN16</f>
        <v>0</v>
      </c>
      <c r="Q16" s="30">
        <f>在庫情報!AO16</f>
        <v>0</v>
      </c>
      <c r="R16" s="371">
        <v>20</v>
      </c>
      <c r="S16" s="373">
        <v>20</v>
      </c>
      <c r="T16" s="373">
        <v>20</v>
      </c>
      <c r="U16" s="382">
        <v>26</v>
      </c>
      <c r="V16" s="382">
        <v>26</v>
      </c>
      <c r="W16" s="366"/>
      <c r="X16" s="400">
        <f>SUM(L16:L18)*R16+SUM(M16:M18)*S16+SUM(N16:N18)*T16+SUM(O16:O18)*U16+SUM(P16:P18)*V16+SUM(Q16:Q18)*W16</f>
        <v>0</v>
      </c>
    </row>
    <row r="17" spans="2:24" ht="39.950000000000003" customHeight="1" x14ac:dyDescent="0.35">
      <c r="B17" s="14"/>
      <c r="C17" s="14"/>
      <c r="D17" s="123" t="s">
        <v>74</v>
      </c>
      <c r="E17" s="124" t="s">
        <v>88</v>
      </c>
      <c r="F17" s="243" t="s">
        <v>181</v>
      </c>
      <c r="G17" s="243" t="s">
        <v>182</v>
      </c>
      <c r="H17" s="243" t="s">
        <v>185</v>
      </c>
      <c r="I17" s="243" t="s">
        <v>183</v>
      </c>
      <c r="J17" s="243" t="s">
        <v>179</v>
      </c>
      <c r="K17" s="408"/>
      <c r="L17" s="61">
        <f>在庫情報!AJ17</f>
        <v>0</v>
      </c>
      <c r="M17" s="62">
        <f>在庫情報!AK17</f>
        <v>0</v>
      </c>
      <c r="N17" s="62">
        <f>在庫情報!AL17</f>
        <v>0</v>
      </c>
      <c r="O17" s="62">
        <f>在庫情報!AM17</f>
        <v>0</v>
      </c>
      <c r="P17" s="62">
        <f>在庫情報!AN17</f>
        <v>0</v>
      </c>
      <c r="Q17" s="33">
        <f>在庫情報!AO17</f>
        <v>0</v>
      </c>
      <c r="R17" s="410"/>
      <c r="S17" s="411"/>
      <c r="T17" s="411"/>
      <c r="U17" s="413"/>
      <c r="V17" s="413"/>
      <c r="W17" s="367"/>
      <c r="X17" s="400"/>
    </row>
    <row r="18" spans="2:24" ht="39.950000000000003" customHeight="1" x14ac:dyDescent="0.35">
      <c r="B18" s="15"/>
      <c r="C18" s="15"/>
      <c r="D18" s="123" t="s">
        <v>73</v>
      </c>
      <c r="E18" s="124" t="s">
        <v>87</v>
      </c>
      <c r="F18" s="243" t="s">
        <v>178</v>
      </c>
      <c r="G18" s="243" t="s">
        <v>189</v>
      </c>
      <c r="H18" s="243" t="s">
        <v>180</v>
      </c>
      <c r="I18" s="243" t="s">
        <v>186</v>
      </c>
      <c r="J18" s="243" t="s">
        <v>177</v>
      </c>
      <c r="K18" s="409"/>
      <c r="L18" s="64">
        <f>在庫情報!AJ18</f>
        <v>0</v>
      </c>
      <c r="M18" s="65">
        <f>在庫情報!AK18</f>
        <v>0</v>
      </c>
      <c r="N18" s="65">
        <f>在庫情報!AL18</f>
        <v>0</v>
      </c>
      <c r="O18" s="65">
        <f>在庫情報!AM18</f>
        <v>0</v>
      </c>
      <c r="P18" s="65">
        <f>在庫情報!AN18</f>
        <v>0</v>
      </c>
      <c r="Q18" s="36">
        <f>在庫情報!AO18</f>
        <v>0</v>
      </c>
      <c r="R18" s="386"/>
      <c r="S18" s="387"/>
      <c r="T18" s="387"/>
      <c r="U18" s="414"/>
      <c r="V18" s="414"/>
      <c r="W18" s="368"/>
      <c r="X18" s="400"/>
    </row>
    <row r="19" spans="2:24" ht="39.950000000000003" customHeight="1" x14ac:dyDescent="0.35">
      <c r="B19" s="13" t="s">
        <v>92</v>
      </c>
      <c r="C19" s="13"/>
      <c r="D19" s="123" t="s">
        <v>72</v>
      </c>
      <c r="E19" s="124" t="s">
        <v>85</v>
      </c>
      <c r="F19" s="242" t="s">
        <v>202</v>
      </c>
      <c r="G19" s="242" t="s">
        <v>191</v>
      </c>
      <c r="H19" s="242" t="s">
        <v>199</v>
      </c>
      <c r="I19" s="242" t="s">
        <v>197</v>
      </c>
      <c r="J19" s="242" t="s">
        <v>200</v>
      </c>
      <c r="K19" s="407"/>
      <c r="L19" s="59">
        <f>在庫情報!AJ19</f>
        <v>0</v>
      </c>
      <c r="M19" s="60">
        <f>在庫情報!AK19</f>
        <v>0</v>
      </c>
      <c r="N19" s="60">
        <f>在庫情報!AL19</f>
        <v>0</v>
      </c>
      <c r="O19" s="60">
        <f>在庫情報!AM19</f>
        <v>0</v>
      </c>
      <c r="P19" s="60">
        <f>在庫情報!AN19</f>
        <v>0</v>
      </c>
      <c r="Q19" s="30">
        <f>在庫情報!AO19</f>
        <v>0</v>
      </c>
      <c r="R19" s="371">
        <v>38</v>
      </c>
      <c r="S19" s="373">
        <v>38</v>
      </c>
      <c r="T19" s="373">
        <v>38</v>
      </c>
      <c r="U19" s="373">
        <v>38</v>
      </c>
      <c r="V19" s="373">
        <v>38</v>
      </c>
      <c r="W19" s="366"/>
      <c r="X19" s="400">
        <f>SUM(L19:L21)*R19+SUM(M19:M21)*S19+SUM(N19:N21)*T19+SUM(O19:O21)*U19+SUM(P19:P21)*V19+SUM(Q19:Q21)*W19</f>
        <v>0</v>
      </c>
    </row>
    <row r="20" spans="2:24" ht="39.950000000000003" customHeight="1" x14ac:dyDescent="0.35">
      <c r="B20" s="14"/>
      <c r="C20" s="14"/>
      <c r="D20" s="123" t="s">
        <v>73</v>
      </c>
      <c r="E20" s="124" t="s">
        <v>87</v>
      </c>
      <c r="F20" s="243" t="s">
        <v>198</v>
      </c>
      <c r="G20" s="243" t="s">
        <v>195</v>
      </c>
      <c r="H20" s="243" t="s">
        <v>201</v>
      </c>
      <c r="I20" s="243" t="s">
        <v>193</v>
      </c>
      <c r="J20" s="243" t="s">
        <v>196</v>
      </c>
      <c r="K20" s="408"/>
      <c r="L20" s="71">
        <f>在庫情報!AJ20</f>
        <v>0</v>
      </c>
      <c r="M20" s="76">
        <f>在庫情報!AK20</f>
        <v>0</v>
      </c>
      <c r="N20" s="76">
        <f>在庫情報!AL20</f>
        <v>0</v>
      </c>
      <c r="O20" s="76">
        <f>在庫情報!AM20</f>
        <v>0</v>
      </c>
      <c r="P20" s="76">
        <f>在庫情報!AN20</f>
        <v>0</v>
      </c>
      <c r="Q20" s="33">
        <f>在庫情報!AO20</f>
        <v>0</v>
      </c>
      <c r="R20" s="410"/>
      <c r="S20" s="411"/>
      <c r="T20" s="411"/>
      <c r="U20" s="411"/>
      <c r="V20" s="411"/>
      <c r="W20" s="367"/>
      <c r="X20" s="400"/>
    </row>
    <row r="21" spans="2:24" ht="39.950000000000003" customHeight="1" x14ac:dyDescent="0.35">
      <c r="B21" s="15"/>
      <c r="C21" s="15"/>
      <c r="D21" s="123" t="s">
        <v>93</v>
      </c>
      <c r="E21" s="124" t="s">
        <v>94</v>
      </c>
      <c r="F21" s="243" t="s">
        <v>203</v>
      </c>
      <c r="G21" s="243" t="s">
        <v>204</v>
      </c>
      <c r="H21" s="243" t="s">
        <v>192</v>
      </c>
      <c r="I21" s="243" t="s">
        <v>194</v>
      </c>
      <c r="J21" s="243" t="s">
        <v>190</v>
      </c>
      <c r="K21" s="409"/>
      <c r="L21" s="73">
        <f>在庫情報!AJ21</f>
        <v>0</v>
      </c>
      <c r="M21" s="74">
        <f>在庫情報!AK21</f>
        <v>0</v>
      </c>
      <c r="N21" s="74">
        <f>在庫情報!AL21</f>
        <v>0</v>
      </c>
      <c r="O21" s="74">
        <f>在庫情報!AM21</f>
        <v>0</v>
      </c>
      <c r="P21" s="74">
        <f>在庫情報!AN21</f>
        <v>0</v>
      </c>
      <c r="Q21" s="36">
        <f>在庫情報!AO21</f>
        <v>0</v>
      </c>
      <c r="R21" s="386"/>
      <c r="S21" s="387"/>
      <c r="T21" s="387"/>
      <c r="U21" s="387"/>
      <c r="V21" s="387"/>
      <c r="W21" s="368"/>
      <c r="X21" s="400"/>
    </row>
    <row r="22" spans="2:24" ht="60" customHeight="1" x14ac:dyDescent="0.35">
      <c r="B22" s="13" t="s">
        <v>71</v>
      </c>
      <c r="C22" s="13"/>
      <c r="D22" s="123" t="s">
        <v>75</v>
      </c>
      <c r="E22" s="124" t="s">
        <v>89</v>
      </c>
      <c r="F22" s="242" t="s">
        <v>207</v>
      </c>
      <c r="G22" s="242" t="s">
        <v>211</v>
      </c>
      <c r="H22" s="242" t="s">
        <v>214</v>
      </c>
      <c r="I22" s="242" t="s">
        <v>213</v>
      </c>
      <c r="J22" s="242" t="s">
        <v>209</v>
      </c>
      <c r="K22" s="407"/>
      <c r="L22" s="59">
        <f>在庫情報!AJ22</f>
        <v>0</v>
      </c>
      <c r="M22" s="60">
        <f>在庫情報!AK22</f>
        <v>0</v>
      </c>
      <c r="N22" s="60">
        <f>在庫情報!AL22</f>
        <v>0</v>
      </c>
      <c r="O22" s="60">
        <f>在庫情報!AM22</f>
        <v>0</v>
      </c>
      <c r="P22" s="60">
        <f>在庫情報!AN22</f>
        <v>0</v>
      </c>
      <c r="Q22" s="30">
        <f>在庫情報!AO22</f>
        <v>0</v>
      </c>
      <c r="R22" s="371">
        <v>25</v>
      </c>
      <c r="S22" s="373">
        <v>25</v>
      </c>
      <c r="T22" s="373">
        <v>25</v>
      </c>
      <c r="U22" s="373">
        <v>25</v>
      </c>
      <c r="V22" s="373">
        <v>25</v>
      </c>
      <c r="W22" s="366"/>
      <c r="X22" s="400">
        <f>SUM(L22:L23)*R22+SUM(M22:M23)*S22+SUM(N22:N23)*T22+SUM(O22:O23)*U22+SUM(P22:P23)*V22+SUM(Q22:Q23)*W22</f>
        <v>0</v>
      </c>
    </row>
    <row r="23" spans="2:24" ht="60" customHeight="1" x14ac:dyDescent="0.35">
      <c r="B23" s="15"/>
      <c r="C23" s="15"/>
      <c r="D23" s="123" t="s">
        <v>76</v>
      </c>
      <c r="E23" s="124" t="s">
        <v>90</v>
      </c>
      <c r="F23" s="243" t="s">
        <v>206</v>
      </c>
      <c r="G23" s="243" t="s">
        <v>212</v>
      </c>
      <c r="H23" s="243" t="s">
        <v>210</v>
      </c>
      <c r="I23" s="243" t="s">
        <v>208</v>
      </c>
      <c r="J23" s="243" t="s">
        <v>205</v>
      </c>
      <c r="K23" s="409"/>
      <c r="L23" s="64">
        <f>在庫情報!AJ23</f>
        <v>0</v>
      </c>
      <c r="M23" s="65">
        <f>在庫情報!AK23</f>
        <v>0</v>
      </c>
      <c r="N23" s="65">
        <f>在庫情報!AL23</f>
        <v>0</v>
      </c>
      <c r="O23" s="65">
        <f>在庫情報!AM23</f>
        <v>0</v>
      </c>
      <c r="P23" s="65">
        <f>在庫情報!AN23</f>
        <v>0</v>
      </c>
      <c r="Q23" s="36">
        <f>在庫情報!AO23</f>
        <v>0</v>
      </c>
      <c r="R23" s="386"/>
      <c r="S23" s="387"/>
      <c r="T23" s="387"/>
      <c r="U23" s="387"/>
      <c r="V23" s="387"/>
      <c r="W23" s="368"/>
      <c r="X23" s="400"/>
    </row>
    <row r="24" spans="2:24" ht="30" customHeight="1" x14ac:dyDescent="0.35">
      <c r="B24" s="13" t="s">
        <v>105</v>
      </c>
      <c r="C24" s="13"/>
      <c r="D24" s="123" t="s">
        <v>106</v>
      </c>
      <c r="E24" s="124" t="s">
        <v>107</v>
      </c>
      <c r="F24" s="242" t="s">
        <v>223</v>
      </c>
      <c r="G24" s="242" t="s">
        <v>233</v>
      </c>
      <c r="H24" s="242" t="s">
        <v>232</v>
      </c>
      <c r="I24" s="242" t="s">
        <v>220</v>
      </c>
      <c r="J24" s="242" t="s">
        <v>227</v>
      </c>
      <c r="K24" s="230" t="s">
        <v>238</v>
      </c>
      <c r="L24" s="59">
        <f>在庫情報!AJ24</f>
        <v>0</v>
      </c>
      <c r="M24" s="60">
        <f>在庫情報!AK24</f>
        <v>0</v>
      </c>
      <c r="N24" s="60">
        <f>在庫情報!AL24</f>
        <v>0</v>
      </c>
      <c r="O24" s="60">
        <f>在庫情報!AM24</f>
        <v>0</v>
      </c>
      <c r="P24" s="60">
        <f>在庫情報!AN24</f>
        <v>0</v>
      </c>
      <c r="Q24" s="37">
        <f>在庫情報!AO24</f>
        <v>0</v>
      </c>
      <c r="R24" s="371">
        <v>36</v>
      </c>
      <c r="S24" s="373">
        <v>36</v>
      </c>
      <c r="T24" s="373">
        <v>36</v>
      </c>
      <c r="U24" s="373">
        <v>36</v>
      </c>
      <c r="V24" s="373">
        <v>36</v>
      </c>
      <c r="W24" s="375">
        <v>36</v>
      </c>
      <c r="X24" s="400">
        <f>SUM(L24:L27)*R24+SUM(M24:M27)*S24+SUM(N24:N27)*T24+SUM(O24:O27)*U24+SUM(P24:P27)*V24+SUM(Q24:Q27)*W24</f>
        <v>0</v>
      </c>
    </row>
    <row r="25" spans="2:24" ht="30" customHeight="1" x14ac:dyDescent="0.35">
      <c r="B25" s="14"/>
      <c r="C25" s="14"/>
      <c r="D25" s="123" t="s">
        <v>72</v>
      </c>
      <c r="E25" s="124" t="s">
        <v>85</v>
      </c>
      <c r="F25" s="242" t="s">
        <v>216</v>
      </c>
      <c r="G25" s="242" t="s">
        <v>378</v>
      </c>
      <c r="H25" s="242" t="s">
        <v>379</v>
      </c>
      <c r="I25" s="242" t="s">
        <v>222</v>
      </c>
      <c r="J25" s="242" t="s">
        <v>230</v>
      </c>
      <c r="K25" s="230" t="s">
        <v>221</v>
      </c>
      <c r="L25" s="71">
        <f>在庫情報!AJ25</f>
        <v>0</v>
      </c>
      <c r="M25" s="76">
        <f>在庫情報!AK25</f>
        <v>0</v>
      </c>
      <c r="N25" s="76">
        <f>在庫情報!AL25</f>
        <v>0</v>
      </c>
      <c r="O25" s="76">
        <f>在庫情報!AM25</f>
        <v>0</v>
      </c>
      <c r="P25" s="76">
        <f>在庫情報!AN25</f>
        <v>0</v>
      </c>
      <c r="Q25" s="42">
        <f>在庫情報!AO25</f>
        <v>0</v>
      </c>
      <c r="R25" s="410"/>
      <c r="S25" s="411"/>
      <c r="T25" s="411"/>
      <c r="U25" s="411"/>
      <c r="V25" s="411"/>
      <c r="W25" s="415"/>
      <c r="X25" s="400"/>
    </row>
    <row r="26" spans="2:24" ht="30" customHeight="1" x14ac:dyDescent="0.35">
      <c r="B26" s="14"/>
      <c r="C26" s="14"/>
      <c r="D26" s="123" t="s">
        <v>73</v>
      </c>
      <c r="E26" s="124" t="s">
        <v>87</v>
      </c>
      <c r="F26" s="242" t="s">
        <v>380</v>
      </c>
      <c r="G26" s="242" t="s">
        <v>381</v>
      </c>
      <c r="H26" s="242" t="s">
        <v>382</v>
      </c>
      <c r="I26" s="242" t="s">
        <v>383</v>
      </c>
      <c r="J26" s="242" t="s">
        <v>225</v>
      </c>
      <c r="K26" s="230" t="s">
        <v>236</v>
      </c>
      <c r="L26" s="71">
        <f>在庫情報!AJ26</f>
        <v>0</v>
      </c>
      <c r="M26" s="76">
        <f>在庫情報!AK26</f>
        <v>0</v>
      </c>
      <c r="N26" s="76">
        <f>在庫情報!AL26</f>
        <v>0</v>
      </c>
      <c r="O26" s="76">
        <f>在庫情報!AM26</f>
        <v>0</v>
      </c>
      <c r="P26" s="76">
        <f>在庫情報!AN26</f>
        <v>0</v>
      </c>
      <c r="Q26" s="42">
        <f>在庫情報!AO26</f>
        <v>0</v>
      </c>
      <c r="R26" s="410"/>
      <c r="S26" s="411"/>
      <c r="T26" s="411"/>
      <c r="U26" s="411"/>
      <c r="V26" s="411"/>
      <c r="W26" s="415"/>
      <c r="X26" s="400"/>
    </row>
    <row r="27" spans="2:24" ht="30" customHeight="1" x14ac:dyDescent="0.35">
      <c r="B27" s="15"/>
      <c r="C27" s="15"/>
      <c r="D27" s="123" t="s">
        <v>93</v>
      </c>
      <c r="E27" s="124" t="s">
        <v>94</v>
      </c>
      <c r="F27" s="242" t="s">
        <v>384</v>
      </c>
      <c r="G27" s="242" t="s">
        <v>385</v>
      </c>
      <c r="H27" s="242" t="s">
        <v>386</v>
      </c>
      <c r="I27" s="242" t="s">
        <v>387</v>
      </c>
      <c r="J27" s="242" t="s">
        <v>388</v>
      </c>
      <c r="K27" s="230" t="s">
        <v>389</v>
      </c>
      <c r="L27" s="73">
        <f>在庫情報!AJ27</f>
        <v>0</v>
      </c>
      <c r="M27" s="74">
        <f>在庫情報!AK27</f>
        <v>0</v>
      </c>
      <c r="N27" s="74">
        <f>在庫情報!AL27</f>
        <v>0</v>
      </c>
      <c r="O27" s="74">
        <f>在庫情報!AM27</f>
        <v>0</v>
      </c>
      <c r="P27" s="74">
        <f>在庫情報!AN27</f>
        <v>0</v>
      </c>
      <c r="Q27" s="38">
        <f>在庫情報!AO27</f>
        <v>0</v>
      </c>
      <c r="R27" s="386"/>
      <c r="S27" s="387"/>
      <c r="T27" s="387"/>
      <c r="U27" s="387"/>
      <c r="V27" s="387"/>
      <c r="W27" s="412"/>
      <c r="X27" s="400"/>
    </row>
    <row r="28" spans="2:24" ht="140.1" customHeight="1" x14ac:dyDescent="0.6">
      <c r="B28" s="16" t="s">
        <v>109</v>
      </c>
      <c r="C28" s="16"/>
      <c r="D28" s="123" t="s">
        <v>17</v>
      </c>
      <c r="E28" s="124" t="s">
        <v>17</v>
      </c>
      <c r="F28" s="244" t="s">
        <v>240</v>
      </c>
      <c r="G28" s="244" t="s">
        <v>241</v>
      </c>
      <c r="H28" s="244" t="s">
        <v>242</v>
      </c>
      <c r="I28" s="244" t="s">
        <v>239</v>
      </c>
      <c r="J28" s="245"/>
      <c r="K28" s="232"/>
      <c r="L28" s="59">
        <f>在庫情報!AJ28</f>
        <v>0</v>
      </c>
      <c r="M28" s="60">
        <f>在庫情報!AK28</f>
        <v>0</v>
      </c>
      <c r="N28" s="60">
        <f>在庫情報!AL28</f>
        <v>0</v>
      </c>
      <c r="O28" s="60">
        <f>在庫情報!AM28</f>
        <v>0</v>
      </c>
      <c r="P28" s="24">
        <f>在庫情報!AN28</f>
        <v>0</v>
      </c>
      <c r="Q28" s="25">
        <f>在庫情報!AO28</f>
        <v>0</v>
      </c>
      <c r="R28" s="22">
        <v>28</v>
      </c>
      <c r="S28" s="23">
        <v>28</v>
      </c>
      <c r="T28" s="23">
        <v>28</v>
      </c>
      <c r="U28" s="23">
        <v>28</v>
      </c>
      <c r="V28" s="24"/>
      <c r="W28" s="25"/>
      <c r="X28" s="229">
        <f>SUM(L28)*R28+SUM(M28)*S28+SUM(N28)*T28+SUM(O28)*U28+SUM(P28)*V28+SUM(Q28)*W28</f>
        <v>0</v>
      </c>
    </row>
    <row r="29" spans="2:24" ht="60" customHeight="1" x14ac:dyDescent="0.35">
      <c r="B29" s="13" t="s">
        <v>110</v>
      </c>
      <c r="C29" s="13"/>
      <c r="D29" s="123" t="s">
        <v>72</v>
      </c>
      <c r="E29" s="124" t="s">
        <v>85</v>
      </c>
      <c r="F29" s="242" t="s">
        <v>243</v>
      </c>
      <c r="G29" s="242" t="s">
        <v>247</v>
      </c>
      <c r="H29" s="242" t="s">
        <v>249</v>
      </c>
      <c r="I29" s="242" t="s">
        <v>252</v>
      </c>
      <c r="J29" s="242" t="s">
        <v>250</v>
      </c>
      <c r="K29" s="407"/>
      <c r="L29" s="59">
        <f>在庫情報!AJ29</f>
        <v>0</v>
      </c>
      <c r="M29" s="60">
        <f>在庫情報!AK29</f>
        <v>0</v>
      </c>
      <c r="N29" s="60">
        <f>在庫情報!AL29</f>
        <v>0</v>
      </c>
      <c r="O29" s="60">
        <f>在庫情報!AM29</f>
        <v>0</v>
      </c>
      <c r="P29" s="60">
        <f>在庫情報!AN29</f>
        <v>0</v>
      </c>
      <c r="Q29" s="30">
        <f>在庫情報!AO29</f>
        <v>0</v>
      </c>
      <c r="R29" s="371">
        <v>35</v>
      </c>
      <c r="S29" s="373">
        <v>35</v>
      </c>
      <c r="T29" s="373">
        <v>35</v>
      </c>
      <c r="U29" s="373">
        <v>35</v>
      </c>
      <c r="V29" s="373">
        <v>35</v>
      </c>
      <c r="W29" s="366"/>
      <c r="X29" s="400">
        <f>SUM(L29:L30)*R29+SUM(M29:M30)*S29+SUM(N29:N30)*T29+SUM(O29:O30)*U29+SUM(P29:P30)*V29+SUM(Q29:Q30)*W29</f>
        <v>0</v>
      </c>
    </row>
    <row r="30" spans="2:24" ht="60" customHeight="1" x14ac:dyDescent="0.35">
      <c r="B30" s="15"/>
      <c r="C30" s="15"/>
      <c r="D30" s="123" t="s">
        <v>73</v>
      </c>
      <c r="E30" s="124" t="s">
        <v>87</v>
      </c>
      <c r="F30" s="242" t="s">
        <v>251</v>
      </c>
      <c r="G30" s="242" t="s">
        <v>246</v>
      </c>
      <c r="H30" s="242" t="s">
        <v>245</v>
      </c>
      <c r="I30" s="242" t="s">
        <v>244</v>
      </c>
      <c r="J30" s="242" t="s">
        <v>248</v>
      </c>
      <c r="K30" s="409"/>
      <c r="L30" s="73">
        <f>在庫情報!AJ30</f>
        <v>0</v>
      </c>
      <c r="M30" s="74">
        <f>在庫情報!AK30</f>
        <v>0</v>
      </c>
      <c r="N30" s="74">
        <f>在庫情報!AL30</f>
        <v>0</v>
      </c>
      <c r="O30" s="74">
        <f>在庫情報!AM30</f>
        <v>0</v>
      </c>
      <c r="P30" s="74">
        <f>在庫情報!AN30</f>
        <v>0</v>
      </c>
      <c r="Q30" s="36">
        <f>在庫情報!AO30</f>
        <v>0</v>
      </c>
      <c r="R30" s="386"/>
      <c r="S30" s="387"/>
      <c r="T30" s="387"/>
      <c r="U30" s="387"/>
      <c r="V30" s="387"/>
      <c r="W30" s="368"/>
      <c r="X30" s="400"/>
    </row>
    <row r="31" spans="2:24" ht="60" customHeight="1" x14ac:dyDescent="0.35">
      <c r="B31" s="13" t="s">
        <v>111</v>
      </c>
      <c r="C31" s="13"/>
      <c r="D31" s="123" t="s">
        <v>114</v>
      </c>
      <c r="E31" s="124" t="s">
        <v>112</v>
      </c>
      <c r="F31" s="233" t="s">
        <v>279</v>
      </c>
      <c r="G31" s="234"/>
      <c r="H31" s="232"/>
      <c r="I31" s="232"/>
      <c r="J31" s="232"/>
      <c r="K31" s="232"/>
      <c r="L31" s="45">
        <f>在庫情報!AJ31</f>
        <v>0</v>
      </c>
      <c r="M31" s="46">
        <f>在庫情報!AK31</f>
        <v>0</v>
      </c>
      <c r="N31" s="46">
        <f>在庫情報!AL31</f>
        <v>0</v>
      </c>
      <c r="O31" s="46">
        <f>在庫情報!AM31</f>
        <v>0</v>
      </c>
      <c r="P31" s="46">
        <f>在庫情報!AN31</f>
        <v>0</v>
      </c>
      <c r="Q31" s="47">
        <f>在庫情報!AO31</f>
        <v>0</v>
      </c>
      <c r="R31" s="369">
        <v>33</v>
      </c>
      <c r="S31" s="379"/>
      <c r="T31" s="379"/>
      <c r="U31" s="379"/>
      <c r="V31" s="379"/>
      <c r="W31" s="366"/>
      <c r="X31" s="400">
        <f>SUM(L31:L32)*R31+SUM(M31:M32)*S31+SUM(N31:N32)*T31+SUM(O31:O32)*U31+SUM(P31:P32)*V31+SUM(Q31:Q32)*W31</f>
        <v>0</v>
      </c>
    </row>
    <row r="32" spans="2:24" ht="60" customHeight="1" x14ac:dyDescent="0.35">
      <c r="B32" s="15"/>
      <c r="C32" s="15"/>
      <c r="D32" s="123" t="s">
        <v>115</v>
      </c>
      <c r="E32" s="124" t="s">
        <v>113</v>
      </c>
      <c r="F32" s="233" t="s">
        <v>280</v>
      </c>
      <c r="G32" s="234"/>
      <c r="H32" s="232"/>
      <c r="I32" s="232"/>
      <c r="J32" s="232"/>
      <c r="K32" s="232"/>
      <c r="L32" s="146">
        <f>在庫情報!AJ32</f>
        <v>0</v>
      </c>
      <c r="M32" s="147">
        <f>在庫情報!AK32</f>
        <v>0</v>
      </c>
      <c r="N32" s="147">
        <f>在庫情報!AL32</f>
        <v>0</v>
      </c>
      <c r="O32" s="147">
        <f>在庫情報!AM32</f>
        <v>0</v>
      </c>
      <c r="P32" s="147">
        <f>在庫情報!AN32</f>
        <v>0</v>
      </c>
      <c r="Q32" s="148">
        <f>在庫情報!AO32</f>
        <v>0</v>
      </c>
      <c r="R32" s="372"/>
      <c r="S32" s="381"/>
      <c r="T32" s="381"/>
      <c r="U32" s="381"/>
      <c r="V32" s="381"/>
      <c r="W32" s="368"/>
      <c r="X32" s="401"/>
    </row>
    <row r="33" spans="2:24" s="52" customFormat="1" ht="99.95" customHeight="1" x14ac:dyDescent="0.8">
      <c r="B33" s="14" t="s">
        <v>281</v>
      </c>
      <c r="C33" s="131"/>
      <c r="D33" s="123" t="s">
        <v>283</v>
      </c>
      <c r="E33" s="123" t="s">
        <v>285</v>
      </c>
      <c r="F33" s="235" t="s">
        <v>274</v>
      </c>
      <c r="G33" s="236"/>
      <c r="H33" s="232"/>
      <c r="I33" s="232"/>
      <c r="J33" s="232"/>
      <c r="K33" s="232"/>
      <c r="L33" s="158">
        <f>在庫情報!AJ33</f>
        <v>0</v>
      </c>
      <c r="M33" s="193">
        <f>在庫情報!AK33</f>
        <v>0</v>
      </c>
      <c r="N33" s="193">
        <f>在庫情報!AL33</f>
        <v>0</v>
      </c>
      <c r="O33" s="193">
        <f>在庫情報!AM33</f>
        <v>0</v>
      </c>
      <c r="P33" s="193">
        <f>在庫情報!AN33</f>
        <v>0</v>
      </c>
      <c r="Q33" s="193">
        <f>在庫情報!AO33</f>
        <v>0</v>
      </c>
      <c r="R33" s="192">
        <v>20</v>
      </c>
      <c r="S33" s="193"/>
      <c r="T33" s="193"/>
      <c r="U33" s="193"/>
      <c r="V33" s="193"/>
      <c r="W33" s="194"/>
      <c r="X33" s="213">
        <f t="shared" ref="X33:X40" si="0">R33*L33</f>
        <v>0</v>
      </c>
    </row>
    <row r="34" spans="2:24" ht="99.95" customHeight="1" x14ac:dyDescent="0.8">
      <c r="B34" s="129"/>
      <c r="C34" s="6"/>
      <c r="D34" s="123" t="s">
        <v>284</v>
      </c>
      <c r="E34" s="123" t="s">
        <v>286</v>
      </c>
      <c r="F34" s="237" t="s">
        <v>272</v>
      </c>
      <c r="G34" s="236"/>
      <c r="H34" s="232"/>
      <c r="I34" s="232"/>
      <c r="J34" s="232"/>
      <c r="K34" s="232"/>
      <c r="L34" s="158">
        <f>在庫情報!AJ34</f>
        <v>0</v>
      </c>
      <c r="M34" s="123">
        <f>在庫情報!AK34</f>
        <v>0</v>
      </c>
      <c r="N34" s="123">
        <f>在庫情報!AL34</f>
        <v>0</v>
      </c>
      <c r="O34" s="123">
        <f>在庫情報!AM34</f>
        <v>0</v>
      </c>
      <c r="P34" s="123">
        <f>在庫情報!AN34</f>
        <v>0</v>
      </c>
      <c r="Q34" s="196">
        <f>在庫情報!AO34</f>
        <v>0</v>
      </c>
      <c r="R34" s="192">
        <v>20</v>
      </c>
      <c r="S34" s="123"/>
      <c r="T34" s="123"/>
      <c r="U34" s="123"/>
      <c r="V34" s="123"/>
      <c r="W34" s="196"/>
      <c r="X34" s="213">
        <f t="shared" si="0"/>
        <v>0</v>
      </c>
    </row>
    <row r="35" spans="2:24" ht="99.95" customHeight="1" x14ac:dyDescent="0.8">
      <c r="B35" s="16" t="s">
        <v>287</v>
      </c>
      <c r="C35" s="125"/>
      <c r="D35" s="132" t="s">
        <v>288</v>
      </c>
      <c r="E35" s="132" t="s">
        <v>296</v>
      </c>
      <c r="F35" s="235" t="s">
        <v>276</v>
      </c>
      <c r="G35" s="236"/>
      <c r="H35" s="232"/>
      <c r="I35" s="232"/>
      <c r="J35" s="232"/>
      <c r="K35" s="232"/>
      <c r="L35" s="158">
        <f>在庫情報!AJ35</f>
        <v>0</v>
      </c>
      <c r="M35" s="123">
        <f>在庫情報!AK35</f>
        <v>0</v>
      </c>
      <c r="N35" s="123">
        <f>在庫情報!AL35</f>
        <v>0</v>
      </c>
      <c r="O35" s="123">
        <f>在庫情報!AM35</f>
        <v>0</v>
      </c>
      <c r="P35" s="123">
        <f>在庫情報!AN35</f>
        <v>0</v>
      </c>
      <c r="Q35" s="196">
        <f>在庫情報!AO35</f>
        <v>0</v>
      </c>
      <c r="R35" s="192">
        <v>24</v>
      </c>
      <c r="S35" s="123"/>
      <c r="T35" s="123"/>
      <c r="U35" s="123"/>
      <c r="V35" s="123"/>
      <c r="W35" s="196"/>
      <c r="X35" s="213">
        <f t="shared" si="0"/>
        <v>0</v>
      </c>
    </row>
    <row r="36" spans="2:24" ht="99.95" customHeight="1" x14ac:dyDescent="0.8">
      <c r="B36" s="13" t="s">
        <v>289</v>
      </c>
      <c r="C36" s="6"/>
      <c r="D36" s="123" t="s">
        <v>291</v>
      </c>
      <c r="E36" s="123" t="s">
        <v>290</v>
      </c>
      <c r="F36" s="236" t="s">
        <v>273</v>
      </c>
      <c r="G36" s="236"/>
      <c r="H36" s="232"/>
      <c r="I36" s="232"/>
      <c r="J36" s="232"/>
      <c r="K36" s="232"/>
      <c r="L36" s="158">
        <f>在庫情報!AJ36</f>
        <v>0</v>
      </c>
      <c r="M36" s="123">
        <f>在庫情報!AK36</f>
        <v>0</v>
      </c>
      <c r="N36" s="123">
        <f>在庫情報!AL36</f>
        <v>0</v>
      </c>
      <c r="O36" s="123">
        <f>在庫情報!AM36</f>
        <v>0</v>
      </c>
      <c r="P36" s="123">
        <f>在庫情報!AN36</f>
        <v>0</v>
      </c>
      <c r="Q36" s="196">
        <f>在庫情報!AO36</f>
        <v>0</v>
      </c>
      <c r="R36" s="192">
        <v>23</v>
      </c>
      <c r="S36" s="123"/>
      <c r="T36" s="123"/>
      <c r="U36" s="123"/>
      <c r="V36" s="123"/>
      <c r="W36" s="196"/>
      <c r="X36" s="213">
        <f t="shared" si="0"/>
        <v>0</v>
      </c>
    </row>
    <row r="37" spans="2:24" ht="99.95" customHeight="1" x14ac:dyDescent="0.8">
      <c r="B37" s="129"/>
      <c r="C37" s="6"/>
      <c r="D37" s="123" t="s">
        <v>284</v>
      </c>
      <c r="E37" s="123" t="s">
        <v>84</v>
      </c>
      <c r="F37" s="236" t="s">
        <v>277</v>
      </c>
      <c r="G37" s="236"/>
      <c r="H37" s="232"/>
      <c r="I37" s="232"/>
      <c r="J37" s="232"/>
      <c r="K37" s="232"/>
      <c r="L37" s="158">
        <f>在庫情報!AJ37</f>
        <v>0</v>
      </c>
      <c r="M37" s="123">
        <f>在庫情報!AK37</f>
        <v>0</v>
      </c>
      <c r="N37" s="123">
        <f>在庫情報!AL37</f>
        <v>0</v>
      </c>
      <c r="O37" s="123">
        <f>在庫情報!AM37</f>
        <v>0</v>
      </c>
      <c r="P37" s="123">
        <f>在庫情報!AN37</f>
        <v>0</v>
      </c>
      <c r="Q37" s="196">
        <f>在庫情報!AO37</f>
        <v>0</v>
      </c>
      <c r="R37" s="192">
        <v>23</v>
      </c>
      <c r="S37" s="123"/>
      <c r="T37" s="123"/>
      <c r="U37" s="123"/>
      <c r="V37" s="123"/>
      <c r="W37" s="196"/>
      <c r="X37" s="213">
        <f t="shared" si="0"/>
        <v>0</v>
      </c>
    </row>
    <row r="38" spans="2:24" ht="99.95" customHeight="1" x14ac:dyDescent="0.8">
      <c r="B38" s="129"/>
      <c r="C38" s="6"/>
      <c r="D38" s="123" t="s">
        <v>294</v>
      </c>
      <c r="E38" s="123" t="s">
        <v>295</v>
      </c>
      <c r="F38" s="236" t="s">
        <v>275</v>
      </c>
      <c r="G38" s="236"/>
      <c r="H38" s="232"/>
      <c r="I38" s="232"/>
      <c r="J38" s="232"/>
      <c r="K38" s="232"/>
      <c r="L38" s="158">
        <f>在庫情報!AJ38</f>
        <v>0</v>
      </c>
      <c r="M38" s="123">
        <f>在庫情報!AK38</f>
        <v>0</v>
      </c>
      <c r="N38" s="123">
        <f>在庫情報!AL38</f>
        <v>0</v>
      </c>
      <c r="O38" s="123">
        <f>在庫情報!AM38</f>
        <v>0</v>
      </c>
      <c r="P38" s="123">
        <f>在庫情報!AN38</f>
        <v>0</v>
      </c>
      <c r="Q38" s="196">
        <f>在庫情報!AO38</f>
        <v>0</v>
      </c>
      <c r="R38" s="192">
        <v>23</v>
      </c>
      <c r="S38" s="123"/>
      <c r="T38" s="123"/>
      <c r="U38" s="123"/>
      <c r="V38" s="123"/>
      <c r="W38" s="196"/>
      <c r="X38" s="213">
        <f t="shared" si="0"/>
        <v>0</v>
      </c>
    </row>
    <row r="39" spans="2:24" ht="99.95" customHeight="1" x14ac:dyDescent="0.8">
      <c r="B39" s="129"/>
      <c r="C39" s="128"/>
      <c r="D39" s="132" t="s">
        <v>282</v>
      </c>
      <c r="E39" s="132" t="s">
        <v>86</v>
      </c>
      <c r="F39" s="238" t="s">
        <v>271</v>
      </c>
      <c r="G39" s="238"/>
      <c r="H39" s="232"/>
      <c r="I39" s="232"/>
      <c r="J39" s="232"/>
      <c r="K39" s="232"/>
      <c r="L39" s="158">
        <f>在庫情報!AJ39</f>
        <v>0</v>
      </c>
      <c r="M39" s="123">
        <f>在庫情報!AK39</f>
        <v>0</v>
      </c>
      <c r="N39" s="123">
        <f>在庫情報!AL39</f>
        <v>0</v>
      </c>
      <c r="O39" s="123">
        <f>在庫情報!AM39</f>
        <v>0</v>
      </c>
      <c r="P39" s="123">
        <f>在庫情報!AN39</f>
        <v>0</v>
      </c>
      <c r="Q39" s="196">
        <f>在庫情報!AO39</f>
        <v>0</v>
      </c>
      <c r="R39" s="192">
        <v>23</v>
      </c>
      <c r="S39" s="123"/>
      <c r="T39" s="123"/>
      <c r="U39" s="123"/>
      <c r="V39" s="123"/>
      <c r="W39" s="196"/>
      <c r="X39" s="213">
        <f t="shared" si="0"/>
        <v>0</v>
      </c>
    </row>
    <row r="40" spans="2:24" ht="99.95" customHeight="1" x14ac:dyDescent="0.8">
      <c r="B40" s="16" t="s">
        <v>292</v>
      </c>
      <c r="C40" s="6"/>
      <c r="D40" s="123" t="s">
        <v>293</v>
      </c>
      <c r="E40" s="132" t="s">
        <v>88</v>
      </c>
      <c r="F40" s="238" t="s">
        <v>278</v>
      </c>
      <c r="G40" s="238"/>
      <c r="H40" s="239"/>
      <c r="I40" s="239"/>
      <c r="J40" s="239"/>
      <c r="K40" s="239"/>
      <c r="L40" s="204">
        <f>在庫情報!AJ40</f>
        <v>0</v>
      </c>
      <c r="M40" s="132">
        <f>在庫情報!AK40</f>
        <v>0</v>
      </c>
      <c r="N40" s="132">
        <f>在庫情報!AL40</f>
        <v>0</v>
      </c>
      <c r="O40" s="132">
        <f>在庫情報!AM40</f>
        <v>0</v>
      </c>
      <c r="P40" s="132">
        <f>在庫情報!AN40</f>
        <v>0</v>
      </c>
      <c r="Q40" s="201">
        <f>在庫情報!AO40</f>
        <v>0</v>
      </c>
      <c r="R40" s="200">
        <v>24</v>
      </c>
      <c r="S40" s="132"/>
      <c r="T40" s="132"/>
      <c r="U40" s="132"/>
      <c r="V40" s="132"/>
      <c r="W40" s="201"/>
      <c r="X40" s="214">
        <f t="shared" si="0"/>
        <v>0</v>
      </c>
    </row>
    <row r="41" spans="2:24" ht="99.95" customHeight="1" x14ac:dyDescent="0.8">
      <c r="B41" s="14" t="s">
        <v>298</v>
      </c>
      <c r="C41" s="6"/>
      <c r="D41" s="188" t="s">
        <v>303</v>
      </c>
      <c r="E41" s="217" t="s">
        <v>309</v>
      </c>
      <c r="F41" s="281" t="s">
        <v>325</v>
      </c>
      <c r="G41" s="241" t="s">
        <v>326</v>
      </c>
      <c r="H41" s="241" t="s">
        <v>327</v>
      </c>
      <c r="I41" s="241" t="s">
        <v>328</v>
      </c>
      <c r="J41" s="241" t="s">
        <v>316</v>
      </c>
      <c r="K41" s="240"/>
      <c r="L41" s="123">
        <f>在庫情報!AJ41</f>
        <v>0</v>
      </c>
      <c r="M41" s="123">
        <f>在庫情報!AK41</f>
        <v>0</v>
      </c>
      <c r="N41" s="123">
        <f>在庫情報!AL41</f>
        <v>0</v>
      </c>
      <c r="O41" s="123">
        <f>在庫情報!AM41</f>
        <v>0</v>
      </c>
      <c r="P41" s="123">
        <f>在庫情報!AN41</f>
        <v>0</v>
      </c>
      <c r="Q41" s="124">
        <f>在庫情報!AO41</f>
        <v>0</v>
      </c>
      <c r="R41" s="209">
        <v>36</v>
      </c>
      <c r="S41" s="123">
        <v>36</v>
      </c>
      <c r="T41" s="123">
        <v>36</v>
      </c>
      <c r="U41" s="123">
        <v>36</v>
      </c>
      <c r="V41" s="123">
        <v>36</v>
      </c>
      <c r="W41" s="196"/>
      <c r="X41" s="215">
        <f t="shared" ref="X41:X48" si="1">R41*L41+S41*M41+T41*N41+U41*O41+V41*P41</f>
        <v>0</v>
      </c>
    </row>
    <row r="42" spans="2:24" ht="99.95" customHeight="1" x14ac:dyDescent="0.8">
      <c r="B42" s="129"/>
      <c r="C42" s="6"/>
      <c r="D42" s="189" t="s">
        <v>304</v>
      </c>
      <c r="E42" s="217" t="s">
        <v>310</v>
      </c>
      <c r="F42" s="241" t="s">
        <v>329</v>
      </c>
      <c r="G42" s="241" t="s">
        <v>317</v>
      </c>
      <c r="H42" s="241" t="s">
        <v>330</v>
      </c>
      <c r="I42" s="241" t="s">
        <v>331</v>
      </c>
      <c r="J42" s="241" t="s">
        <v>332</v>
      </c>
      <c r="K42" s="282"/>
      <c r="L42" s="197">
        <f>在庫情報!AJ42</f>
        <v>0</v>
      </c>
      <c r="M42" s="123">
        <f>在庫情報!AK42</f>
        <v>0</v>
      </c>
      <c r="N42" s="123">
        <f>在庫情報!AL42</f>
        <v>0</v>
      </c>
      <c r="O42" s="123">
        <f>在庫情報!AM42</f>
        <v>0</v>
      </c>
      <c r="P42" s="123">
        <f>在庫情報!AN42</f>
        <v>0</v>
      </c>
      <c r="Q42" s="124">
        <f>在庫情報!AO42</f>
        <v>0</v>
      </c>
      <c r="R42" s="209">
        <v>36</v>
      </c>
      <c r="S42" s="123">
        <v>36</v>
      </c>
      <c r="T42" s="123">
        <v>36</v>
      </c>
      <c r="U42" s="123">
        <v>36</v>
      </c>
      <c r="V42" s="123">
        <v>36</v>
      </c>
      <c r="W42" s="196"/>
      <c r="X42" s="215">
        <f t="shared" si="1"/>
        <v>0</v>
      </c>
    </row>
    <row r="43" spans="2:24" ht="99.95" customHeight="1" x14ac:dyDescent="0.8">
      <c r="B43" s="129"/>
      <c r="C43" s="6"/>
      <c r="D43" s="189" t="s">
        <v>301</v>
      </c>
      <c r="E43" s="219" t="s">
        <v>323</v>
      </c>
      <c r="F43" s="241" t="s">
        <v>333</v>
      </c>
      <c r="G43" s="241" t="s">
        <v>334</v>
      </c>
      <c r="H43" s="241" t="s">
        <v>335</v>
      </c>
      <c r="I43" s="241" t="s">
        <v>336</v>
      </c>
      <c r="J43" s="241" t="s">
        <v>318</v>
      </c>
      <c r="K43" s="282"/>
      <c r="L43" s="197">
        <f>在庫情報!AJ43</f>
        <v>0</v>
      </c>
      <c r="M43" s="123">
        <f>在庫情報!AK43</f>
        <v>0</v>
      </c>
      <c r="N43" s="123">
        <f>在庫情報!AL43</f>
        <v>0</v>
      </c>
      <c r="O43" s="123">
        <f>在庫情報!AM43</f>
        <v>0</v>
      </c>
      <c r="P43" s="123">
        <f>在庫情報!AN43</f>
        <v>0</v>
      </c>
      <c r="Q43" s="124">
        <f>在庫情報!AO43</f>
        <v>0</v>
      </c>
      <c r="R43" s="209">
        <v>36</v>
      </c>
      <c r="S43" s="123">
        <v>36</v>
      </c>
      <c r="T43" s="123">
        <v>36</v>
      </c>
      <c r="U43" s="123">
        <v>36</v>
      </c>
      <c r="V43" s="123">
        <v>36</v>
      </c>
      <c r="W43" s="196"/>
      <c r="X43" s="215">
        <f t="shared" si="1"/>
        <v>0</v>
      </c>
    </row>
    <row r="44" spans="2:24" ht="99.95" customHeight="1" x14ac:dyDescent="0.8">
      <c r="B44" s="130"/>
      <c r="C44" s="6"/>
      <c r="D44" s="190" t="s">
        <v>300</v>
      </c>
      <c r="E44" s="218" t="s">
        <v>300</v>
      </c>
      <c r="F44" s="241" t="s">
        <v>337</v>
      </c>
      <c r="G44" s="241" t="s">
        <v>338</v>
      </c>
      <c r="H44" s="241" t="s">
        <v>339</v>
      </c>
      <c r="I44" s="241" t="s">
        <v>340</v>
      </c>
      <c r="J44" s="241" t="s">
        <v>315</v>
      </c>
      <c r="K44" s="282"/>
      <c r="L44" s="197">
        <f>在庫情報!AJ44</f>
        <v>0</v>
      </c>
      <c r="M44" s="123">
        <f>在庫情報!AK44</f>
        <v>0</v>
      </c>
      <c r="N44" s="123">
        <f>在庫情報!AL44</f>
        <v>0</v>
      </c>
      <c r="O44" s="123">
        <f>在庫情報!AM44</f>
        <v>0</v>
      </c>
      <c r="P44" s="123">
        <f>在庫情報!AN44</f>
        <v>0</v>
      </c>
      <c r="Q44" s="124">
        <f>在庫情報!AO44</f>
        <v>0</v>
      </c>
      <c r="R44" s="209">
        <v>36</v>
      </c>
      <c r="S44" s="123">
        <v>36</v>
      </c>
      <c r="T44" s="123">
        <v>36</v>
      </c>
      <c r="U44" s="123">
        <v>36</v>
      </c>
      <c r="V44" s="123">
        <v>36</v>
      </c>
      <c r="W44" s="196"/>
      <c r="X44" s="215">
        <f t="shared" si="1"/>
        <v>0</v>
      </c>
    </row>
    <row r="45" spans="2:24" ht="99.95" customHeight="1" x14ac:dyDescent="0.8">
      <c r="B45" s="14" t="s">
        <v>299</v>
      </c>
      <c r="C45" s="6"/>
      <c r="D45" s="189" t="s">
        <v>305</v>
      </c>
      <c r="E45" s="217" t="s">
        <v>311</v>
      </c>
      <c r="F45" s="241" t="s">
        <v>341</v>
      </c>
      <c r="G45" s="241" t="s">
        <v>342</v>
      </c>
      <c r="H45" s="241" t="s">
        <v>343</v>
      </c>
      <c r="I45" s="241" t="s">
        <v>344</v>
      </c>
      <c r="J45" s="241" t="s">
        <v>345</v>
      </c>
      <c r="K45" s="282"/>
      <c r="L45" s="197">
        <f>在庫情報!AJ45</f>
        <v>0</v>
      </c>
      <c r="M45" s="123">
        <f>在庫情報!AK45</f>
        <v>0</v>
      </c>
      <c r="N45" s="123">
        <f>在庫情報!AL45</f>
        <v>0</v>
      </c>
      <c r="O45" s="123">
        <f>在庫情報!AM45</f>
        <v>0</v>
      </c>
      <c r="P45" s="123">
        <f>在庫情報!AN45</f>
        <v>0</v>
      </c>
      <c r="Q45" s="196">
        <f>在庫情報!AO45</f>
        <v>0</v>
      </c>
      <c r="R45" s="209">
        <v>48</v>
      </c>
      <c r="S45" s="123">
        <v>48</v>
      </c>
      <c r="T45" s="123">
        <v>48</v>
      </c>
      <c r="U45" s="123">
        <v>48</v>
      </c>
      <c r="V45" s="123">
        <v>48</v>
      </c>
      <c r="W45" s="196"/>
      <c r="X45" s="215">
        <f t="shared" si="1"/>
        <v>0</v>
      </c>
    </row>
    <row r="46" spans="2:24" ht="99.95" customHeight="1" x14ac:dyDescent="0.8">
      <c r="B46" s="126"/>
      <c r="C46" s="6"/>
      <c r="D46" s="189" t="s">
        <v>306</v>
      </c>
      <c r="E46" s="217" t="s">
        <v>312</v>
      </c>
      <c r="F46" s="241" t="s">
        <v>346</v>
      </c>
      <c r="G46" s="241" t="s">
        <v>347</v>
      </c>
      <c r="H46" s="241" t="s">
        <v>319</v>
      </c>
      <c r="I46" s="241" t="s">
        <v>320</v>
      </c>
      <c r="J46" s="241" t="s">
        <v>321</v>
      </c>
      <c r="K46" s="282"/>
      <c r="L46" s="197">
        <f>在庫情報!AJ46</f>
        <v>0</v>
      </c>
      <c r="M46" s="123">
        <f>在庫情報!AK46</f>
        <v>0</v>
      </c>
      <c r="N46" s="123">
        <f>在庫情報!AL46</f>
        <v>0</v>
      </c>
      <c r="O46" s="123">
        <f>在庫情報!AM46</f>
        <v>0</v>
      </c>
      <c r="P46" s="123">
        <f>在庫情報!AN46</f>
        <v>0</v>
      </c>
      <c r="Q46" s="196">
        <f>在庫情報!AO46</f>
        <v>0</v>
      </c>
      <c r="R46" s="209">
        <v>48</v>
      </c>
      <c r="S46" s="123">
        <v>48</v>
      </c>
      <c r="T46" s="123">
        <v>48</v>
      </c>
      <c r="U46" s="123">
        <v>48</v>
      </c>
      <c r="V46" s="123">
        <v>48</v>
      </c>
      <c r="W46" s="196"/>
      <c r="X46" s="215">
        <f t="shared" si="1"/>
        <v>0</v>
      </c>
    </row>
    <row r="47" spans="2:24" ht="99.95" customHeight="1" x14ac:dyDescent="0.8">
      <c r="B47" s="126"/>
      <c r="C47" s="6"/>
      <c r="D47" s="189" t="s">
        <v>307</v>
      </c>
      <c r="E47" s="217" t="s">
        <v>313</v>
      </c>
      <c r="F47" s="241" t="s">
        <v>348</v>
      </c>
      <c r="G47" s="241" t="s">
        <v>349</v>
      </c>
      <c r="H47" s="241" t="s">
        <v>350</v>
      </c>
      <c r="I47" s="241" t="s">
        <v>351</v>
      </c>
      <c r="J47" s="241" t="s">
        <v>352</v>
      </c>
      <c r="K47" s="282"/>
      <c r="L47" s="197">
        <f>在庫情報!AJ47</f>
        <v>0</v>
      </c>
      <c r="M47" s="123">
        <f>在庫情報!AK47</f>
        <v>0</v>
      </c>
      <c r="N47" s="123">
        <f>在庫情報!AL47</f>
        <v>0</v>
      </c>
      <c r="O47" s="123">
        <f>在庫情報!AM47</f>
        <v>0</v>
      </c>
      <c r="P47" s="123">
        <f>在庫情報!AN47</f>
        <v>0</v>
      </c>
      <c r="Q47" s="196">
        <f>在庫情報!AO47</f>
        <v>0</v>
      </c>
      <c r="R47" s="209">
        <v>48</v>
      </c>
      <c r="S47" s="123">
        <v>48</v>
      </c>
      <c r="T47" s="123">
        <v>48</v>
      </c>
      <c r="U47" s="123">
        <v>48</v>
      </c>
      <c r="V47" s="123">
        <v>48</v>
      </c>
      <c r="W47" s="196"/>
      <c r="X47" s="215">
        <f t="shared" si="1"/>
        <v>0</v>
      </c>
    </row>
    <row r="48" spans="2:24" ht="99.95" customHeight="1" x14ac:dyDescent="0.8">
      <c r="B48" s="127"/>
      <c r="C48" s="6"/>
      <c r="D48" s="189" t="s">
        <v>302</v>
      </c>
      <c r="E48" s="145" t="s">
        <v>314</v>
      </c>
      <c r="F48" s="241" t="s">
        <v>353</v>
      </c>
      <c r="G48" s="241" t="s">
        <v>354</v>
      </c>
      <c r="H48" s="241" t="s">
        <v>355</v>
      </c>
      <c r="I48" s="241" t="s">
        <v>356</v>
      </c>
      <c r="J48" s="241" t="s">
        <v>322</v>
      </c>
      <c r="K48" s="240"/>
      <c r="L48" s="197">
        <f>在庫情報!AJ48</f>
        <v>0</v>
      </c>
      <c r="M48" s="123">
        <f>在庫情報!AK48</f>
        <v>0</v>
      </c>
      <c r="N48" s="123">
        <f>在庫情報!AL48</f>
        <v>0</v>
      </c>
      <c r="O48" s="123">
        <f>在庫情報!AM48</f>
        <v>0</v>
      </c>
      <c r="P48" s="123">
        <f>在庫情報!AN48</f>
        <v>0</v>
      </c>
      <c r="Q48" s="196">
        <f>在庫情報!AO48</f>
        <v>0</v>
      </c>
      <c r="R48" s="209">
        <v>48</v>
      </c>
      <c r="S48" s="123">
        <v>48</v>
      </c>
      <c r="T48" s="123">
        <v>48</v>
      </c>
      <c r="U48" s="123">
        <v>48</v>
      </c>
      <c r="V48" s="123">
        <v>48</v>
      </c>
      <c r="W48" s="196"/>
      <c r="X48" s="279">
        <f t="shared" si="1"/>
        <v>0</v>
      </c>
    </row>
    <row r="49" spans="4:24" ht="99.95" customHeight="1" thickBot="1" x14ac:dyDescent="0.85">
      <c r="D49"/>
      <c r="E49"/>
      <c r="F49"/>
      <c r="G49"/>
      <c r="H49"/>
      <c r="I49"/>
      <c r="J49"/>
      <c r="K49"/>
      <c r="R49"/>
      <c r="S49"/>
      <c r="T49"/>
      <c r="U49"/>
      <c r="V49"/>
      <c r="W49"/>
      <c r="X49" s="280">
        <f>SUM(X4:X48)</f>
        <v>0</v>
      </c>
    </row>
  </sheetData>
  <mergeCells count="80">
    <mergeCell ref="K29:K30"/>
    <mergeCell ref="I13:I15"/>
    <mergeCell ref="J13:J15"/>
    <mergeCell ref="K13:K15"/>
    <mergeCell ref="K16:K18"/>
    <mergeCell ref="K19:K21"/>
    <mergeCell ref="K22:K23"/>
    <mergeCell ref="R31:R32"/>
    <mergeCell ref="S31:S32"/>
    <mergeCell ref="T31:T32"/>
    <mergeCell ref="U31:U32"/>
    <mergeCell ref="X31:X32"/>
    <mergeCell ref="V31:V32"/>
    <mergeCell ref="W31:W32"/>
    <mergeCell ref="X24:X27"/>
    <mergeCell ref="X29:X30"/>
    <mergeCell ref="R24:R27"/>
    <mergeCell ref="S24:S27"/>
    <mergeCell ref="T24:T27"/>
    <mergeCell ref="U24:U27"/>
    <mergeCell ref="V24:V27"/>
    <mergeCell ref="W24:W27"/>
    <mergeCell ref="R29:R30"/>
    <mergeCell ref="V29:V30"/>
    <mergeCell ref="U29:U30"/>
    <mergeCell ref="T29:T30"/>
    <mergeCell ref="S29:S30"/>
    <mergeCell ref="W29:W30"/>
    <mergeCell ref="X22:X23"/>
    <mergeCell ref="R19:R21"/>
    <mergeCell ref="S19:S21"/>
    <mergeCell ref="T19:T21"/>
    <mergeCell ref="U19:U21"/>
    <mergeCell ref="V19:V21"/>
    <mergeCell ref="X19:X21"/>
    <mergeCell ref="R22:R23"/>
    <mergeCell ref="S22:S23"/>
    <mergeCell ref="T22:T23"/>
    <mergeCell ref="U22:U23"/>
    <mergeCell ref="V22:V23"/>
    <mergeCell ref="W19:W21"/>
    <mergeCell ref="W22:W23"/>
    <mergeCell ref="R13:R15"/>
    <mergeCell ref="S13:S15"/>
    <mergeCell ref="T13:T15"/>
    <mergeCell ref="X13:X15"/>
    <mergeCell ref="R16:R18"/>
    <mergeCell ref="S16:S18"/>
    <mergeCell ref="T16:T18"/>
    <mergeCell ref="U16:U18"/>
    <mergeCell ref="V16:V18"/>
    <mergeCell ref="X16:X18"/>
    <mergeCell ref="U13:U15"/>
    <mergeCell ref="V13:V15"/>
    <mergeCell ref="W16:W18"/>
    <mergeCell ref="W13:W15"/>
    <mergeCell ref="X11:X12"/>
    <mergeCell ref="W11:W12"/>
    <mergeCell ref="R7:R10"/>
    <mergeCell ref="S7:S10"/>
    <mergeCell ref="T7:T10"/>
    <mergeCell ref="U7:U10"/>
    <mergeCell ref="V7:V10"/>
    <mergeCell ref="R11:R12"/>
    <mergeCell ref="S11:S12"/>
    <mergeCell ref="T11:T12"/>
    <mergeCell ref="U11:U12"/>
    <mergeCell ref="V11:V12"/>
    <mergeCell ref="W7:W10"/>
    <mergeCell ref="K4:K6"/>
    <mergeCell ref="K7:K10"/>
    <mergeCell ref="X2:X3"/>
    <mergeCell ref="R4:R6"/>
    <mergeCell ref="S4:S6"/>
    <mergeCell ref="T4:T6"/>
    <mergeCell ref="U4:U6"/>
    <mergeCell ref="V4:V6"/>
    <mergeCell ref="W4:W6"/>
    <mergeCell ref="X4:X6"/>
    <mergeCell ref="X7:X10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2.运单 (2)</vt:lpstr>
      <vt:lpstr>价格数量0617</vt:lpstr>
      <vt:lpstr>实际入库0617</vt:lpstr>
      <vt:lpstr>价格数量0701</vt:lpstr>
      <vt:lpstr>价格数量0720</vt:lpstr>
      <vt:lpstr>价格数量0905</vt:lpstr>
      <vt:lpstr>价格数量1024</vt:lpstr>
      <vt:lpstr>在庫情報</vt:lpstr>
      <vt:lpstr>入荷見積</vt:lpstr>
      <vt:lpstr>販売予測</vt:lpstr>
      <vt:lpstr>价格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2020-02-17T12:46:45Z</dcterms:modified>
</cp:coreProperties>
</file>