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732" activeTab="8"/>
  </bookViews>
  <sheets>
    <sheet name="在庫（雨衣）" sheetId="41" r:id="rId1"/>
    <sheet name="入荷（雨衣）" sheetId="42" r:id="rId2"/>
    <sheet name="在庫（居家服）" sheetId="43" r:id="rId3"/>
    <sheet name="入荷（居家服）" sheetId="44" r:id="rId4"/>
    <sheet name="在庫（雨靴等）" sheetId="47" r:id="rId5"/>
    <sheet name="入荷（雨靴等）" sheetId="48" r:id="rId6"/>
    <sheet name="在庫（袜子）" sheetId="39" r:id="rId7"/>
    <sheet name="入荷（袜子）" sheetId="40" r:id="rId8"/>
    <sheet name="在庫（其他）" sheetId="51" r:id="rId9"/>
    <sheet name="入荷（其他）" sheetId="50" r:id="rId10"/>
    <sheet name="在庫（未登録）" sheetId="52" r:id="rId11"/>
  </sheets>
  <definedNames>
    <definedName name="_xlnm._FilterDatabase" localSheetId="5" hidden="1">'入荷（雨靴等）'!$B$2:$U$81</definedName>
    <definedName name="_xlnm._FilterDatabase" localSheetId="6" hidden="1">'在庫（袜子）'!$A$3:$X$189</definedName>
    <definedName name="_xlnm._FilterDatabase" localSheetId="9" hidden="1">'入荷（其他）'!$B$3:$L$315</definedName>
    <definedName name="_xlnm._FilterDatabase" localSheetId="7" hidden="1">'入荷（袜子）'!$B$3:$L$297</definedName>
    <definedName name="List" localSheetId="9">'入荷（其他）'!#REF!</definedName>
    <definedName name="List" localSheetId="7">'入荷（袜子）'!#REF!</definedName>
    <definedName name="List">'在庫（袜子）'!#REF!</definedName>
    <definedName name="List1" localSheetId="9">'入荷（其他）'!#REF!</definedName>
    <definedName name="List1" localSheetId="7">'入荷（袜子）'!#REF!</definedName>
    <definedName name="List1">'在庫（袜子）'!#REF!</definedName>
    <definedName name="List2" localSheetId="9">'入荷（其他）'!#REF!</definedName>
    <definedName name="List2" localSheetId="7">'入荷（袜子）'!#REF!</definedName>
    <definedName name="List2">'在庫（袜子）'!#REF!</definedName>
    <definedName name="List3" localSheetId="9">'入荷（其他）'!#REF!</definedName>
    <definedName name="List3" localSheetId="7">'入荷（袜子）'!#REF!</definedName>
    <definedName name="List3">'在庫（袜子）'!#REF!</definedName>
    <definedName name="newlist" localSheetId="9">#REF!</definedName>
    <definedName name="newlist" localSheetId="7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7" name="ID_8DA45DC3BF104901888296B694349F03" descr="SKU-05-长袖灰白汽车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29410" y="19307810"/>
          <a:ext cx="1080135" cy="1085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<sst xmlns="http://schemas.openxmlformats.org/spreadsheetml/2006/main" count="4942" uniqueCount="1367">
  <si>
    <t>补货</t>
  </si>
  <si>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</si>
  <si>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</si>
  <si>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</si>
  <si>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</si>
  <si>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</si>
  <si>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</si>
  <si>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</si>
  <si>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</si>
  <si>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</si>
  <si>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</si>
  <si>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</si>
  <si>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</si>
  <si>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</si>
  <si>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</si>
  <si>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</si>
  <si>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</si>
  <si>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</si>
  <si>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</si>
  <si>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</si>
  <si>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</si>
  <si>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</si>
  <si>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</si>
  <si>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</si>
  <si>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</si>
  <si>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</si>
  <si>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</si>
  <si>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</si>
  <si>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</si>
  <si>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</si>
  <si>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</si>
  <si>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</si>
  <si>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</si>
  <si>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</si>
  <si>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</si>
  <si>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</si>
  <si>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</si>
  <si>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</si>
  <si>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</si>
  <si>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</si>
  <si>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</si>
  <si>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</si>
  <si>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</si>
  <si>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</si>
  <si>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</si>
  <si>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</si>
  <si>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</si>
  <si>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</si>
  <si>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</si>
  <si>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</si>
  <si>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</si>
  <si>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</si>
  <si>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</si>
  <si>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</si>
  <si>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</si>
  <si>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</si>
  <si>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</si>
  <si>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</si>
  <si>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</si>
  <si>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</si>
  <si>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</si>
  <si>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</si>
  <si>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</si>
  <si>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</si>
  <si>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</si>
  <si>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</si>
  <si>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</si>
  <si>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</si>
  <si>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</si>
  <si>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</si>
  <si>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</si>
  <si>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</si>
  <si>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</si>
  <si>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</si>
  <si>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</si>
  <si>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</si>
  <si>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</si>
  <si>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</si>
  <si>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</si>
  <si>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</si>
  <si>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</si>
  <si>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</si>
  <si>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</si>
  <si>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</si>
  <si>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</si>
  <si>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</si>
  <si>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</si>
  <si>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</si>
  <si>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</si>
  <si>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</si>
  <si>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X000Y4RKFP</t>
  </si>
  <si>
    <t>X000Y4QVL9</t>
  </si>
  <si>
    <t>X000WRDPO9</t>
  </si>
  <si>
    <t>X000WRDOQN</t>
  </si>
  <si>
    <t>X000WRECMD</t>
  </si>
  <si>
    <t>X000Y4P29L</t>
  </si>
  <si>
    <t>X000Y4RO8N</t>
  </si>
  <si>
    <t>X000WRDZ6R</t>
  </si>
  <si>
    <t>X000WRDPNZ</t>
  </si>
  <si>
    <t>X000WRDOQ3</t>
  </si>
  <si>
    <t>X000Y4RKFF</t>
  </si>
  <si>
    <t>X000Y4QVLJ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</si>
  <si>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</si>
  <si>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</si>
  <si>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</si>
  <si>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</si>
  <si>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</si>
  <si>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</si>
  <si>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</si>
  <si>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</si>
  <si>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</si>
  <si>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</si>
  <si>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</si>
  <si>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</si>
  <si>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</si>
  <si>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</si>
  <si>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</si>
  <si>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</si>
  <si>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</si>
  <si>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</si>
  <si>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</si>
  <si>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</si>
  <si>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</si>
  <si>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</si>
  <si>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</si>
  <si>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</si>
  <si>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</si>
  <si>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</si>
  <si>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</si>
  <si>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</si>
  <si>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</si>
  <si>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</si>
  <si>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</si>
  <si>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</si>
  <si>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</si>
  <si>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</si>
  <si>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</si>
  <si>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</si>
  <si>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</si>
  <si>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</si>
  <si>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</si>
  <si>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</si>
  <si>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</si>
  <si>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</si>
  <si>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</si>
  <si>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</si>
  <si>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</si>
  <si>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</si>
  <si>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</si>
  <si>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</si>
  <si>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</si>
  <si>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</si>
  <si>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</si>
  <si>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</si>
  <si>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</si>
  <si>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</si>
  <si>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</si>
  <si>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</si>
  <si>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</si>
  <si>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</si>
  <si>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</si>
  <si>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</si>
  <si>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</si>
  <si>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</si>
  <si>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</si>
  <si>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</si>
  <si>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</si>
  <si>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</si>
  <si>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</si>
  <si>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</si>
  <si>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</si>
  <si>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</si>
  <si>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</si>
  <si>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</si>
  <si>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</si>
  <si>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</si>
  <si>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</si>
  <si>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</si>
  <si>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</si>
  <si>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</si>
  <si>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</si>
  <si>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</si>
  <si>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</si>
  <si>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</si>
  <si>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</si>
  <si>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</si>
  <si>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</si>
  <si>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</si>
  <si>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</si>
  <si>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</si>
  <si>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</si>
  <si>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</si>
  <si>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</si>
  <si>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</si>
  <si>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</si>
  <si>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T011</t>
  </si>
  <si>
    <t>黄色狮子</t>
  </si>
  <si>
    <t>イエローライオン</t>
  </si>
  <si>
    <t>X0010V0067</t>
  </si>
  <si>
    <t>X0010V006H</t>
  </si>
  <si>
    <t>X0010V026P</t>
  </si>
  <si>
    <t>X0010V0611</t>
  </si>
  <si>
    <t>X0010V05YT</t>
  </si>
  <si>
    <t>粉色兔子</t>
  </si>
  <si>
    <t>ピンクウサギ</t>
  </si>
  <si>
    <t>X0010V061L</t>
  </si>
  <si>
    <t>X0010V0625</t>
  </si>
  <si>
    <t>X0010V061B</t>
  </si>
  <si>
    <t>X0010V005X</t>
  </si>
  <si>
    <t>X0010V02KL</t>
  </si>
  <si>
    <t>蓝色恐龙</t>
  </si>
  <si>
    <t>ブルー恐竜</t>
  </si>
  <si>
    <t>X0010V02ND</t>
  </si>
  <si>
    <t>X0010V0071</t>
  </si>
  <si>
    <t>X0010V05XF</t>
  </si>
  <si>
    <t>X0010V005N</t>
  </si>
  <si>
    <t>X0010V060R</t>
  </si>
  <si>
    <t>淡黄猫咪</t>
  </si>
  <si>
    <t>ライムイエローネコ</t>
  </si>
  <si>
    <t>X0010V025L</t>
  </si>
  <si>
    <t>X0010V0283</t>
  </si>
  <si>
    <t>X0010V02NN</t>
  </si>
  <si>
    <t>X0010V026Z</t>
  </si>
  <si>
    <t>X0010V02K1</t>
  </si>
  <si>
    <t>T012</t>
  </si>
  <si>
    <t>紫色星黛露</t>
  </si>
  <si>
    <t>X0010V0F49</t>
  </si>
  <si>
    <t>X0010V0F5D</t>
  </si>
  <si>
    <t>X0010V0KH1</t>
  </si>
  <si>
    <t>X0010V0KGH</t>
  </si>
  <si>
    <t>X0010V0F21</t>
  </si>
  <si>
    <t>T013</t>
  </si>
  <si>
    <t>小汽车</t>
  </si>
  <si>
    <t>X00111636H</t>
  </si>
  <si>
    <t>X001115LN3</t>
  </si>
  <si>
    <t>X001115Y1R</t>
  </si>
  <si>
    <t>X001115LMT</t>
  </si>
  <si>
    <t>X00111636R</t>
  </si>
  <si>
    <t>X0011523SF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</si>
  <si>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</si>
  <si>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</si>
  <si>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</si>
  <si>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</si>
  <si>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</si>
  <si>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</si>
  <si>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</si>
  <si>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</si>
  <si>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</si>
  <si>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</si>
  <si>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</si>
  <si>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</si>
  <si>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</si>
  <si>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</si>
  <si>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</si>
  <si>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</si>
  <si>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</si>
  <si>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</si>
  <si>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</si>
  <si>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</si>
  <si>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</si>
  <si>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</si>
  <si>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</si>
  <si>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</si>
  <si>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</si>
  <si>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</si>
  <si>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</si>
  <si>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</si>
  <si>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</si>
  <si>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</si>
  <si>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</si>
  <si>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</si>
  <si>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</si>
  <si>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</si>
  <si>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</si>
  <si>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</si>
  <si>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</si>
  <si>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</si>
  <si>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</si>
  <si>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</si>
  <si>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</si>
  <si>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</si>
  <si>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</si>
  <si>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</si>
  <si>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</si>
  <si>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</si>
  <si>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</si>
  <si>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</si>
  <si>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</si>
  <si>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</si>
  <si>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</si>
  <si>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</si>
  <si>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</si>
  <si>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</si>
  <si>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</si>
  <si>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</si>
  <si>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</si>
  <si>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</si>
  <si>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</si>
  <si>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</si>
  <si>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</si>
  <si>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</si>
  <si>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熊猫</t>
  </si>
  <si>
    <t>パンダ柄</t>
  </si>
  <si>
    <t>X000ZJ41JH</t>
  </si>
  <si>
    <t>X000ZJ4421</t>
  </si>
  <si>
    <t>X000ZJ41M9</t>
  </si>
  <si>
    <t>X000ZJ41L5</t>
  </si>
  <si>
    <t>X000ZJ41KV</t>
  </si>
  <si>
    <t>X000ZJ440X</t>
  </si>
  <si>
    <t>兔子</t>
  </si>
  <si>
    <t>ウサギ柄</t>
  </si>
  <si>
    <t>X000ZJ3JDB</t>
  </si>
  <si>
    <t>X000ZJ43ZJ</t>
  </si>
  <si>
    <t>X000ZJ3JFT</t>
  </si>
  <si>
    <t>X000ZJ3JD1</t>
  </si>
  <si>
    <t>X000ZJ41MT</t>
  </si>
  <si>
    <t>X000ZJ3JE5</t>
  </si>
  <si>
    <t>长颈鹿</t>
  </si>
  <si>
    <t>キリン柄</t>
  </si>
  <si>
    <t>X000ZJ441H</t>
  </si>
  <si>
    <t>X000ZJ43YP</t>
  </si>
  <si>
    <t>X000ZJ41K1</t>
  </si>
  <si>
    <t>X000ZJ3JEP</t>
  </si>
  <si>
    <t>X000ZJ41KB</t>
  </si>
  <si>
    <t>X000ZJ3JEF</t>
  </si>
  <si>
    <t>汽车</t>
  </si>
  <si>
    <t>自動車柄</t>
  </si>
  <si>
    <t>X000ZJ3JDL</t>
  </si>
  <si>
    <t>X000ZJ3JFJ</t>
  </si>
  <si>
    <t>X000ZJ440N</t>
  </si>
  <si>
    <t>X000ZJ3JDV</t>
  </si>
  <si>
    <t>X000ZJ41MJ</t>
  </si>
  <si>
    <t>X000ZJ41KL</t>
  </si>
  <si>
    <t>肉色恐龙</t>
  </si>
  <si>
    <t>肌色恐竜柄</t>
  </si>
  <si>
    <t>X000ZJ3JF9</t>
  </si>
  <si>
    <t>X000ZJ43Z9</t>
  </si>
  <si>
    <t>X000ZJ3JG3</t>
  </si>
  <si>
    <t>X000ZJ440D</t>
  </si>
  <si>
    <t>X000ZJ4403</t>
  </si>
  <si>
    <t>X000ZJ441R</t>
  </si>
  <si>
    <t>ブルー恐竜柄</t>
  </si>
  <si>
    <t>X000ZJ43YZ</t>
  </si>
  <si>
    <t>X000ZJ41JR</t>
  </si>
  <si>
    <t>X000ZJ43ZT</t>
  </si>
  <si>
    <t>X000ZJ3JCR</t>
  </si>
  <si>
    <t>X000ZJ442B</t>
  </si>
  <si>
    <t>X000ZJ41LP</t>
  </si>
  <si>
    <t>灰色汽车</t>
  </si>
  <si>
    <t>バス柄</t>
  </si>
  <si>
    <t>X000ZKDDR7</t>
  </si>
  <si>
    <t>X000ZKDUJN</t>
  </si>
  <si>
    <t>X000ZKDVVP</t>
  </si>
  <si>
    <t>X000ZKDDRH</t>
  </si>
  <si>
    <t>X000ZKDUJD</t>
  </si>
  <si>
    <t>X000ZKERKT</t>
  </si>
  <si>
    <t>颜色</t>
  </si>
  <si>
    <t>国内尺寸</t>
  </si>
  <si>
    <t>日本尺寸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</si>
  <si>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</si>
  <si>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</si>
  <si>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</si>
  <si>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</si>
  <si>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</si>
  <si>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</si>
  <si>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</si>
  <si>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T303</t>
  </si>
  <si>
    <t>黄色</t>
  </si>
  <si>
    <t>内寸15cm</t>
  </si>
  <si>
    <t>X000UXVQ23</t>
  </si>
  <si>
    <t>内寸16cm</t>
  </si>
  <si>
    <t>X000UXVO61</t>
  </si>
  <si>
    <t>内寸17cm</t>
  </si>
  <si>
    <t>X000UXVO5H</t>
  </si>
  <si>
    <t>内寸18.5cm</t>
  </si>
  <si>
    <t>X000UXVQ1J</t>
  </si>
  <si>
    <t>内寸19cm</t>
  </si>
  <si>
    <t>X000UXVQ19</t>
  </si>
  <si>
    <t>内寸20cm</t>
  </si>
  <si>
    <t>X000UXRHRV</t>
  </si>
  <si>
    <t>内寸21cm</t>
  </si>
  <si>
    <t>X000UXVQ0F</t>
  </si>
  <si>
    <t>内寸22.5cm</t>
  </si>
  <si>
    <t>X000Y4RQZT</t>
  </si>
  <si>
    <t>粉色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</si>
  <si>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</si>
  <si>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</si>
  <si>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</si>
  <si>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</si>
  <si>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</si>
  <si>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</si>
  <si>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</si>
  <si>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X000Y4PEQR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</si>
  <si>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</si>
  <si>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</si>
  <si>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</si>
  <si>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</si>
  <si>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</si>
  <si>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</si>
  <si>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</si>
  <si>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</si>
  <si>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</si>
  <si>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美人鱼</t>
  </si>
  <si>
    <t>人魚柄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</si>
  <si>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</si>
  <si>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</si>
  <si>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</si>
  <si>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</si>
  <si>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</si>
  <si>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</si>
  <si>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</si>
  <si>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</si>
  <si>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</si>
  <si>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</si>
  <si>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</si>
  <si>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</si>
  <si>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</si>
  <si>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</si>
  <si>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</si>
  <si>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</si>
  <si>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</si>
  <si>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绿色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</si>
  <si>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</si>
  <si>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</si>
  <si>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</si>
  <si>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</si>
  <si>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</si>
  <si>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</si>
  <si>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</si>
  <si>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X000Y4QZQF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</si>
  <si>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</si>
  <si>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</si>
  <si>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</si>
  <si>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</si>
  <si>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</si>
  <si>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</si>
  <si>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</si>
  <si>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X000Y4RQMH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</si>
  <si>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</si>
  <si>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</si>
  <si>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</si>
  <si>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</si>
  <si>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</si>
  <si>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</si>
  <si>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</si>
  <si>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</si>
  <si>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X000Y4RXEX</t>
  </si>
  <si>
    <t>蓝色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</si>
  <si>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</si>
  <si>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</si>
  <si>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</si>
  <si>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</si>
  <si>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</si>
  <si>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</si>
  <si>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</si>
  <si>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X000Y4PEDP</t>
  </si>
  <si>
    <t>T309</t>
  </si>
  <si>
    <t>内寸15.5cm</t>
  </si>
  <si>
    <t>X000Y3RKZ1</t>
  </si>
  <si>
    <t>X000Y3QQJR</t>
  </si>
  <si>
    <t>内寸18cm</t>
  </si>
  <si>
    <t>X000Y3RE9D</t>
  </si>
  <si>
    <t>内寸19.5cm</t>
  </si>
  <si>
    <t>X000Y3QVVF</t>
  </si>
  <si>
    <t>X000Y3RKX3</t>
  </si>
  <si>
    <t>X000Y3RL19</t>
  </si>
  <si>
    <t>内寸24cm</t>
  </si>
  <si>
    <t>X000Y3RL0Z</t>
  </si>
  <si>
    <t>MX</t>
  </si>
  <si>
    <t>DEL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</si>
  <si>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</si>
  <si>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</si>
  <si>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</si>
  <si>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</si>
  <si>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</si>
  <si>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</si>
  <si>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</si>
  <si>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</si>
  <si>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</si>
  <si>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在庫数量(FBM)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</si>
  <si>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</si>
  <si>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</si>
  <si>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</si>
  <si>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</si>
  <si>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</si>
  <si>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</si>
  <si>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</si>
  <si>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</si>
  <si>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</si>
  <si>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</si>
  <si>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</si>
  <si>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</si>
  <si>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</si>
  <si>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</si>
  <si>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</si>
  <si>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</si>
  <si>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</si>
  <si>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</si>
  <si>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</si>
  <si>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A</t>
  </si>
  <si>
    <t>21*8.5*4.5</t>
  </si>
  <si>
    <t>X000XKMSON</t>
  </si>
  <si>
    <t>X000XKMSOD</t>
  </si>
  <si>
    <t>X000XKLW9Z</t>
  </si>
  <si>
    <t>X000XKNEWN</t>
  </si>
  <si>
    <t>B</t>
  </si>
  <si>
    <t>X000RJN6G9</t>
  </si>
  <si>
    <t>X000RJ6QE3</t>
  </si>
  <si>
    <t>X000RLFVG5</t>
  </si>
  <si>
    <t>X000RJNB91</t>
  </si>
  <si>
    <t>W003</t>
  </si>
  <si>
    <t>C1801耳朵低帮船袜</t>
  </si>
  <si>
    <t>(2-4歳)</t>
  </si>
  <si>
    <t>X000RJN8FD</t>
  </si>
  <si>
    <t>(5-7歳)</t>
  </si>
  <si>
    <t>X000RJN8F3</t>
  </si>
  <si>
    <t>(8-10歳)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</si>
  <si>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</si>
  <si>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</si>
  <si>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</si>
  <si>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</si>
  <si>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</si>
  <si>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</si>
  <si>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</si>
  <si>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</si>
  <si>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</si>
  <si>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</si>
  <si>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</si>
  <si>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</si>
  <si>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</si>
  <si>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</si>
  <si>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</si>
  <si>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</si>
  <si>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</si>
  <si>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</si>
  <si>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X000XKCC21</t>
  </si>
  <si>
    <t xml:space="preserve">W007
</t>
  </si>
  <si>
    <t>男</t>
  </si>
  <si>
    <t>X000RMKBWX</t>
  </si>
  <si>
    <t>X000RJOS7P</t>
  </si>
  <si>
    <t>X000RLHM0N</t>
  </si>
  <si>
    <t>X000XK8DDN</t>
  </si>
  <si>
    <t>女</t>
  </si>
  <si>
    <t>X000RJORML</t>
  </si>
  <si>
    <t>X000RLHM0D</t>
  </si>
  <si>
    <t>X000RMKBWN</t>
  </si>
  <si>
    <t>X000XK962P</t>
  </si>
  <si>
    <t>W008</t>
  </si>
  <si>
    <t>CN3329</t>
  </si>
  <si>
    <t>X000RJ6UMB</t>
  </si>
  <si>
    <t>X000RJ6UTJ</t>
  </si>
  <si>
    <t>X000RLFWFF</t>
  </si>
  <si>
    <t>W009</t>
  </si>
  <si>
    <t>河马</t>
  </si>
  <si>
    <t>X000RLFWXR</t>
  </si>
  <si>
    <t>X000RLFX9F</t>
  </si>
  <si>
    <t>X000RLFX9P</t>
  </si>
  <si>
    <t>X000XKQ46B</t>
  </si>
  <si>
    <t>X000RLFY5X</t>
  </si>
  <si>
    <t>X000RLFY6R</t>
  </si>
  <si>
    <t>X000RLFXIL</t>
  </si>
  <si>
    <t>X000XKQ46L</t>
  </si>
  <si>
    <t>W010</t>
  </si>
  <si>
    <t>网眼竖条（QZ-010)</t>
  </si>
  <si>
    <t>X000RJ6VAR</t>
  </si>
  <si>
    <t>X000RJ6VAH</t>
  </si>
  <si>
    <t>X000RKLAH5</t>
  </si>
  <si>
    <t>X000XKQFU1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</si>
  <si>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</si>
  <si>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</si>
  <si>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</si>
  <si>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</si>
  <si>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</si>
  <si>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</si>
  <si>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</si>
  <si>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</si>
  <si>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</si>
  <si>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</si>
  <si>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</si>
  <si>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</si>
  <si>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</si>
  <si>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</si>
  <si>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</si>
  <si>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</si>
  <si>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</si>
  <si>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</si>
  <si>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</si>
  <si>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</si>
  <si>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</si>
  <si>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</si>
  <si>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</si>
  <si>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</si>
  <si>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</si>
  <si>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</si>
  <si>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</si>
  <si>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</si>
  <si>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</si>
  <si>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</si>
  <si>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</si>
  <si>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</si>
  <si>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</si>
  <si>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</si>
  <si>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</si>
  <si>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</si>
  <si>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</si>
  <si>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</si>
  <si>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</si>
  <si>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</si>
  <si>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</si>
  <si>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</si>
  <si>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X000XKQ8LR</t>
  </si>
  <si>
    <t>网眼小熊</t>
  </si>
  <si>
    <t>X000RVPZ4D</t>
  </si>
  <si>
    <t>X000RUNXKR</t>
  </si>
  <si>
    <t>X000RUNRJJ</t>
  </si>
  <si>
    <t>X000XKQKHJ</t>
  </si>
  <si>
    <t>W019</t>
  </si>
  <si>
    <t>X000RVPWAP</t>
  </si>
  <si>
    <t>X000RSGZR7</t>
  </si>
  <si>
    <t>X000RSGZRH</t>
  </si>
  <si>
    <t>X000VZDWIV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</si>
  <si>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</si>
  <si>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</si>
  <si>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</si>
  <si>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</si>
  <si>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</si>
  <si>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</si>
  <si>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</si>
  <si>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</si>
  <si>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</si>
  <si>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</si>
  <si>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</si>
  <si>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</si>
  <si>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</si>
  <si>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</si>
  <si>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</si>
  <si>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</si>
  <si>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</si>
  <si>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</si>
  <si>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</si>
  <si>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</si>
  <si>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</si>
  <si>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</si>
  <si>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</si>
  <si>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</si>
  <si>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</si>
  <si>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</si>
  <si>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</si>
  <si>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</si>
  <si>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</si>
  <si>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</si>
  <si>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</si>
  <si>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</si>
  <si>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</si>
  <si>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</si>
  <si>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</si>
  <si>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</si>
  <si>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</si>
  <si>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</si>
  <si>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</si>
  <si>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</si>
  <si>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</si>
  <si>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</si>
  <si>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</si>
  <si>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</si>
  <si>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</si>
  <si>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</si>
  <si>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</si>
  <si>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</si>
  <si>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</si>
  <si>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</si>
  <si>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</si>
  <si>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</si>
  <si>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</si>
  <si>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</si>
  <si>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</si>
  <si>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</si>
  <si>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</si>
  <si>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</si>
  <si>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</si>
  <si>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W110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</si>
  <si>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</si>
  <si>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</si>
  <si>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</si>
  <si>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</si>
  <si>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</si>
  <si>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</si>
  <si>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</si>
  <si>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</si>
  <si>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X000TC4Q7R</t>
  </si>
  <si>
    <t>X000TC4Q77</t>
  </si>
  <si>
    <t>X000TC1RH9</t>
  </si>
  <si>
    <t>X000TC1RGZ</t>
  </si>
  <si>
    <t>W111</t>
  </si>
  <si>
    <t>大圆点</t>
  </si>
  <si>
    <t>X000TCA8A1</t>
  </si>
  <si>
    <t>5-7岁</t>
  </si>
  <si>
    <t>X000TCADGP</t>
  </si>
  <si>
    <t>7-10岁</t>
  </si>
  <si>
    <t>X000TCADGF</t>
  </si>
  <si>
    <t>W022</t>
  </si>
  <si>
    <t>2006波浪动物</t>
  </si>
  <si>
    <t>X000ZT0E7Z</t>
  </si>
  <si>
    <t>X000ZT0CEZ</t>
  </si>
  <si>
    <t>6-8岁</t>
  </si>
  <si>
    <t>X000ZT0OO3</t>
  </si>
  <si>
    <t>X000ZT0155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</si>
  <si>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</si>
  <si>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</si>
  <si>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</si>
  <si>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</si>
  <si>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</si>
  <si>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</si>
  <si>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</si>
  <si>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</si>
  <si>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</si>
  <si>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</si>
  <si>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</si>
  <si>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</si>
  <si>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</si>
  <si>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</si>
  <si>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</si>
  <si>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</si>
  <si>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</si>
  <si>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</si>
  <si>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</si>
  <si>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</si>
  <si>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</si>
  <si>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</si>
  <si>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X000UNLXTJ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</si>
  <si>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</si>
  <si>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</si>
  <si>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</si>
  <si>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</si>
  <si>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</si>
  <si>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</si>
  <si>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</si>
  <si>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</si>
  <si>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</si>
  <si>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</si>
  <si>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</si>
  <si>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</si>
  <si>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</si>
  <si>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</si>
  <si>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</si>
  <si>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</si>
  <si>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</si>
  <si>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</si>
  <si>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</si>
  <si>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</si>
  <si>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4-6岁</t>
  </si>
  <si>
    <t>X000UKJECP</t>
  </si>
  <si>
    <t>16-19cm</t>
  </si>
  <si>
    <t>X000UKJ92Z</t>
  </si>
  <si>
    <t>X000UKJBY1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</si>
  <si>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</si>
  <si>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</si>
  <si>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</si>
  <si>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</si>
  <si>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</si>
  <si>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</si>
  <si>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</si>
  <si>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</si>
  <si>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</si>
  <si>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</si>
  <si>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</si>
  <si>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</si>
  <si>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</si>
  <si>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</si>
  <si>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</si>
  <si>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</si>
  <si>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</si>
  <si>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</si>
  <si>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</si>
  <si>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</si>
  <si>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</si>
  <si>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</si>
  <si>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</si>
  <si>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</si>
  <si>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</si>
  <si>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</si>
  <si>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</si>
  <si>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</si>
  <si>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</si>
  <si>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</si>
  <si>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</si>
  <si>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</si>
  <si>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</si>
  <si>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</si>
  <si>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W401</t>
  </si>
  <si>
    <t>狮子</t>
  </si>
  <si>
    <t>X000XK93N7</t>
  </si>
  <si>
    <t>X000XK9IOL</t>
  </si>
  <si>
    <t>小熊</t>
  </si>
  <si>
    <t>X000XK93NH</t>
  </si>
  <si>
    <t>单价（袋）</t>
  </si>
  <si>
    <t>单价（代装盒）</t>
  </si>
  <si>
    <t>金額</t>
  </si>
  <si>
    <t>笑脸</t>
  </si>
  <si>
    <t>横条</t>
  </si>
  <si>
    <t>日期</t>
  </si>
  <si>
    <t>合计</t>
  </si>
  <si>
    <t>剩余</t>
  </si>
  <si>
    <t>管理番号</t>
  </si>
  <si>
    <t>出品者SKU</t>
  </si>
  <si>
    <t>ASIN</t>
  </si>
  <si>
    <t>色</t>
  </si>
  <si>
    <t>サイズ</t>
  </si>
  <si>
    <t>商品名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</si>
  <si>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</si>
  <si>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</si>
  <si>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</si>
  <si>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</si>
  <si>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</si>
  <si>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</si>
  <si>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</si>
  <si>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</si>
  <si>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</si>
  <si>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販売可能日数
(参照値)</t>
  </si>
  <si>
    <t>発送区分</t>
  </si>
  <si>
    <t>ZF-WFSJ-A6ZF</t>
  </si>
  <si>
    <t>B07BD2HCRJ</t>
  </si>
  <si>
    <t>5.5インチ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</si>
  <si>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</si>
  <si>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HH-C9NW-XDRS</t>
  </si>
  <si>
    <t>B07BD2VKPB</t>
  </si>
  <si>
    <t>バラ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</si>
  <si>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</si>
  <si>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</si>
  <si>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</si>
  <si>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</si>
  <si>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7F-XFK6-NVFO</t>
  </si>
  <si>
    <t>B07BCZTFC5</t>
  </si>
  <si>
    <t>浅いブルー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</si>
  <si>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</si>
  <si>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E7-37BR-EYUS</t>
  </si>
  <si>
    <t>B07Y6LMBJY</t>
  </si>
  <si>
    <t>6.3インチ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</si>
  <si>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</si>
  <si>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</si>
  <si>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</si>
  <si>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</si>
  <si>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9C-BE03-VN10</t>
  </si>
  <si>
    <t>B085WCJJJV</t>
  </si>
  <si>
    <t>iPhone11 Pro Max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</si>
  <si>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 Max)</t>
  </si>
  <si>
    <t>BF-50OB-E7VJ</t>
  </si>
  <si>
    <t>B085WBNCVC</t>
  </si>
  <si>
    <t>iPhone11 Pro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</si>
  <si>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Pro)</t>
  </si>
  <si>
    <t>5Q-VSCK-CV99</t>
  </si>
  <si>
    <t>B085WBTX2L</t>
  </si>
  <si>
    <t>iPhone11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</si>
  <si>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(iPhone11)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</si>
  <si>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</si>
  <si>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</si>
  <si>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</si>
  <si>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</si>
  <si>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</si>
  <si>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</si>
  <si>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</si>
  <si>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</si>
  <si>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</si>
  <si>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8O-25IU-CIFQ</t>
  </si>
  <si>
    <t>B08668YR4R</t>
  </si>
  <si>
    <t>S10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</si>
  <si>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</si>
  <si>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</si>
  <si>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</si>
  <si>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S10+</t>
  </si>
  <si>
    <t>【Smart-KM】A131 サムスンギャラクシー S8 S8+ S8 Plus S9 S9+ Note 8対応 ケース 透明 クリアケース スマホケース 高機能 シリコン 超薄型 0.8mm 超軽量 防指紋 耐衝撃 (S10+)</t>
  </si>
  <si>
    <t>VO-S3QE-R9I5</t>
  </si>
  <si>
    <t>B07F7MYFKZ</t>
  </si>
  <si>
    <t>S9</t>
  </si>
  <si>
    <t>【Smart-KM】A131 サムスンギャラクシー S8 S8+ S8 Plus S9 S9+ Note 8対応 ケース 透明 クリアケース スマホケース 高機能 シリコン 超薄型 0.8mm 超軽量 防指紋 耐衝撃 (S9)</t>
  </si>
  <si>
    <t>MS-UPHH-GB7X</t>
  </si>
  <si>
    <t>B07F7P2JWC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</si>
  <si>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</si>
  <si>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</si>
  <si>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E4-9GU1-TRTH</t>
  </si>
  <si>
    <t>B07F7M3DD7</t>
  </si>
  <si>
    <t>S8+</t>
  </si>
  <si>
    <t>【Smart-KM】A131 サムスンギャラクシー S8 S8+ S8 Plus対応 ケース 透明 クリアケース スマホケース 高機能 シリコン 超薄型 0.8mm 超軽量 防指紋 耐衝撃 (S8+)</t>
  </si>
  <si>
    <t>HP-XX4G-Y96M</t>
  </si>
  <si>
    <t>B07F875T7D</t>
  </si>
  <si>
    <t>Mate 10 lite</t>
  </si>
  <si>
    <t>【Smart-KM】A134 ファーウェイ Huawei P10/Huawei P10 lite/Huawei P10 Plus/honor 9対応 ケース 透明 クリアケース スマホケース 高機能 シリコン 超薄型 0.8mm 超軽量 防指紋 耐衝撃 (Mate 10 lite)</t>
  </si>
  <si>
    <t>U7-A3GW-AF6H</t>
  </si>
  <si>
    <t>B07F853C5Z</t>
  </si>
  <si>
    <t>Mate 10 Pro</t>
  </si>
  <si>
    <t>【Smart-KM】A134 ファーウェイ Huawei P10/Huawei P10 lite/Huawei P10 Plus/honor 9対応 ケース 透明 クリアケース スマホケース 高機能 シリコン 超薄型 0.8mm 超軽量 防指紋 耐衝撃 (Mate 10 Pro)</t>
  </si>
  <si>
    <t>WO-V9HK-H27X</t>
  </si>
  <si>
    <t>B07F84V2FX</t>
  </si>
  <si>
    <t>P10 lite</t>
  </si>
  <si>
    <t>【Smart-KM】A134 ファーウェイ Huawei P10/Huawei P10 lite/Huawei P10 Plus/honor 9対応 ケース 透明 クリアケース スマホケース 高機能 シリコン 超薄型 0.8mm 超軽量 防指紋 耐衝撃 (P10 lite)</t>
  </si>
  <si>
    <t>T0-GEBV-U0AN</t>
  </si>
  <si>
    <t>B07F867MKG</t>
  </si>
  <si>
    <t>P10</t>
  </si>
  <si>
    <t>【Smart-KM】A134 ファーウェイ Huawei P10/Huawei P10 lite/Huawei P10 Plus/honor 9対応 ケース 透明 クリアケース スマホケース 高機能 シリコン 超薄型 0.8mm 超軽量 防指紋 耐衝撃 (P10)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</si>
  <si>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</si>
  <si>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</si>
  <si>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</si>
  <si>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</si>
  <si>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</si>
  <si>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</si>
  <si>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52-9PLM-VHO3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</si>
  <si>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</si>
  <si>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</si>
  <si>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5V-NUYV-7HP2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</si>
  <si>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</si>
  <si>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</si>
  <si>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F8-AU52-G4DY</t>
  </si>
  <si>
    <t>B07MDRKGF2</t>
  </si>
  <si>
    <t>レッド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</si>
  <si>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</si>
  <si>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8L-CAKA-B7DR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</si>
  <si>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</si>
  <si>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</si>
  <si>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JN-DHGJ-DWWY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</si>
  <si>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</si>
  <si>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</si>
  <si>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L3-XJSG-VH5X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</si>
  <si>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</si>
  <si>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</si>
  <si>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AI-A6LA-J87W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</si>
  <si>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</si>
  <si>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</si>
  <si>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WC-M9OE-61R9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</si>
  <si>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</si>
  <si>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</si>
  <si>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HT-W1DG-6WOZ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</si>
  <si>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</si>
  <si>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</si>
  <si>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9J-60C5-FYD2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</si>
  <si>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</si>
  <si>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</si>
  <si>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SB-5L0Z-3D3H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</si>
  <si>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</si>
  <si>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</si>
  <si>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T7-YGR3-EG0W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</si>
  <si>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</si>
  <si>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</si>
  <si>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3D-BXB0-JGLM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</si>
  <si>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</si>
  <si>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</si>
  <si>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L9-6997-MQL3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</si>
  <si>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</si>
  <si>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</si>
  <si>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IR-I1X3-ET6M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</si>
  <si>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</si>
  <si>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</si>
  <si>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S2-ZGL0-S1YY</t>
  </si>
  <si>
    <t>B079D8V35R</t>
  </si>
  <si>
    <t>ゴールド</t>
  </si>
  <si>
    <t>【Smart-KM】E011 スマートフォン用 スマホリング 持ちやすい リングスタンド ホールドリング 落下防止 熊型 クマ型 (ゴールド)</t>
  </si>
  <si>
    <t>AE-JUFV-NCYO</t>
  </si>
  <si>
    <t>B079D8B6MB</t>
  </si>
  <si>
    <t>シルバー</t>
  </si>
  <si>
    <t>【Smart-KM】E011 スマートフォン用 スマホリング 持ちやすい リングスタンド ホールドリング 落下防止 熊型 クマ型 (シルバー)</t>
  </si>
  <si>
    <t>DK-T737-A3K3</t>
  </si>
  <si>
    <t>B079D86DWF</t>
  </si>
  <si>
    <t>迷彩ゴールド</t>
  </si>
  <si>
    <t>【Smart-KM】E011 スマートフォン用 スマホリング 持ちやすい リングスタンド ホールドリング 落下防止 熊型 クマ型 (迷彩ゴールド)</t>
  </si>
  <si>
    <t>C9-MM9X-GIU6</t>
  </si>
  <si>
    <t>B079D758GG</t>
  </si>
  <si>
    <t>迷彩ブルー</t>
  </si>
  <si>
    <t>【Smart-KM】E011 スマートフォン用 スマホリング 持ちやすい リングスタンド ホールドリング 落下防止 熊型 クマ型 (迷彩ブルー)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</si>
  <si>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</si>
  <si>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</si>
  <si>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</si>
  <si>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</si>
  <si>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</si>
  <si>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</si>
  <si>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K6-SFZC-RV6Q</t>
  </si>
  <si>
    <t>B075FRSVYB</t>
  </si>
  <si>
    <t>ハッカグリーン</t>
  </si>
  <si>
    <t>【Smart-KM】E012 スマートフォン用 スマホリング 持ちやすい リングスタンド ホールドリング 落下防止 ネコ型 猫型 全11色 (ハッカグリーン)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</si>
  <si>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</si>
  <si>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</si>
  <si>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</si>
  <si>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</si>
  <si>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</si>
  <si>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</si>
  <si>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</si>
  <si>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</si>
  <si>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</si>
  <si>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SJ-9K67-9FA3</t>
  </si>
  <si>
    <t>B075FVND4Z</t>
  </si>
  <si>
    <t>ロースゴールド</t>
  </si>
  <si>
    <t>【Smart-KM】E012 スマートフォン用 スマホリング 持ちやすい リングスタンド ホールドリング 落下防止 ネコ型 猫型 全11色 (ロースゴールド)</t>
  </si>
  <si>
    <t>MQ-U33U-ON4G</t>
  </si>
  <si>
    <t>B075GZ73NQ</t>
  </si>
  <si>
    <t>シャンペン</t>
  </si>
  <si>
    <t>【Smart-KM】E013 スマートフォン用 スマホリング 持ちやすい リングスタンド ホールドリング 落下防止 〇型 丸型 全6色 (シャンペン)</t>
  </si>
  <si>
    <t>UK-GFTG-6HXT</t>
  </si>
  <si>
    <t>B075H1LRQX</t>
  </si>
  <si>
    <t>【Smart-KM】E013 スマートフォン用 スマホリング 持ちやすい リングスタンド ホールドリング 落下防止 〇型 丸型 全6色 (シルバー)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</si>
  <si>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</si>
  <si>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</si>
  <si>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</si>
  <si>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</si>
  <si>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</si>
  <si>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</si>
  <si>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YI-TX1G-QCY3</t>
  </si>
  <si>
    <t>B075HHBNHT</t>
  </si>
  <si>
    <t>熊型</t>
  </si>
  <si>
    <t>【Smart-KM】E015 スマートフォン用 スマホリング 持ちやすい リングスタンド ホールドリング 落下防止 ☆型 スター型 ゴールド(熊型)</t>
  </si>
  <si>
    <t>QH-1FJO-O27Q</t>
  </si>
  <si>
    <t>B075HHS2L3</t>
  </si>
  <si>
    <t>【Smart-KM】E015 スマートフォン用 スマホリング 持ちやすい リングスタンド ホールドリング 落下防止 ☆型 スター型 シルバー(熊型)</t>
  </si>
  <si>
    <t>7Q-CJIF-4QRW</t>
  </si>
  <si>
    <t>B075HHHQ6C</t>
  </si>
  <si>
    <t>【Smart-KM】E015 スマートフォン用 スマホリング 持ちやすい リングスタンド ホールドリング 落下防止 ☆型 スター型 ブラック(熊型)</t>
  </si>
  <si>
    <t>7M-DL2D-8B0C</t>
  </si>
  <si>
    <t>B075HJZD4T</t>
  </si>
  <si>
    <t>【Smart-KM】E015 スマートフォン用 スマホリング 持ちやすい リングスタンド ホールドリング 落下防止 ☆型 スター型 ロースゴールド(熊型)</t>
  </si>
  <si>
    <t>7Y-BBJC-HSZ5</t>
  </si>
  <si>
    <t>B075HKDBLX</t>
  </si>
  <si>
    <t>スター型</t>
  </si>
  <si>
    <t>【Smart-KM】E015 スマートフォン用 スマホリング 持ちやすい リングスタンド ホールドリング 落下防止 星型 ☆型 スター型 (ゴールド)</t>
  </si>
  <si>
    <t>QM-VZZN-MPA1</t>
  </si>
  <si>
    <t>B075HLL1FN</t>
  </si>
  <si>
    <t>【Smart-KM】E015 スマートフォン用 スマホリング 持ちやすい リングスタンド ホールドリング 落下防止 星型 ☆型 スター型 (シルバー)</t>
  </si>
  <si>
    <t>R2-MSJY-7BCU</t>
  </si>
  <si>
    <t>B075HLBJ6C</t>
  </si>
  <si>
    <t>【Smart-KM】E015 スマートフォン用 スマホリング 持ちやすい リングスタンド ホールドリング 落下防止 星型 ☆型 スター型 (ブラック)</t>
  </si>
  <si>
    <t>7N-U68Y-9FXD</t>
  </si>
  <si>
    <t>B075HJMRRM</t>
  </si>
  <si>
    <t>【Smart-KM】E015 スマートフォン用 スマホリング 持ちやすい リングスタンド ホールドリング 落下防止 星型 ☆型 スター型 (ロースゴールド)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</si>
  <si>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</si>
  <si>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</si>
  <si>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</si>
  <si>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</si>
  <si>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</si>
  <si>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</si>
  <si>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</si>
  <si>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</si>
  <si>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</si>
  <si>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</si>
  <si>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</si>
  <si>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</si>
  <si>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</si>
  <si>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</si>
  <si>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</si>
  <si>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</si>
  <si>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</si>
  <si>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</si>
  <si>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</si>
  <si>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</si>
  <si>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</si>
  <si>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</si>
  <si>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</si>
  <si>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</si>
  <si>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</si>
  <si>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</si>
  <si>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</si>
  <si>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</si>
  <si>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A1-TTPU-4GOX</t>
  </si>
  <si>
    <t>B08WLY7H3K</t>
  </si>
  <si>
    <t>【Smart-KM】【2個入り】E017 スマートフォン用 スマホリング 持ちやすい リングスタンド ホールドリング 落下防止 ２点セット (ブラック)</t>
  </si>
  <si>
    <t>IL-T11N-VH7X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</si>
  <si>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</si>
  <si>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</si>
  <si>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4D-2X4W-G70S</t>
  </si>
  <si>
    <t>B09N2DJPLY</t>
  </si>
  <si>
    <t>【Smart-KM】【2個入り】E017 スマートフォン用 スマホリング 持ちやすい リングスタンド ホールドリング 落下防止 ２点セット (ゴールド)</t>
  </si>
  <si>
    <t>64-3BPS-4LGK</t>
  </si>
  <si>
    <t>B09N2CTDTC</t>
  </si>
  <si>
    <t>【Smart-KM】【2個入り】E017 スマートフォン用 スマホリング 持ちやすい リングスタンド ホールドリング 落下防止 ２点セット (シルバー)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</si>
  <si>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</si>
  <si>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</si>
  <si>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</si>
  <si>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(ゴールド(水滴型))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</si>
  <si>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</si>
  <si>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</si>
  <si>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</si>
  <si>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(ゴールド(丸型))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</si>
  <si>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</si>
  <si>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</si>
  <si>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(シルバー(水滴型))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</si>
  <si>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</si>
  <si>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</si>
  <si>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(シルバー(丸型))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</si>
  <si>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</si>
  <si>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</si>
  <si>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(ブラック(水滴型))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</si>
  <si>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</si>
  <si>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</si>
  <si>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(ブラック(丸型))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</si>
  <si>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</si>
  <si>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</si>
  <si>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(ロースゴールド(水滴型))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</si>
  <si>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</si>
  <si>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</si>
  <si>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(ロースゴールド(丸型))</t>
  </si>
  <si>
    <t>BQ-4KCB-Q3G7</t>
  </si>
  <si>
    <t>B082XN27MC</t>
  </si>
  <si>
    <t>【Smart-KM】G020 タブレット/スマホ スタンド 折りたたみ式 角度調整可能 Kindle, iPad, iPad mini, iPhone, Nexus 7等 (シルバー)</t>
  </si>
  <si>
    <t>TF-2OKT-36TG</t>
  </si>
  <si>
    <t>B07S7M5PXD</t>
  </si>
  <si>
    <t>【Smart-KM】G020 タブレット/スマホ スタンド 折りたたみ式 角度調整可能 Kindle, iPad, iPad mini, iPhone, Nexus 7等 (ブラック)</t>
  </si>
  <si>
    <t>4W-MBIG-SNSS</t>
  </si>
  <si>
    <t>B075PQQ82W</t>
  </si>
  <si>
    <t>【Smart-KM】G021 タブレット/スマホ スタンド 折りたたみ式 角度調整可能 Kindle, iPad, iPad mini, iPhone, Nexus 7等 シルバー (シルバー)</t>
  </si>
  <si>
    <t>A3-AIYT-1RLD</t>
  </si>
  <si>
    <t>B07S8L6LD4</t>
  </si>
  <si>
    <t>【Smart-KM】G021 タブレット/スマホ スタンド 折りたたみ式 角度調整可能 Kindle, iPad, iPad mini, iPhone, Nexus 7等 シルバー (ブラック)</t>
  </si>
  <si>
    <t>JC-9CLM-Q8BL</t>
  </si>
  <si>
    <t>B07SR6GSLT</t>
  </si>
  <si>
    <t>【Smart-KM】G022 モニター台 机上台 モニタースタンド 4 USBポート付き キーボード収納 アルミ合金製ブラケット デスク 卓上 収納整理 便利</t>
  </si>
  <si>
    <t>87-W95M-7OVU</t>
  </si>
  <si>
    <t>B075SL9TG7</t>
  </si>
  <si>
    <t>【Smart-KM】N009 カナル型 イヤホン ハイレゾ イヤホンマイク付き 重低音 密閉型 Sony iPhone android 多機種対応 (ブラック)</t>
  </si>
  <si>
    <t>Y2-POQD-JZLK</t>
  </si>
  <si>
    <t>B075SGCRRV</t>
  </si>
  <si>
    <t>【Smart-KM】N009 カナル型 イヤホン ハイレゾ イヤホンマイク付き 重低音 密閉型 Sony iPhone android 多機種対応 (ホワイト)</t>
  </si>
  <si>
    <t>5R-19HH-5WB5</t>
  </si>
  <si>
    <t>B089S35VY8</t>
  </si>
  <si>
    <t>改進版-白(Type-C)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</si>
  <si>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(改進版-白(Type-C))</t>
  </si>
  <si>
    <t>NR-KXVH-IGJ2</t>
  </si>
  <si>
    <t>B089S367N2</t>
  </si>
  <si>
    <t>改進版-黒(Type-C)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</si>
  <si>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(改進版-黒(Type-C))</t>
  </si>
  <si>
    <t>0I-SDHD-P10S</t>
  </si>
  <si>
    <t>B07YJ636ML</t>
  </si>
  <si>
    <t>改進版-黒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</si>
  <si>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(改進版-黒)</t>
  </si>
  <si>
    <t>PO-1QJJ-NLXD</t>
  </si>
  <si>
    <t>B07YJ66QCD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</si>
  <si>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</si>
  <si>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XF-YJEH-9UXM</t>
  </si>
  <si>
    <t>B07YJ74NJC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</si>
  <si>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</si>
  <si>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D5-BQDA-9KSD</t>
  </si>
  <si>
    <t>B07ZMFZTN4</t>
  </si>
  <si>
    <t>パープル</t>
  </si>
  <si>
    <t>【Smart-KM】O021 Fintie Kindle Paperwhite ケース 超薄 軽量 保護カバー オートスリープ機能付き （2012, 2013, 2015,2016バージョン全適応） (パープル)</t>
  </si>
  <si>
    <t>AZ-KB9V-WOXZ</t>
  </si>
  <si>
    <t>B08QDLTXNP</t>
  </si>
  <si>
    <t>ブラウン</t>
  </si>
  <si>
    <t>【Smart-KM】O021 Fintie Kindle Paperwhite ケース 超薄 軽量 保護カバー オートスリープ機能付き （2012, 2013, 2015,2016バージョン全適応） (ブラウン)</t>
  </si>
  <si>
    <t>6H-040M-0Z6H</t>
  </si>
  <si>
    <t>B077WJ3XKY</t>
  </si>
  <si>
    <t>【Smart-KM】O021 Fintie Kindle Paperwhite ケース 超薄 軽量 保護カバー オートスリープ機能付き （2012, 2013, 2015,2016バージョン全適応） (ブラック)</t>
  </si>
  <si>
    <t>O6-48G1-BEO9</t>
  </si>
  <si>
    <t>B077WKV76K</t>
  </si>
  <si>
    <t>深いブルー</t>
  </si>
  <si>
    <t>【Smart-KM】O021 Fintie Kindle Paperwhite ケース 超薄 軽量 保護カバー オートスリープ機能付き （2012, 2013, 2015,2016バージョン全適応） (深いブルー)</t>
  </si>
  <si>
    <t>AU-FN03-HI94</t>
  </si>
  <si>
    <t>B0B9NZ86R9</t>
  </si>
  <si>
    <t>【Smart-Bear】O022 Kindle Paperwhite(第10世代 2018年) ケース 超薄 軽量 保護カバー オートスリープ機能付き 耐久性 耐衝撃 落下防止 (グレー)</t>
  </si>
  <si>
    <t>92-4A5S-OC9X</t>
  </si>
  <si>
    <t>B0B9P1H94H</t>
  </si>
  <si>
    <t>【Smart-Bear】O022 Kindle Paperwhite(第10世代 2018年) ケース 超薄 軽量 保護カバー オートスリープ機能付き 耐久性 耐衝撃 落下防止 (ブラック)</t>
  </si>
  <si>
    <t>EQ-WA5K-9R2V</t>
  </si>
  <si>
    <t>B0B9P3N38Z</t>
  </si>
  <si>
    <t>【Smart-Bear】O022 Kindle Paperwhite(第10世代 2018年) ケース 超薄 軽量 保護カバー オートスリープ機能付き 耐久性 耐衝撃 落下防止 (深いブルー)</t>
  </si>
  <si>
    <t>J2-2MJ8-2ZQH</t>
  </si>
  <si>
    <t>B0B9P1VWBZ</t>
  </si>
  <si>
    <t>【Smart-Bear】O023 Kindle Oasis(第9世代、第10世代) ケース 超薄 軽量 保護カバー オートスリープ機能付き 耐久性 耐衝撃 落下防止 (パープル)</t>
  </si>
  <si>
    <t>8C-8ECQ-F6EJ</t>
  </si>
  <si>
    <t>B0B9P3683C</t>
  </si>
  <si>
    <t>【Smart-Bear】O023 Kindle Oasis(第9世代、第10世代) ケース 超薄 軽量 保護カバー オートスリープ機能付き 耐久性 耐衝撃 落下防止 (ブラック)</t>
  </si>
  <si>
    <t>DK-2RUB-YGHH</t>
  </si>
  <si>
    <t>B0B9P2J6VG</t>
  </si>
  <si>
    <t>【Smart-Bear】O023 Kindle Oasis(第9世代、第10世代) ケース 超薄 軽量 保護カバー オートスリープ機能付き 耐久性 耐衝撃 落下防止 (深いブルー)</t>
  </si>
  <si>
    <t>HV-JIHG-96GB</t>
  </si>
  <si>
    <t>B0B9PKP3X6</t>
  </si>
  <si>
    <t>【Smart-Bear】O024 Kindle(第10世代 2019年) ケース 超薄 軽量 保護カバー オートスリープ機能付き 耐久性 耐衝撃 落下防止 (グレー)</t>
  </si>
  <si>
    <t>BR-DCUJ-1C46</t>
  </si>
  <si>
    <t>B0B9PDS58Z</t>
  </si>
  <si>
    <t>【Smart-Bear】O024 Kindle(第10世代 2019年) ケース 超薄 軽量 保護カバー オートスリープ機能付き 耐久性 耐衝撃 落下防止 (ブラック)</t>
  </si>
  <si>
    <t>C9-6YYC-ZB4Z</t>
  </si>
  <si>
    <t>B0B9P36CR8</t>
  </si>
  <si>
    <t>【Smart-Bear】O024 Kindle(第10世代 2019年) ケース 超薄 軽量 保護カバー オートスリープ機能付き 耐久性 耐衝撃 落下防止 (レッド)</t>
  </si>
  <si>
    <t>A205</t>
  </si>
  <si>
    <t>1Y-QW64-9HOO</t>
  </si>
  <si>
    <t>B0B9P486L6</t>
  </si>
  <si>
    <t>【Smart-Bear】O024 Kindle(第10世代 2019年) ケース 超薄 軽量 保護カバー オートスリープ機能付き 耐久性 耐衝撃 落下防止 (深いブルー)</t>
  </si>
  <si>
    <t>HM-5URZ-2K38</t>
  </si>
  <si>
    <t>B07C7KGKBH</t>
  </si>
  <si>
    <t>【Smart-KM】S017 網タイツ レース ガーターストッキング ニーハイ セクシー ストッキング レディース 仮装 2点セット (パープル)</t>
  </si>
  <si>
    <t>8Q-579N-RMNK</t>
  </si>
  <si>
    <t>B07C76HLX1</t>
  </si>
  <si>
    <t>【Smart-KM】S017 網タイツ レース ガーターストッキング ニーハイ セクシー ストッキング レディース 仮装 2点セット (ピンク)</t>
  </si>
  <si>
    <t>JQ-MLRE-AH9L</t>
  </si>
  <si>
    <t>B07C7NS57M</t>
  </si>
  <si>
    <t>【Smart-KM】S017 網タイツ レース ガーターストッキング ニーハイ セクシー ストッキング レディース 仮装 2点セット (ブラック)</t>
  </si>
  <si>
    <t>97-W48L-K89A</t>
  </si>
  <si>
    <t>B07C7JX67Y</t>
  </si>
  <si>
    <t>【Smart-KM】S017 網タイツ レース ガーターストッキング ニーハイ セクシー ストッキング レディース 仮装 2点セット (ホワイト)</t>
  </si>
  <si>
    <t>T8-FSOJ-B0V1</t>
  </si>
  <si>
    <t>B07C7PVL42</t>
  </si>
  <si>
    <t>【Smart-KM】S017 網タイツ レース ガーターストッキング ニーハイ セクシー ストッキング レディース 仮装 2点セット (レッド)</t>
  </si>
  <si>
    <t>EC-FOVX-FOBJ</t>
  </si>
  <si>
    <t>B07C76HMBS</t>
  </si>
  <si>
    <t>【Smart-KM】S017 網タイツ レース ガーターストッキング ニーハイ セクシー ストッキング レディース 仮装 2点セット(バラ)</t>
  </si>
  <si>
    <t>N7-DJHE-BRRC</t>
  </si>
  <si>
    <t>B09P8SVSXS</t>
  </si>
  <si>
    <t>三色セットA</t>
  </si>
  <si>
    <t>【Smart-KM】S017 網タイツ レース ガーターストッキング ニーハイ セクシー ストッキング レディース 仮装 2点セット (三色セットA)</t>
  </si>
  <si>
    <t>LR-3KLG-FCBD</t>
  </si>
  <si>
    <t>B09P8V2ZC7</t>
  </si>
  <si>
    <t>三色セットB</t>
  </si>
  <si>
    <t>【Smart-KM】S017 網タイツ レース ガーターストッキング ニーハイ セクシー ストッキング レディース 仮装 2点セット (三色セットB)</t>
  </si>
  <si>
    <t>9Y-6PRY-JAPY</t>
  </si>
  <si>
    <t>B09Y99SSXR</t>
  </si>
  <si>
    <t>【Smart-KM】S018 ニーハイストッキング ガーターストッキング レディース 膝上 セクシー 女装 靴下 女性用 フリーサイズ ２点セット (レッド)</t>
  </si>
  <si>
    <t>06-YRWT-IFB9</t>
  </si>
  <si>
    <t>B09Y985544</t>
  </si>
  <si>
    <t>【Smart-KM】S018 ニーハイストッキング ガーターストッキング レディース 膝上 セクシー 女装 靴下 女性用 フリーサイズ ２点セット (ブラック)</t>
  </si>
  <si>
    <t>DC-2LS2-5Z5Z</t>
  </si>
  <si>
    <t>B09Y99KC38</t>
  </si>
  <si>
    <t>【Smart-KM】S018 ニーハイストッキング ガーターストッキング レディース 膝上 セクシー 女装 靴下 女性用 フリーサイズ ２点セット (パープル)</t>
  </si>
  <si>
    <t>8B-7ZE5-EVBI</t>
  </si>
  <si>
    <t>B09Y97SQRN</t>
  </si>
  <si>
    <t>【Smart-KM】S018 ニーハイストッキング ガーターストッキング レディース 膝上 セクシー 女装 靴下 女性用 フリーサイズ ２点セット (ホワイト)</t>
  </si>
  <si>
    <t>7A-L7QB-XML7</t>
  </si>
  <si>
    <t>B09Y98VNYK</t>
  </si>
  <si>
    <t>【Smart-KM】S018 ニーハイストッキング ガーターストッキング レディース 膝上 セクシー 女装 靴下 女性用 フリーサイズ ２点セット (ピンク)</t>
  </si>
  <si>
    <t>H2-VZNF-D697</t>
  </si>
  <si>
    <t>B09Y99ZVKG</t>
  </si>
  <si>
    <t>ベージュ</t>
  </si>
  <si>
    <t>【Smart-KM】S018 ニーハイストッキング ガーターストッキング レディース 膝上 セクシー 女装 靴下 女性用 フリーサイズ ２点セット (ベージュ)</t>
  </si>
  <si>
    <t>90-Y6H2-JWHH</t>
  </si>
  <si>
    <t>B07YW57VPP</t>
  </si>
  <si>
    <t>iPhone 11 Pro/iPhone 11 Pro Max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</si>
  <si>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</si>
  <si>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XG-EL8T-I35Q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</si>
  <si>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</si>
  <si>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</si>
  <si>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42-24RS-JSM4</t>
  </si>
  <si>
    <t>B07KP4QGRH</t>
  </si>
  <si>
    <t>iPhoneXR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</si>
  <si>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</si>
  <si>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</si>
  <si>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</si>
  <si>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</si>
  <si>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</si>
  <si>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</si>
  <si>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</si>
  <si>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</si>
  <si>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</si>
  <si>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</si>
  <si>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</si>
  <si>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</si>
  <si>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</si>
  <si>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</si>
  <si>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</si>
  <si>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</si>
  <si>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</si>
  <si>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</si>
  <si>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</si>
  <si>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WJ-6Y9G-6WLW</t>
  </si>
  <si>
    <t>B07KNTXQ1P</t>
  </si>
  <si>
    <t>iPhoneXS/iPhoneXS Max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</si>
  <si>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</si>
  <si>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</si>
  <si>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</si>
  <si>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</si>
  <si>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</si>
  <si>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</si>
  <si>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</si>
  <si>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</si>
  <si>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</si>
  <si>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</si>
  <si>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</si>
  <si>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</si>
  <si>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</si>
  <si>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5Q-DBBG-5FCZ</t>
  </si>
  <si>
    <t>B087493PY6</t>
  </si>
  <si>
    <t>【Smart-KM】B023 iPhone 7/iPhone 7 Plus/iPhone 8/iPhone 8 Plus/iPhone X/iPhone Xs/iPhone Xs Max/iPhone XR/ iPhone 11/11 Pro/11 Pro Maxレンズ保護リング アルミ合金 傷防止 3M 貼り付け 金属 ホールドリング レンズ保護 カメラ保護 (iPhoneXS/iPhoneXS Max, レッド)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</si>
  <si>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</si>
  <si>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</si>
  <si>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</si>
  <si>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</si>
  <si>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</si>
  <si>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</si>
  <si>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SS-NC43-K7L1</t>
  </si>
  <si>
    <t>B07KQ1CKCB</t>
  </si>
  <si>
    <t>iPhoneX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</si>
  <si>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</si>
  <si>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</si>
  <si>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</si>
  <si>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</si>
  <si>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</si>
  <si>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</si>
  <si>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</si>
  <si>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</si>
  <si>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</si>
  <si>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</si>
  <si>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</si>
  <si>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</si>
  <si>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</si>
  <si>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</si>
  <si>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</si>
  <si>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</si>
  <si>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</si>
  <si>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</si>
  <si>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</si>
  <si>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XS-9SRI-TI6I</t>
  </si>
  <si>
    <t>B07X164M4M</t>
  </si>
  <si>
    <t>P30</t>
  </si>
  <si>
    <t>【Smart-KM】B044 HUAWEI P30/P30 lite/P30 Pro/P20/P20 lite/P20 Pro/ P10 / P10 Plusカメラ保護ガラスフィルム 全面保護 耐衝撃 指紋防止 気泡ゼロ スクラッチ防止 超薄型 2枚セット (P30)</t>
  </si>
  <si>
    <t>MR-JP4P-NV6M</t>
  </si>
  <si>
    <t>B07X1555L5</t>
  </si>
  <si>
    <t>P30 lite/P30 lite Premium</t>
  </si>
  <si>
    <t>【Smart-KM】B044 HUAWEI P30/P30 lite/P30 Pro/P20/P20 lite/P20 Pro/ P10 / P10 Plusカメラ保護ガラスフィルム 全面保護 耐衝撃 指紋防止 気泡ゼロ スクラッチ防止 超薄型 2枚セット (P30 lite/P30 lite Premium)</t>
  </si>
  <si>
    <t>EA-JJS3-3HNI</t>
  </si>
  <si>
    <t>B07X14JPV4</t>
  </si>
  <si>
    <t>P30 Pro</t>
  </si>
  <si>
    <t>【Smart-KM】B044 HUAWEI P30/P30 lite/P30 Pro/P20/P20 lite/P20 Pro/ P10 / P10 Plusカメラ保護ガラスフィルム 全面保護 耐衝撃 指紋防止 気泡ゼロ スクラッチ防止 超薄型 2枚セット (P30 Pro)</t>
  </si>
  <si>
    <t>VV-CL8S-2YCV</t>
  </si>
  <si>
    <t>B09CNV7XDY</t>
  </si>
  <si>
    <t>10xZoom</t>
  </si>
  <si>
    <t>【Smart-KM】B045 OPPO R15 Neo/R17Neo/R17 Pro/AX7/10xZoom カメラ保護ガラスフィルム 全面保護 耐衝撃 指紋防止 気泡ゼロ スクラッチ防止 超薄型 2枚セット (２枚セット, 10xZoom)</t>
  </si>
  <si>
    <t>6M-QN1M-EHNH</t>
  </si>
  <si>
    <t>B07YJD5WRM</t>
  </si>
  <si>
    <t>AX7</t>
  </si>
  <si>
    <t>【Smart-KM】B045 OPPO R15 Neo/R17Neo/R17 Pro/AX7/10xZoom カメラ保護ガラスフィルム 全面保護 耐衝撃 指紋防止 気泡ゼロ スクラッチ防止 超薄型 2枚セット (２枚セット, AX7)</t>
  </si>
  <si>
    <t>XP-ZE01-2LOO</t>
  </si>
  <si>
    <t>B07YJ9WTY3</t>
  </si>
  <si>
    <t>R15Neo</t>
  </si>
  <si>
    <t>【Smart-KM】B045 OPPO R15 Neo/R17Neo/R17 Pro/AX7/10xZoom カメラ保護ガラスフィルム 全面保護 耐衝撃 指紋防止 気泡ゼロ スクラッチ防止 超薄型 2枚セット (２枚セット, R15Neo)</t>
  </si>
  <si>
    <t>SD-8N46-G8ZU</t>
  </si>
  <si>
    <t>B07YJBV3KB</t>
  </si>
  <si>
    <t>R17 Pro</t>
  </si>
  <si>
    <t>【Smart-KM】B045 OPPO R15 Neo/R17Neo/R17 Pro/AX7/10xZoom カメラ保護ガラスフィルム 全面保護 耐衝撃 指紋防止 気泡ゼロ スクラッチ防止 超薄型 2枚セット (２枚セット, R17 Pro)</t>
  </si>
  <si>
    <t>Q9-I3RF-FGQL</t>
  </si>
  <si>
    <t>B07YJBK3SR</t>
  </si>
  <si>
    <t>R17Neo</t>
  </si>
  <si>
    <t>【Smart-KM】B045 OPPO R15 Neo/R17Neo/R17 Pro/AX7/10xZoom カメラ保護ガラスフィルム 全面保護 耐衝撃 指紋防止 気泡ゼロ スクラッチ防止 超薄型 2枚セット (２枚セット, R17Neo)</t>
  </si>
  <si>
    <t>UO-RYMM-RYIQ</t>
  </si>
  <si>
    <t>B07YJCM1XH</t>
  </si>
  <si>
    <t>Note10/Note10+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</si>
  <si>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</si>
  <si>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7A-CKO1-GFG3</t>
  </si>
  <si>
    <t>B07MDDZFX4</t>
  </si>
  <si>
    <t>Note9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</si>
  <si>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</si>
  <si>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X8-HSTT-L3E8</t>
  </si>
  <si>
    <t>B07WZ3WJGK</t>
  </si>
  <si>
    <t>S10/S10 Plus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</si>
  <si>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</si>
  <si>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W1-UPMG-YJK6</t>
  </si>
  <si>
    <t>B07WPM1YWQ</t>
  </si>
  <si>
    <t>【Smart-KM】B051 Galaxy サムスン ギャラクシー S8/S8+/S8 Plus/S9/S9+/S9 Plus/S10/S10/S10 Plus カメラ保護ガラスフィルム 全面保護 耐衝撃 指紋防止 気泡ゼロ スクラッチ防止 超薄型 2枚セット (S9)</t>
  </si>
  <si>
    <t>R4-00L8-6NE1</t>
  </si>
  <si>
    <t>B07WYR3NNX</t>
  </si>
  <si>
    <t>S9 Plus</t>
  </si>
  <si>
    <t>【Smart-KM】B051 Galaxy サムスン ギャラクシーS8/S8+/S8 Plus/ S9/S9+/S9 Plus/S10/S10/S10 Plus カメラ保護ガラスフィルム 全面保護 耐衝撃 指紋防止 気泡ゼロ スクラッチ防止 超薄型 2枚セット (S9 Plus)</t>
  </si>
  <si>
    <t>VL-ZPFL-ZNLY</t>
  </si>
  <si>
    <t>B07WXTV6LH</t>
  </si>
  <si>
    <t>A30</t>
  </si>
  <si>
    <t>【Smart-KM】B104 Samsung Galaxy サムスン ギャラクシー A30 カメラ保護ガラスフィルム 全面保護 耐衝撃 指紋防止 気泡ゼロ スクラッチ防止 超薄型 2枚セット (A30)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</si>
  <si>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</si>
  <si>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</si>
  <si>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</si>
  <si>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船</t>
  </si>
  <si>
    <t>(1-3岁）</t>
  </si>
  <si>
    <t>纯色</t>
  </si>
  <si>
    <t>W021</t>
  </si>
  <si>
    <t>2001泡泡口</t>
  </si>
  <si>
    <t>2002衬板海洋风</t>
  </si>
  <si>
    <t>2003衬板动物园</t>
  </si>
  <si>
    <t>1909小猪金银丝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</si>
</sst>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yy/mm/dd"/>
  </numFmts>
  <fonts count="42">
    <font>
      <sz val="11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medium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19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7" borderId="192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3" applyNumberFormat="0" applyFill="0" applyAlignment="0" applyProtection="0">
      <alignment vertical="center"/>
    </xf>
    <xf numFmtId="0" fontId="34" fillId="0" borderId="19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194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36" borderId="195" applyNumberFormat="0" applyAlignment="0" applyProtection="0">
      <alignment vertical="center"/>
    </xf>
    <xf numFmtId="0" fontId="36" fillId="36" borderId="191" applyNumberFormat="0" applyAlignment="0" applyProtection="0">
      <alignment vertical="center"/>
    </xf>
    <xf numFmtId="0" fontId="37" fillId="37" borderId="196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0" borderId="197" applyNumberFormat="0" applyFill="0" applyAlignment="0" applyProtection="0">
      <alignment vertical="center"/>
    </xf>
    <xf numFmtId="0" fontId="39" fillId="0" borderId="198" applyNumberFormat="0" applyFill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0" fillId="0" borderId="0"/>
  </cellStyleXfs>
  <cellXfs count="1177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3" fillId="3" borderId="4" xfId="49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0" fillId="0" borderId="7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 wrapText="1"/>
    </xf>
    <xf numFmtId="49" fontId="4" fillId="0" borderId="9" xfId="0" applyNumberFormat="1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1" xfId="0" applyNumberForma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0" fontId="3" fillId="3" borderId="17" xfId="49" applyFont="1" applyFill="1" applyBorder="1" applyAlignment="1">
      <alignment horizontal="center" vertical="center" wrapText="1"/>
    </xf>
    <xf numFmtId="0" fontId="3" fillId="3" borderId="18" xfId="49" applyFont="1" applyFill="1" applyBorder="1" applyAlignment="1">
      <alignment horizontal="center" vertical="center" wrapText="1"/>
    </xf>
    <xf numFmtId="0" fontId="3" fillId="4" borderId="18" xfId="49" applyFont="1" applyFill="1" applyBorder="1" applyAlignment="1">
      <alignment horizontal="center" vertical="center" wrapText="1"/>
    </xf>
    <xf numFmtId="176" fontId="3" fillId="3" borderId="18" xfId="49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1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0" fontId="3" fillId="3" borderId="18" xfId="49" applyFont="1" applyFill="1" applyBorder="1" applyAlignment="1">
      <alignment horizontal="center" vertical="center"/>
    </xf>
    <xf numFmtId="176" fontId="3" fillId="3" borderId="26" xfId="49" applyNumberFormat="1" applyFont="1" applyFill="1" applyBorder="1" applyAlignment="1">
      <alignment horizontal="center" vertical="center" wrapText="1"/>
    </xf>
    <xf numFmtId="176" fontId="3" fillId="3" borderId="27" xfId="49" applyNumberFormat="1" applyFont="1" applyFill="1" applyBorder="1" applyAlignment="1">
      <alignment horizontal="center" vertical="center" wrapText="1"/>
    </xf>
    <xf numFmtId="176" fontId="0" fillId="0" borderId="28" xfId="49" applyNumberFormat="1" applyFont="1" applyFill="1" applyBorder="1"/>
    <xf numFmtId="0" fontId="0" fillId="5" borderId="6" xfId="49" applyFont="1" applyFill="1" applyBorder="1"/>
    <xf numFmtId="0" fontId="0" fillId="0" borderId="7" xfId="0" applyNumberFormat="1" applyBorder="1" applyAlignment="1">
      <alignment vertical="center"/>
    </xf>
    <xf numFmtId="177" fontId="0" fillId="0" borderId="29" xfId="0" applyNumberFormat="1" applyBorder="1" applyAlignment="1">
      <alignment vertical="center"/>
    </xf>
    <xf numFmtId="177" fontId="0" fillId="0" borderId="30" xfId="0" applyNumberFormat="1" applyBorder="1" applyAlignment="1">
      <alignment vertical="center"/>
    </xf>
    <xf numFmtId="176" fontId="0" fillId="0" borderId="31" xfId="49" applyNumberFormat="1" applyFont="1" applyFill="1" applyBorder="1"/>
    <xf numFmtId="0" fontId="0" fillId="5" borderId="14" xfId="49" applyNumberFormat="1" applyFont="1" applyFill="1" applyBorder="1"/>
    <xf numFmtId="0" fontId="0" fillId="0" borderId="25" xfId="0" applyNumberFormat="1" applyBorder="1" applyAlignment="1">
      <alignment vertical="center"/>
    </xf>
    <xf numFmtId="177" fontId="0" fillId="0" borderId="32" xfId="0" applyNumberFormat="1" applyBorder="1" applyAlignment="1">
      <alignment vertical="center"/>
    </xf>
    <xf numFmtId="0" fontId="5" fillId="0" borderId="0" xfId="49" applyFont="1"/>
    <xf numFmtId="0" fontId="6" fillId="0" borderId="0" xfId="49" applyFont="1"/>
    <xf numFmtId="0" fontId="7" fillId="0" borderId="0" xfId="49" applyFont="1"/>
    <xf numFmtId="0" fontId="8" fillId="0" borderId="0" xfId="49" applyFont="1"/>
    <xf numFmtId="0" fontId="8" fillId="0" borderId="0" xfId="49" applyFont="1" applyAlignment="1">
      <alignment vertical="center"/>
    </xf>
    <xf numFmtId="176" fontId="8" fillId="0" borderId="0" xfId="49" applyNumberFormat="1" applyFont="1"/>
    <xf numFmtId="0" fontId="5" fillId="3" borderId="33" xfId="49" applyFont="1" applyFill="1" applyBorder="1" applyAlignment="1"/>
    <xf numFmtId="0" fontId="9" fillId="0" borderId="34" xfId="49" applyFont="1" applyFill="1" applyBorder="1" applyAlignment="1">
      <alignment horizontal="left" vertical="center"/>
    </xf>
    <xf numFmtId="0" fontId="10" fillId="0" borderId="34" xfId="49" applyFont="1" applyFill="1" applyBorder="1" applyAlignment="1">
      <alignment horizontal="left" vertical="center"/>
    </xf>
    <xf numFmtId="0" fontId="9" fillId="0" borderId="35" xfId="49" applyFont="1" applyFill="1" applyBorder="1" applyAlignment="1">
      <alignment vertical="center"/>
    </xf>
    <xf numFmtId="0" fontId="9" fillId="0" borderId="36" xfId="49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/>
    </xf>
    <xf numFmtId="0" fontId="10" fillId="0" borderId="35" xfId="49" applyFont="1" applyFill="1" applyBorder="1" applyAlignment="1">
      <alignment horizontal="left" vertical="center"/>
    </xf>
    <xf numFmtId="0" fontId="9" fillId="0" borderId="37" xfId="49" applyFont="1" applyFill="1" applyBorder="1" applyAlignment="1">
      <alignment vertical="center"/>
    </xf>
    <xf numFmtId="0" fontId="9" fillId="0" borderId="34" xfId="49" applyFont="1" applyFill="1" applyBorder="1" applyAlignment="1">
      <alignment vertical="center"/>
    </xf>
    <xf numFmtId="0" fontId="9" fillId="0" borderId="38" xfId="49" applyFont="1" applyFill="1" applyBorder="1" applyAlignment="1">
      <alignment vertical="center"/>
    </xf>
    <xf numFmtId="0" fontId="9" fillId="0" borderId="38" xfId="49" applyNumberFormat="1" applyFont="1" applyFill="1" applyBorder="1" applyAlignment="1">
      <alignment vertical="center"/>
    </xf>
    <xf numFmtId="0" fontId="10" fillId="0" borderId="39" xfId="49" applyFont="1" applyFill="1" applyBorder="1" applyAlignment="1">
      <alignment horizontal="left" vertical="center"/>
    </xf>
    <xf numFmtId="0" fontId="9" fillId="0" borderId="39" xfId="49" applyFont="1" applyFill="1" applyBorder="1" applyAlignment="1">
      <alignment vertical="center"/>
    </xf>
    <xf numFmtId="0" fontId="9" fillId="0" borderId="39" xfId="49" applyFont="1" applyFill="1" applyBorder="1" applyAlignment="1">
      <alignment horizontal="left" vertical="center"/>
    </xf>
    <xf numFmtId="0" fontId="9" fillId="0" borderId="34" xfId="49" applyFont="1" applyFill="1" applyBorder="1" applyAlignment="1"/>
    <xf numFmtId="0" fontId="10" fillId="0" borderId="34" xfId="49" applyFont="1" applyFill="1" applyBorder="1" applyAlignment="1">
      <alignment horizontal="left"/>
    </xf>
    <xf numFmtId="0" fontId="9" fillId="0" borderId="35" xfId="49" applyFont="1" applyFill="1" applyBorder="1" applyAlignment="1">
      <alignment horizontal="center" vertical="center"/>
    </xf>
    <xf numFmtId="0" fontId="11" fillId="0" borderId="35" xfId="49" applyFont="1" applyFill="1" applyBorder="1" applyAlignment="1">
      <alignment horizontal="left" vertical="center"/>
    </xf>
    <xf numFmtId="0" fontId="12" fillId="0" borderId="35" xfId="49" applyFont="1" applyFill="1" applyBorder="1" applyAlignment="1">
      <alignment horizontal="left" vertical="center"/>
    </xf>
    <xf numFmtId="0" fontId="11" fillId="0" borderId="35" xfId="49" applyFont="1" applyFill="1" applyBorder="1" applyAlignment="1">
      <alignment horizontal="center" vertical="center"/>
    </xf>
    <xf numFmtId="0" fontId="13" fillId="0" borderId="40" xfId="49" applyFont="1" applyFill="1" applyBorder="1" applyAlignment="1">
      <alignment vertical="center"/>
    </xf>
    <xf numFmtId="0" fontId="9" fillId="0" borderId="40" xfId="49" applyFont="1" applyFill="1" applyBorder="1" applyAlignment="1">
      <alignment vertical="center"/>
    </xf>
    <xf numFmtId="0" fontId="11" fillId="0" borderId="39" xfId="49" applyFont="1" applyFill="1" applyBorder="1" applyAlignment="1">
      <alignment horizontal="left" vertical="center"/>
    </xf>
    <xf numFmtId="0" fontId="13" fillId="0" borderId="37" xfId="49" applyFont="1" applyFill="1" applyBorder="1" applyAlignment="1">
      <alignment vertical="center"/>
    </xf>
    <xf numFmtId="0" fontId="9" fillId="0" borderId="36" xfId="49" applyNumberFormat="1" applyFont="1" applyFill="1" applyBorder="1" applyAlignment="1">
      <alignment vertical="center"/>
    </xf>
    <xf numFmtId="0" fontId="9" fillId="0" borderId="40" xfId="49" applyNumberFormat="1" applyFont="1" applyFill="1" applyBorder="1" applyAlignment="1">
      <alignment vertical="center"/>
    </xf>
    <xf numFmtId="0" fontId="9" fillId="0" borderId="37" xfId="49" applyNumberFormat="1" applyFont="1" applyFill="1" applyBorder="1" applyAlignment="1">
      <alignment vertical="center"/>
    </xf>
    <xf numFmtId="0" fontId="9" fillId="0" borderId="34" xfId="49" applyFont="1" applyFill="1" applyBorder="1" applyAlignment="1">
      <alignment horizontal="left" vertical="center" wrapText="1"/>
    </xf>
    <xf numFmtId="0" fontId="9" fillId="0" borderId="41" xfId="49" applyFont="1" applyFill="1" applyBorder="1" applyAlignment="1">
      <alignment vertical="center"/>
    </xf>
    <xf numFmtId="0" fontId="9" fillId="0" borderId="41" xfId="49" applyNumberFormat="1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 wrapText="1"/>
    </xf>
    <xf numFmtId="0" fontId="9" fillId="0" borderId="35" xfId="49" applyFont="1" applyFill="1" applyBorder="1" applyAlignment="1"/>
    <xf numFmtId="0" fontId="10" fillId="0" borderId="35" xfId="49" applyFont="1" applyFill="1" applyBorder="1" applyAlignment="1">
      <alignment horizontal="left"/>
    </xf>
    <xf numFmtId="0" fontId="9" fillId="0" borderId="39" xfId="49" applyFont="1" applyFill="1" applyBorder="1" applyAlignment="1"/>
    <xf numFmtId="0" fontId="10" fillId="0" borderId="39" xfId="49" applyFont="1" applyFill="1" applyBorder="1" applyAlignment="1">
      <alignment horizontal="left"/>
    </xf>
    <xf numFmtId="0" fontId="13" fillId="0" borderId="41" xfId="49" applyFont="1" applyFill="1" applyBorder="1" applyAlignment="1">
      <alignment vertical="center"/>
    </xf>
    <xf numFmtId="0" fontId="13" fillId="0" borderId="36" xfId="49" applyFont="1" applyFill="1" applyBorder="1" applyAlignment="1">
      <alignment vertical="center"/>
    </xf>
    <xf numFmtId="0" fontId="13" fillId="0" borderId="38" xfId="49" applyFont="1" applyFill="1" applyBorder="1" applyAlignment="1">
      <alignment vertical="center"/>
    </xf>
    <xf numFmtId="176" fontId="5" fillId="3" borderId="33" xfId="49" applyNumberFormat="1" applyFont="1" applyFill="1" applyBorder="1" applyAlignment="1"/>
    <xf numFmtId="0" fontId="9" fillId="6" borderId="36" xfId="49" applyFont="1" applyFill="1" applyBorder="1" applyAlignment="1">
      <alignment vertical="center"/>
    </xf>
    <xf numFmtId="176" fontId="9" fillId="0" borderId="36" xfId="49" applyNumberFormat="1" applyFont="1" applyFill="1" applyBorder="1" applyAlignment="1"/>
    <xf numFmtId="0" fontId="8" fillId="0" borderId="36" xfId="49" applyFont="1" applyFill="1" applyBorder="1" applyAlignment="1"/>
    <xf numFmtId="0" fontId="14" fillId="5" borderId="36" xfId="49" applyFont="1" applyFill="1" applyBorder="1" applyAlignment="1"/>
    <xf numFmtId="0" fontId="9" fillId="6" borderId="37" xfId="49" applyFont="1" applyFill="1" applyBorder="1" applyAlignment="1">
      <alignment vertical="center"/>
    </xf>
    <xf numFmtId="176" fontId="9" fillId="0" borderId="37" xfId="49" applyNumberFormat="1" applyFont="1" applyFill="1" applyBorder="1" applyAlignment="1"/>
    <xf numFmtId="0" fontId="8" fillId="0" borderId="37" xfId="49" applyNumberFormat="1" applyFont="1" applyFill="1" applyBorder="1" applyAlignment="1"/>
    <xf numFmtId="0" fontId="14" fillId="5" borderId="37" xfId="49" applyNumberFormat="1" applyFont="1" applyFill="1" applyBorder="1" applyAlignment="1"/>
    <xf numFmtId="0" fontId="9" fillId="7" borderId="38" xfId="49" applyFont="1" applyFill="1" applyBorder="1" applyAlignment="1">
      <alignment vertical="center"/>
    </xf>
    <xf numFmtId="176" fontId="9" fillId="0" borderId="38" xfId="49" applyNumberFormat="1" applyFont="1" applyFill="1" applyBorder="1" applyAlignment="1"/>
    <xf numFmtId="0" fontId="8" fillId="0" borderId="38" xfId="49" applyNumberFormat="1" applyFont="1" applyFill="1" applyBorder="1" applyAlignment="1"/>
    <xf numFmtId="0" fontId="14" fillId="5" borderId="38" xfId="49" applyNumberFormat="1" applyFont="1" applyFill="1" applyBorder="1" applyAlignment="1"/>
    <xf numFmtId="0" fontId="9" fillId="7" borderId="36" xfId="49" applyFont="1" applyFill="1" applyBorder="1" applyAlignment="1">
      <alignment vertical="center"/>
    </xf>
    <xf numFmtId="0" fontId="9" fillId="7" borderId="37" xfId="49" applyFont="1" applyFill="1" applyBorder="1" applyAlignment="1">
      <alignment vertical="center"/>
    </xf>
    <xf numFmtId="0" fontId="9" fillId="6" borderId="38" xfId="49" applyFont="1" applyFill="1" applyBorder="1" applyAlignment="1">
      <alignment vertical="center"/>
    </xf>
    <xf numFmtId="0" fontId="9" fillId="6" borderId="41" xfId="49" applyFont="1" applyFill="1" applyBorder="1" applyAlignment="1">
      <alignment vertical="center"/>
    </xf>
    <xf numFmtId="0" fontId="14" fillId="8" borderId="38" xfId="49" applyNumberFormat="1" applyFont="1" applyFill="1" applyBorder="1" applyAlignment="1"/>
    <xf numFmtId="0" fontId="14" fillId="8" borderId="36" xfId="49" applyNumberFormat="1" applyFont="1" applyFill="1" applyBorder="1" applyAlignment="1"/>
    <xf numFmtId="0" fontId="9" fillId="9" borderId="40" xfId="49" applyFont="1" applyFill="1" applyBorder="1" applyAlignment="1">
      <alignment vertical="center"/>
    </xf>
    <xf numFmtId="176" fontId="9" fillId="0" borderId="40" xfId="49" applyNumberFormat="1" applyFont="1" applyFill="1" applyBorder="1" applyAlignment="1"/>
    <xf numFmtId="0" fontId="8" fillId="0" borderId="40" xfId="49" applyNumberFormat="1" applyFont="1" applyFill="1" applyBorder="1" applyAlignment="1"/>
    <xf numFmtId="0" fontId="14" fillId="8" borderId="40" xfId="49" applyNumberFormat="1" applyFont="1" applyFill="1" applyBorder="1" applyAlignment="1"/>
    <xf numFmtId="0" fontId="9" fillId="9" borderId="37" xfId="49" applyFont="1" applyFill="1" applyBorder="1" applyAlignment="1">
      <alignment vertical="center"/>
    </xf>
    <xf numFmtId="0" fontId="14" fillId="8" borderId="37" xfId="49" applyNumberFormat="1" applyFont="1" applyFill="1" applyBorder="1" applyAlignment="1"/>
    <xf numFmtId="0" fontId="9" fillId="9" borderId="38" xfId="49" applyFont="1" applyFill="1" applyBorder="1" applyAlignment="1">
      <alignment vertical="center"/>
    </xf>
    <xf numFmtId="0" fontId="9" fillId="9" borderId="36" xfId="49" applyFont="1" applyFill="1" applyBorder="1" applyAlignment="1">
      <alignment vertical="center"/>
    </xf>
    <xf numFmtId="0" fontId="8" fillId="0" borderId="36" xfId="49" applyNumberFormat="1" applyFont="1" applyFill="1" applyBorder="1" applyAlignment="1"/>
    <xf numFmtId="0" fontId="9" fillId="9" borderId="37" xfId="49" applyNumberFormat="1" applyFont="1" applyFill="1" applyBorder="1" applyAlignment="1">
      <alignment vertical="center"/>
    </xf>
    <xf numFmtId="0" fontId="9" fillId="6" borderId="40" xfId="49" applyNumberFormat="1" applyFont="1" applyFill="1" applyBorder="1" applyAlignment="1">
      <alignment vertical="center"/>
    </xf>
    <xf numFmtId="0" fontId="9" fillId="10" borderId="38" xfId="49" applyFont="1" applyFill="1" applyBorder="1" applyAlignment="1">
      <alignment vertical="center"/>
    </xf>
    <xf numFmtId="0" fontId="9" fillId="10" borderId="36" xfId="49" applyFont="1" applyFill="1" applyBorder="1" applyAlignment="1">
      <alignment vertical="center"/>
    </xf>
    <xf numFmtId="0" fontId="9" fillId="10" borderId="40" xfId="49" applyNumberFormat="1" applyFont="1" applyFill="1" applyBorder="1" applyAlignment="1">
      <alignment vertical="center"/>
    </xf>
    <xf numFmtId="0" fontId="9" fillId="10" borderId="37" xfId="49" applyNumberFormat="1" applyFont="1" applyFill="1" applyBorder="1" applyAlignment="1">
      <alignment vertical="center"/>
    </xf>
    <xf numFmtId="0" fontId="9" fillId="6" borderId="40" xfId="49" applyFont="1" applyFill="1" applyBorder="1" applyAlignment="1">
      <alignment vertical="center"/>
    </xf>
    <xf numFmtId="0" fontId="9" fillId="6" borderId="38" xfId="49" applyNumberFormat="1" applyFont="1" applyFill="1" applyBorder="1" applyAlignment="1">
      <alignment vertical="center"/>
    </xf>
    <xf numFmtId="0" fontId="9" fillId="6" borderId="36" xfId="49" applyNumberFormat="1" applyFont="1" applyFill="1" applyBorder="1" applyAlignment="1">
      <alignment vertical="center"/>
    </xf>
    <xf numFmtId="0" fontId="9" fillId="6" borderId="37" xfId="49" applyNumberFormat="1" applyFont="1" applyFill="1" applyBorder="1" applyAlignment="1">
      <alignment vertical="center"/>
    </xf>
    <xf numFmtId="0" fontId="9" fillId="10" borderId="41" xfId="49" applyNumberFormat="1" applyFont="1" applyFill="1" applyBorder="1" applyAlignment="1">
      <alignment vertical="center"/>
    </xf>
    <xf numFmtId="0" fontId="9" fillId="10" borderId="36" xfId="49" applyNumberFormat="1" applyFont="1" applyFill="1" applyBorder="1" applyAlignment="1">
      <alignment vertical="center"/>
    </xf>
    <xf numFmtId="0" fontId="9" fillId="11" borderId="40" xfId="49" applyFont="1" applyFill="1" applyBorder="1" applyAlignment="1">
      <alignment vertical="center"/>
    </xf>
    <xf numFmtId="0" fontId="9" fillId="11" borderId="37" xfId="49" applyFont="1" applyFill="1" applyBorder="1" applyAlignment="1">
      <alignment vertical="center"/>
    </xf>
    <xf numFmtId="0" fontId="13" fillId="6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/>
    <xf numFmtId="0" fontId="8" fillId="0" borderId="41" xfId="49" applyNumberFormat="1" applyFont="1" applyFill="1" applyBorder="1" applyAlignment="1"/>
    <xf numFmtId="0" fontId="14" fillId="5" borderId="41" xfId="49" applyNumberFormat="1" applyFont="1" applyFill="1" applyBorder="1" applyAlignment="1"/>
    <xf numFmtId="0" fontId="13" fillId="6" borderId="36" xfId="49" applyFont="1" applyFill="1" applyBorder="1" applyAlignment="1">
      <alignment vertical="center"/>
    </xf>
    <xf numFmtId="0" fontId="13" fillId="6" borderId="40" xfId="49" applyFont="1" applyFill="1" applyBorder="1" applyAlignment="1">
      <alignment vertical="center"/>
    </xf>
    <xf numFmtId="0" fontId="13" fillId="10" borderId="38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left" vertical="center"/>
    </xf>
    <xf numFmtId="0" fontId="10" fillId="12" borderId="34" xfId="49" applyFont="1" applyFill="1" applyBorder="1" applyAlignment="1">
      <alignment horizontal="left" vertical="center"/>
    </xf>
    <xf numFmtId="0" fontId="9" fillId="12" borderId="34" xfId="49" applyFont="1" applyFill="1" applyBorder="1" applyAlignment="1">
      <alignment vertical="center"/>
    </xf>
    <xf numFmtId="0" fontId="13" fillId="12" borderId="38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left" vertical="center"/>
    </xf>
    <xf numFmtId="0" fontId="10" fillId="12" borderId="35" xfId="49" applyFont="1" applyFill="1" applyBorder="1" applyAlignment="1">
      <alignment horizontal="left" vertical="center"/>
    </xf>
    <xf numFmtId="0" fontId="9" fillId="12" borderId="35" xfId="49" applyFont="1" applyFill="1" applyBorder="1" applyAlignment="1">
      <alignment vertical="center"/>
    </xf>
    <xf numFmtId="0" fontId="13" fillId="12" borderId="36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left" vertical="center"/>
    </xf>
    <xf numFmtId="0" fontId="10" fillId="12" borderId="39" xfId="49" applyFont="1" applyFill="1" applyBorder="1" applyAlignment="1">
      <alignment horizontal="left" vertical="center"/>
    </xf>
    <xf numFmtId="0" fontId="9" fillId="12" borderId="39" xfId="49" applyFont="1" applyFill="1" applyBorder="1" applyAlignment="1">
      <alignment vertical="center"/>
    </xf>
    <xf numFmtId="0" fontId="13" fillId="12" borderId="37" xfId="49" applyFont="1" applyFill="1" applyBorder="1" applyAlignment="1">
      <alignment vertical="center"/>
    </xf>
    <xf numFmtId="0" fontId="13" fillId="0" borderId="38" xfId="49" applyNumberFormat="1" applyFont="1" applyFill="1" applyBorder="1" applyAlignment="1">
      <alignment vertical="center"/>
    </xf>
    <xf numFmtId="0" fontId="13" fillId="0" borderId="36" xfId="49" applyNumberFormat="1" applyFont="1" applyFill="1" applyBorder="1" applyAlignment="1">
      <alignment vertical="center"/>
    </xf>
    <xf numFmtId="0" fontId="13" fillId="0" borderId="40" xfId="49" applyNumberFormat="1" applyFont="1" applyFill="1" applyBorder="1" applyAlignment="1">
      <alignment vertical="center"/>
    </xf>
    <xf numFmtId="0" fontId="13" fillId="0" borderId="37" xfId="49" applyNumberFormat="1" applyFont="1" applyFill="1" applyBorder="1" applyAlignment="1">
      <alignment vertical="center"/>
    </xf>
    <xf numFmtId="0" fontId="13" fillId="0" borderId="41" xfId="49" applyNumberFormat="1" applyFont="1" applyFill="1" applyBorder="1" applyAlignment="1">
      <alignment vertical="center"/>
    </xf>
    <xf numFmtId="0" fontId="10" fillId="0" borderId="34" xfId="49" applyFont="1" applyFill="1" applyBorder="1" applyAlignment="1">
      <alignment vertical="center"/>
    </xf>
    <xf numFmtId="0" fontId="1" fillId="0" borderId="34" xfId="49" applyFont="1" applyFill="1" applyBorder="1" applyAlignment="1">
      <alignment vertical="center"/>
    </xf>
    <xf numFmtId="0" fontId="10" fillId="0" borderId="35" xfId="49" applyFont="1" applyFill="1" applyBorder="1" applyAlignment="1">
      <alignment vertical="center"/>
    </xf>
    <xf numFmtId="0" fontId="10" fillId="0" borderId="39" xfId="49" applyFont="1" applyFill="1" applyBorder="1" applyAlignment="1">
      <alignment vertical="center"/>
    </xf>
    <xf numFmtId="0" fontId="10" fillId="0" borderId="42" xfId="49" applyFont="1" applyFill="1" applyBorder="1" applyAlignment="1">
      <alignment horizontal="left" vertical="center"/>
    </xf>
    <xf numFmtId="0" fontId="9" fillId="0" borderId="0" xfId="49" applyFont="1" applyFill="1" applyBorder="1" applyAlignment="1">
      <alignment vertical="center"/>
    </xf>
    <xf numFmtId="0" fontId="9" fillId="0" borderId="42" xfId="49" applyFont="1" applyFill="1" applyBorder="1" applyAlignment="1">
      <alignment horizontal="left" vertical="center"/>
    </xf>
    <xf numFmtId="0" fontId="9" fillId="12" borderId="43" xfId="49" applyFont="1" applyFill="1" applyBorder="1" applyAlignment="1">
      <alignment horizontal="left" vertical="center"/>
    </xf>
    <xf numFmtId="0" fontId="10" fillId="12" borderId="43" xfId="49" applyFont="1" applyFill="1" applyBorder="1" applyAlignment="1">
      <alignment horizontal="left" vertical="center"/>
    </xf>
    <xf numFmtId="0" fontId="10" fillId="12" borderId="42" xfId="49" applyFont="1" applyFill="1" applyBorder="1" applyAlignment="1">
      <alignment horizontal="left" vertical="center"/>
    </xf>
    <xf numFmtId="0" fontId="9" fillId="12" borderId="42" xfId="49" applyFont="1" applyFill="1" applyBorder="1" applyAlignment="1">
      <alignment horizontal="left" vertical="center"/>
    </xf>
    <xf numFmtId="0" fontId="9" fillId="0" borderId="43" xfId="49" applyFont="1" applyFill="1" applyBorder="1" applyAlignment="1">
      <alignment horizontal="left" vertical="center"/>
    </xf>
    <xf numFmtId="0" fontId="10" fillId="0" borderId="43" xfId="49" applyFont="1" applyFill="1" applyBorder="1" applyAlignment="1">
      <alignment horizontal="left" vertical="center"/>
    </xf>
    <xf numFmtId="0" fontId="9" fillId="0" borderId="44" xfId="49" applyFont="1" applyFill="1" applyBorder="1" applyAlignment="1">
      <alignment horizontal="left" vertical="center"/>
    </xf>
    <xf numFmtId="0" fontId="10" fillId="0" borderId="44" xfId="49" applyFont="1" applyFill="1" applyBorder="1" applyAlignment="1">
      <alignment horizontal="left" vertical="center"/>
    </xf>
    <xf numFmtId="0" fontId="9" fillId="0" borderId="0" xfId="49" applyFont="1" applyFill="1" applyAlignment="1">
      <alignment horizontal="left" vertical="center"/>
    </xf>
    <xf numFmtId="0" fontId="9" fillId="0" borderId="45" xfId="49" applyFont="1" applyFill="1" applyBorder="1" applyAlignment="1">
      <alignment vertical="center"/>
    </xf>
    <xf numFmtId="0" fontId="10" fillId="12" borderId="34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center" vertical="center"/>
    </xf>
    <xf numFmtId="0" fontId="10" fillId="12" borderId="35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center" vertical="center"/>
    </xf>
    <xf numFmtId="0" fontId="10" fillId="12" borderId="39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center" vertical="center"/>
    </xf>
    <xf numFmtId="0" fontId="9" fillId="12" borderId="0" xfId="49" applyFont="1" applyFill="1" applyAlignment="1">
      <alignment vertical="center"/>
    </xf>
    <xf numFmtId="0" fontId="9" fillId="12" borderId="38" xfId="49" applyFont="1" applyFill="1" applyBorder="1" applyAlignment="1">
      <alignment vertical="center"/>
    </xf>
    <xf numFmtId="0" fontId="9" fillId="12" borderId="36" xfId="49" applyFont="1" applyFill="1" applyBorder="1" applyAlignment="1">
      <alignment vertical="center"/>
    </xf>
    <xf numFmtId="0" fontId="9" fillId="12" borderId="37" xfId="49" applyFont="1" applyFill="1" applyBorder="1" applyAlignment="1">
      <alignment vertical="center"/>
    </xf>
    <xf numFmtId="0" fontId="13" fillId="10" borderId="36" xfId="49" applyFont="1" applyFill="1" applyBorder="1" applyAlignment="1">
      <alignment vertical="center"/>
    </xf>
    <xf numFmtId="0" fontId="13" fillId="10" borderId="37" xfId="49" applyFont="1" applyFill="1" applyBorder="1" applyAlignment="1">
      <alignment vertical="center"/>
    </xf>
    <xf numFmtId="0" fontId="13" fillId="12" borderId="41" xfId="49" applyFont="1" applyFill="1" applyBorder="1" applyAlignment="1">
      <alignment vertical="center"/>
    </xf>
    <xf numFmtId="176" fontId="9" fillId="12" borderId="38" xfId="49" applyNumberFormat="1" applyFont="1" applyFill="1" applyBorder="1" applyAlignment="1"/>
    <xf numFmtId="0" fontId="8" fillId="12" borderId="38" xfId="49" applyNumberFormat="1" applyFont="1" applyFill="1" applyBorder="1" applyAlignment="1"/>
    <xf numFmtId="0" fontId="14" fillId="12" borderId="38" xfId="49" applyNumberFormat="1" applyFont="1" applyFill="1" applyBorder="1" applyAlignment="1"/>
    <xf numFmtId="176" fontId="9" fillId="12" borderId="36" xfId="49" applyNumberFormat="1" applyFont="1" applyFill="1" applyBorder="1" applyAlignment="1"/>
    <xf numFmtId="0" fontId="8" fillId="12" borderId="36" xfId="49" applyFont="1" applyFill="1" applyBorder="1" applyAlignment="1"/>
    <xf numFmtId="0" fontId="14" fillId="12" borderId="36" xfId="49" applyFont="1" applyFill="1" applyBorder="1" applyAlignment="1"/>
    <xf numFmtId="0" fontId="13" fillId="12" borderId="40" xfId="49" applyFont="1" applyFill="1" applyBorder="1" applyAlignment="1">
      <alignment vertical="center"/>
    </xf>
    <xf numFmtId="176" fontId="9" fillId="12" borderId="37" xfId="49" applyNumberFormat="1" applyFont="1" applyFill="1" applyBorder="1" applyAlignment="1"/>
    <xf numFmtId="0" fontId="8" fillId="12" borderId="37" xfId="49" applyNumberFormat="1" applyFont="1" applyFill="1" applyBorder="1" applyAlignment="1"/>
    <xf numFmtId="0" fontId="14" fillId="12" borderId="37" xfId="49" applyNumberFormat="1" applyFont="1" applyFill="1" applyBorder="1" applyAlignment="1"/>
    <xf numFmtId="0" fontId="13" fillId="7" borderId="36" xfId="49" applyFont="1" applyFill="1" applyBorder="1" applyAlignment="1">
      <alignment vertical="center"/>
    </xf>
    <xf numFmtId="0" fontId="13" fillId="7" borderId="37" xfId="49" applyFont="1" applyFill="1" applyBorder="1" applyAlignment="1">
      <alignment vertical="center"/>
    </xf>
    <xf numFmtId="0" fontId="13" fillId="10" borderId="41" xfId="49" applyNumberFormat="1" applyFont="1" applyFill="1" applyBorder="1" applyAlignment="1">
      <alignment vertical="center"/>
    </xf>
    <xf numFmtId="176" fontId="13" fillId="0" borderId="38" xfId="49" applyNumberFormat="1" applyFont="1" applyFill="1" applyBorder="1" applyAlignment="1"/>
    <xf numFmtId="0" fontId="13" fillId="10" borderId="36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/>
    <xf numFmtId="0" fontId="13" fillId="10" borderId="40" xfId="49" applyNumberFormat="1" applyFont="1" applyFill="1" applyBorder="1" applyAlignment="1">
      <alignment vertical="center"/>
    </xf>
    <xf numFmtId="0" fontId="13" fillId="10" borderId="37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/>
    <xf numFmtId="176" fontId="13" fillId="0" borderId="41" xfId="49" applyNumberFormat="1" applyFont="1" applyFill="1" applyBorder="1" applyAlignment="1"/>
    <xf numFmtId="0" fontId="14" fillId="8" borderId="41" xfId="49" applyNumberFormat="1" applyFont="1" applyFill="1" applyBorder="1" applyAlignment="1"/>
    <xf numFmtId="0" fontId="13" fillId="6" borderId="38" xfId="49" applyFont="1" applyFill="1" applyBorder="1" applyAlignment="1">
      <alignment vertical="center"/>
    </xf>
    <xf numFmtId="0" fontId="13" fillId="9" borderId="40" xfId="49" applyFont="1" applyFill="1" applyBorder="1" applyAlignment="1">
      <alignment vertical="center"/>
    </xf>
    <xf numFmtId="176" fontId="13" fillId="0" borderId="40" xfId="49" applyNumberFormat="1" applyFont="1" applyFill="1" applyBorder="1" applyAlignment="1"/>
    <xf numFmtId="0" fontId="13" fillId="9" borderId="37" xfId="49" applyFont="1" applyFill="1" applyBorder="1" applyAlignment="1">
      <alignment vertical="center"/>
    </xf>
    <xf numFmtId="0" fontId="13" fillId="7" borderId="38" xfId="49" applyFont="1" applyFill="1" applyBorder="1" applyAlignment="1">
      <alignment vertical="center"/>
    </xf>
    <xf numFmtId="176" fontId="13" fillId="12" borderId="38" xfId="49" applyNumberFormat="1" applyFont="1" applyFill="1" applyBorder="1" applyAlignment="1"/>
    <xf numFmtId="176" fontId="13" fillId="12" borderId="36" xfId="49" applyNumberFormat="1" applyFont="1" applyFill="1" applyBorder="1" applyAlignment="1"/>
    <xf numFmtId="0" fontId="8" fillId="12" borderId="36" xfId="49" applyNumberFormat="1" applyFont="1" applyFill="1" applyBorder="1" applyAlignment="1"/>
    <xf numFmtId="0" fontId="14" fillId="12" borderId="36" xfId="49" applyNumberFormat="1" applyFont="1" applyFill="1" applyBorder="1" applyAlignment="1"/>
    <xf numFmtId="176" fontId="13" fillId="12" borderId="37" xfId="49" applyNumberFormat="1" applyFont="1" applyFill="1" applyBorder="1" applyAlignment="1"/>
    <xf numFmtId="0" fontId="13" fillId="7" borderId="36" xfId="49" applyNumberFormat="1" applyFont="1" applyFill="1" applyBorder="1" applyAlignment="1">
      <alignment vertical="center"/>
    </xf>
    <xf numFmtId="0" fontId="13" fillId="7" borderId="40" xfId="49" applyNumberFormat="1" applyFont="1" applyFill="1" applyBorder="1" applyAlignment="1">
      <alignment vertical="center"/>
    </xf>
    <xf numFmtId="0" fontId="13" fillId="7" borderId="41" xfId="49" applyFont="1" applyFill="1" applyBorder="1" applyAlignment="1">
      <alignment vertical="center"/>
    </xf>
    <xf numFmtId="0" fontId="13" fillId="7" borderId="40" xfId="49" applyFont="1" applyFill="1" applyBorder="1" applyAlignment="1">
      <alignment vertical="center"/>
    </xf>
    <xf numFmtId="0" fontId="13" fillId="10" borderId="41" xfId="49" applyFont="1" applyFill="1" applyBorder="1" applyAlignment="1">
      <alignment vertical="center"/>
    </xf>
    <xf numFmtId="0" fontId="13" fillId="10" borderId="40" xfId="49" applyFont="1" applyFill="1" applyBorder="1" applyAlignment="1">
      <alignment vertical="center"/>
    </xf>
    <xf numFmtId="0" fontId="10" fillId="12" borderId="0" xfId="49" applyFont="1" applyFill="1" applyBorder="1" applyAlignment="1">
      <alignment horizontal="left" vertical="center"/>
    </xf>
    <xf numFmtId="0" fontId="10" fillId="12" borderId="45" xfId="49" applyFont="1" applyFill="1" applyBorder="1" applyAlignment="1">
      <alignment horizontal="left" vertical="center"/>
    </xf>
    <xf numFmtId="0" fontId="10" fillId="12" borderId="46" xfId="49" applyFont="1" applyFill="1" applyBorder="1" applyAlignment="1">
      <alignment horizontal="left" vertical="center"/>
    </xf>
    <xf numFmtId="0" fontId="8" fillId="0" borderId="38" xfId="49" applyFont="1" applyFill="1" applyBorder="1" applyAlignment="1">
      <alignment vertical="center"/>
    </xf>
    <xf numFmtId="0" fontId="9" fillId="0" borderId="38" xfId="0" applyFont="1" applyFill="1" applyBorder="1" applyAlignment="1">
      <alignment vertical="center"/>
    </xf>
    <xf numFmtId="0" fontId="8" fillId="0" borderId="36" xfId="49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8" fillId="0" borderId="37" xfId="49" applyFont="1" applyFill="1" applyBorder="1" applyAlignment="1">
      <alignment vertical="center"/>
    </xf>
    <xf numFmtId="0" fontId="9" fillId="0" borderId="37" xfId="0" applyFont="1" applyFill="1" applyBorder="1" applyAlignment="1">
      <alignment vertical="center"/>
    </xf>
    <xf numFmtId="0" fontId="8" fillId="0" borderId="41" xfId="49" applyFont="1" applyFill="1" applyBorder="1" applyAlignment="1">
      <alignment vertical="center"/>
    </xf>
    <xf numFmtId="0" fontId="9" fillId="0" borderId="41" xfId="0" applyFont="1" applyFill="1" applyBorder="1" applyAlignment="1">
      <alignment vertical="center"/>
    </xf>
    <xf numFmtId="0" fontId="8" fillId="0" borderId="40" xfId="49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8" fillId="0" borderId="38" xfId="49" applyFont="1" applyFill="1" applyBorder="1" applyAlignment="1">
      <alignment horizontal="center" vertical="center"/>
    </xf>
    <xf numFmtId="0" fontId="8" fillId="0" borderId="36" xfId="49" applyFont="1" applyFill="1" applyBorder="1" applyAlignment="1">
      <alignment horizontal="center" vertical="center"/>
    </xf>
    <xf numFmtId="0" fontId="9" fillId="0" borderId="35" xfId="0" applyFont="1" applyBorder="1" applyAlignment="1">
      <alignment horizontal="left" vertical="center"/>
    </xf>
    <xf numFmtId="0" fontId="8" fillId="0" borderId="37" xfId="49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0" fontId="8" fillId="0" borderId="34" xfId="49" applyFont="1" applyFill="1" applyBorder="1" applyAlignment="1">
      <alignment vertical="center"/>
    </xf>
    <xf numFmtId="0" fontId="8" fillId="0" borderId="35" xfId="49" applyFont="1" applyFill="1" applyBorder="1" applyAlignment="1">
      <alignment vertical="center"/>
    </xf>
    <xf numFmtId="0" fontId="8" fillId="0" borderId="39" xfId="49" applyFont="1" applyFill="1" applyBorder="1" applyAlignment="1">
      <alignment vertical="center"/>
    </xf>
    <xf numFmtId="0" fontId="8" fillId="0" borderId="34" xfId="49" applyFont="1" applyFill="1" applyBorder="1" applyAlignment="1">
      <alignment horizontal="center" vertical="center"/>
    </xf>
    <xf numFmtId="0" fontId="8" fillId="0" borderId="35" xfId="49" applyFont="1" applyFill="1" applyBorder="1" applyAlignment="1">
      <alignment horizontal="center" vertical="center"/>
    </xf>
    <xf numFmtId="0" fontId="12" fillId="0" borderId="39" xfId="49" applyFont="1" applyFill="1" applyBorder="1" applyAlignment="1">
      <alignment horizontal="left" vertical="center"/>
    </xf>
    <xf numFmtId="0" fontId="8" fillId="0" borderId="39" xfId="49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13" fillId="10" borderId="38" xfId="0" applyFont="1" applyFill="1" applyBorder="1" applyAlignment="1">
      <alignment vertical="center"/>
    </xf>
    <xf numFmtId="0" fontId="13" fillId="10" borderId="36" xfId="0" applyFont="1" applyFill="1" applyBorder="1" applyAlignment="1">
      <alignment vertical="center"/>
    </xf>
    <xf numFmtId="0" fontId="13" fillId="10" borderId="37" xfId="0" applyFont="1" applyFill="1" applyBorder="1" applyAlignment="1">
      <alignment vertical="center"/>
    </xf>
    <xf numFmtId="0" fontId="13" fillId="13" borderId="41" xfId="0" applyFont="1" applyFill="1" applyBorder="1" applyAlignment="1">
      <alignment vertical="center"/>
    </xf>
    <xf numFmtId="0" fontId="13" fillId="13" borderId="36" xfId="0" applyFont="1" applyFill="1" applyBorder="1" applyAlignment="1">
      <alignment vertical="center"/>
    </xf>
    <xf numFmtId="0" fontId="13" fillId="13" borderId="40" xfId="0" applyFont="1" applyFill="1" applyBorder="1" applyAlignment="1">
      <alignment vertical="center"/>
    </xf>
    <xf numFmtId="0" fontId="13" fillId="13" borderId="38" xfId="0" applyFont="1" applyFill="1" applyBorder="1" applyAlignment="1">
      <alignment vertical="center"/>
    </xf>
    <xf numFmtId="0" fontId="13" fillId="13" borderId="37" xfId="0" applyFont="1" applyFill="1" applyBorder="1" applyAlignment="1">
      <alignment vertical="center"/>
    </xf>
    <xf numFmtId="0" fontId="9" fillId="12" borderId="34" xfId="0" applyFont="1" applyFill="1" applyBorder="1" applyAlignment="1">
      <alignment horizontal="left" vertical="center"/>
    </xf>
    <xf numFmtId="0" fontId="10" fillId="12" borderId="33" xfId="49" applyFont="1" applyFill="1" applyBorder="1" applyAlignment="1">
      <alignment horizontal="left" vertical="center" wrapText="1"/>
    </xf>
    <xf numFmtId="0" fontId="8" fillId="12" borderId="33" xfId="49" applyFont="1" applyFill="1" applyBorder="1" applyAlignment="1">
      <alignment vertical="center"/>
    </xf>
    <xf numFmtId="0" fontId="9" fillId="12" borderId="33" xfId="49" applyFont="1" applyFill="1" applyBorder="1" applyAlignment="1">
      <alignment horizontal="center" vertical="center"/>
    </xf>
    <xf numFmtId="0" fontId="9" fillId="12" borderId="33" xfId="49" applyFont="1" applyFill="1" applyBorder="1" applyAlignment="1">
      <alignment vertical="center"/>
    </xf>
    <xf numFmtId="0" fontId="9" fillId="12" borderId="35" xfId="0" applyFont="1" applyFill="1" applyBorder="1" applyAlignment="1">
      <alignment horizontal="left" vertical="center"/>
    </xf>
    <xf numFmtId="0" fontId="9" fillId="12" borderId="39" xfId="0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left" vertical="center"/>
    </xf>
    <xf numFmtId="0" fontId="10" fillId="0" borderId="33" xfId="49" applyFont="1" applyFill="1" applyBorder="1" applyAlignment="1">
      <alignment horizontal="left" vertical="center" wrapText="1"/>
    </xf>
    <xf numFmtId="0" fontId="8" fillId="0" borderId="33" xfId="49" applyFont="1" applyFill="1" applyBorder="1" applyAlignment="1">
      <alignment vertical="center"/>
    </xf>
    <xf numFmtId="0" fontId="9" fillId="0" borderId="33" xfId="49" applyFont="1" applyFill="1" applyBorder="1" applyAlignment="1">
      <alignment horizontal="left" vertical="center"/>
    </xf>
    <xf numFmtId="0" fontId="9" fillId="0" borderId="33" xfId="49" applyFont="1" applyFill="1" applyBorder="1" applyAlignment="1">
      <alignment vertical="center"/>
    </xf>
    <xf numFmtId="0" fontId="9" fillId="0" borderId="39" xfId="0" applyFont="1" applyFill="1" applyBorder="1" applyAlignment="1">
      <alignment horizontal="left" vertical="center"/>
    </xf>
    <xf numFmtId="176" fontId="9" fillId="12" borderId="33" xfId="49" applyNumberFormat="1" applyFont="1" applyFill="1" applyBorder="1" applyAlignment="1"/>
    <xf numFmtId="0" fontId="8" fillId="12" borderId="33" xfId="49" applyNumberFormat="1" applyFont="1" applyFill="1" applyBorder="1" applyAlignment="1"/>
    <xf numFmtId="0" fontId="14" fillId="12" borderId="33" xfId="49" applyNumberFormat="1" applyFont="1" applyFill="1" applyBorder="1" applyAlignment="1"/>
    <xf numFmtId="176" fontId="9" fillId="0" borderId="33" xfId="49" applyNumberFormat="1" applyFont="1" applyFill="1" applyBorder="1" applyAlignment="1"/>
    <xf numFmtId="0" fontId="8" fillId="0" borderId="33" xfId="49" applyNumberFormat="1" applyFont="1" applyFill="1" applyBorder="1" applyAlignment="1"/>
    <xf numFmtId="0" fontId="14" fillId="5" borderId="33" xfId="49" applyNumberFormat="1" applyFont="1" applyFill="1" applyBorder="1" applyAlignment="1"/>
    <xf numFmtId="0" fontId="15" fillId="0" borderId="0" xfId="49" applyFont="1" applyAlignment="1"/>
    <xf numFmtId="0" fontId="16" fillId="0" borderId="0" xfId="49" applyFont="1" applyAlignment="1">
      <alignment vertical="center"/>
    </xf>
    <xf numFmtId="0" fontId="8" fillId="14" borderId="33" xfId="49" applyFont="1" applyFill="1" applyBorder="1" applyAlignment="1">
      <alignment vertical="center"/>
    </xf>
    <xf numFmtId="0" fontId="8" fillId="14" borderId="33" xfId="49" applyFont="1" applyFill="1" applyBorder="1"/>
    <xf numFmtId="0" fontId="8" fillId="0" borderId="33" xfId="49" applyFont="1" applyBorder="1" applyAlignment="1">
      <alignment vertical="center"/>
    </xf>
    <xf numFmtId="0" fontId="8" fillId="0" borderId="33" xfId="49" applyFont="1" applyBorder="1"/>
    <xf numFmtId="14" fontId="8" fillId="0" borderId="33" xfId="49" applyNumberFormat="1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11" xfId="0" applyNumberFormat="1" applyBorder="1" applyAlignment="1">
      <alignment vertical="center" wrapText="1"/>
    </xf>
    <xf numFmtId="49" fontId="4" fillId="0" borderId="47" xfId="0" applyNumberFormat="1" applyFont="1" applyBorder="1" applyAlignment="1">
      <alignment vertical="center"/>
    </xf>
    <xf numFmtId="0" fontId="0" fillId="0" borderId="48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0" fontId="0" fillId="0" borderId="50" xfId="0" applyNumberFormat="1" applyBorder="1" applyAlignment="1">
      <alignment vertical="center" wrapText="1"/>
    </xf>
    <xf numFmtId="0" fontId="0" fillId="0" borderId="51" xfId="0" applyNumberFormat="1" applyBorder="1" applyAlignment="1">
      <alignment vertical="center"/>
    </xf>
    <xf numFmtId="49" fontId="4" fillId="0" borderId="52" xfId="0" applyNumberFormat="1" applyFon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4" fillId="0" borderId="54" xfId="0" applyNumberFormat="1" applyFont="1" applyBorder="1" applyAlignment="1">
      <alignment vertical="center"/>
    </xf>
    <xf numFmtId="0" fontId="0" fillId="0" borderId="55" xfId="0" applyNumberFormat="1" applyBorder="1" applyAlignment="1">
      <alignment vertical="center"/>
    </xf>
    <xf numFmtId="0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25" xfId="0" applyNumberFormat="1" applyBorder="1" applyAlignment="1">
      <alignment vertical="center" wrapText="1"/>
    </xf>
    <xf numFmtId="49" fontId="4" fillId="0" borderId="58" xfId="0" applyNumberFormat="1" applyFont="1" applyBorder="1" applyAlignment="1">
      <alignment vertical="center"/>
    </xf>
    <xf numFmtId="0" fontId="0" fillId="0" borderId="59" xfId="0" applyNumberFormat="1" applyBorder="1" applyAlignment="1">
      <alignment vertical="center"/>
    </xf>
    <xf numFmtId="0" fontId="0" fillId="0" borderId="60" xfId="0" applyNumberFormat="1" applyBorder="1" applyAlignment="1">
      <alignment vertical="center"/>
    </xf>
    <xf numFmtId="0" fontId="0" fillId="0" borderId="53" xfId="0" applyNumberFormat="1" applyBorder="1" applyAlignment="1">
      <alignment vertical="center" wrapText="1"/>
    </xf>
    <xf numFmtId="0" fontId="0" fillId="0" borderId="61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4" fillId="0" borderId="62" xfId="0" applyNumberFormat="1" applyFont="1" applyBorder="1" applyAlignment="1">
      <alignment vertical="center"/>
    </xf>
    <xf numFmtId="0" fontId="0" fillId="0" borderId="62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/>
    </xf>
    <xf numFmtId="0" fontId="0" fillId="0" borderId="64" xfId="0" applyNumberFormat="1" applyBorder="1" applyAlignment="1">
      <alignment vertical="center" wrapText="1"/>
    </xf>
    <xf numFmtId="0" fontId="0" fillId="0" borderId="65" xfId="0" applyNumberFormat="1" applyBorder="1" applyAlignment="1">
      <alignment vertical="center"/>
    </xf>
    <xf numFmtId="0" fontId="0" fillId="0" borderId="66" xfId="0" applyBorder="1"/>
    <xf numFmtId="0" fontId="0" fillId="0" borderId="67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177" fontId="0" fillId="0" borderId="68" xfId="0" applyNumberFormat="1" applyBorder="1" applyAlignment="1">
      <alignment vertical="center"/>
    </xf>
    <xf numFmtId="177" fontId="0" fillId="0" borderId="69" xfId="0" applyNumberFormat="1" applyBorder="1" applyAlignment="1">
      <alignment vertical="center"/>
    </xf>
    <xf numFmtId="177" fontId="0" fillId="0" borderId="50" xfId="0" applyNumberFormat="1" applyBorder="1" applyAlignment="1">
      <alignment vertical="center"/>
    </xf>
    <xf numFmtId="177" fontId="0" fillId="0" borderId="70" xfId="0" applyNumberFormat="1" applyBorder="1" applyAlignment="1">
      <alignment vertical="center"/>
    </xf>
    <xf numFmtId="177" fontId="0" fillId="0" borderId="71" xfId="0" applyNumberFormat="1" applyBorder="1" applyAlignment="1">
      <alignment vertical="center"/>
    </xf>
    <xf numFmtId="177" fontId="0" fillId="0" borderId="53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177" fontId="0" fillId="0" borderId="64" xfId="0" applyNumberFormat="1" applyBorder="1" applyAlignment="1">
      <alignment vertical="center"/>
    </xf>
    <xf numFmtId="177" fontId="0" fillId="0" borderId="67" xfId="0" applyNumberFormat="1" applyBorder="1" applyAlignment="1">
      <alignment vertical="center"/>
    </xf>
    <xf numFmtId="177" fontId="0" fillId="0" borderId="49" xfId="0" applyNumberFormat="1" applyBorder="1" applyAlignment="1">
      <alignment vertical="center"/>
    </xf>
    <xf numFmtId="176" fontId="0" fillId="0" borderId="72" xfId="49" applyNumberFormat="1" applyFont="1" applyFill="1" applyBorder="1"/>
    <xf numFmtId="0" fontId="0" fillId="5" borderId="10" xfId="49" applyNumberFormat="1" applyFont="1" applyFill="1" applyBorder="1"/>
    <xf numFmtId="0" fontId="0" fillId="0" borderId="11" xfId="0" applyNumberFormat="1" applyBorder="1" applyAlignment="1">
      <alignment vertical="center"/>
    </xf>
    <xf numFmtId="176" fontId="0" fillId="0" borderId="73" xfId="49" applyNumberFormat="1" applyFont="1" applyFill="1" applyBorder="1"/>
    <xf numFmtId="0" fontId="0" fillId="5" borderId="49" xfId="49" applyNumberFormat="1" applyFont="1" applyFill="1" applyBorder="1"/>
    <xf numFmtId="0" fontId="0" fillId="0" borderId="50" xfId="0" applyNumberFormat="1" applyBorder="1" applyAlignment="1">
      <alignment vertical="center"/>
    </xf>
    <xf numFmtId="177" fontId="0" fillId="0" borderId="74" xfId="0" applyNumberFormat="1" applyBorder="1" applyAlignment="1">
      <alignment vertical="center"/>
    </xf>
    <xf numFmtId="0" fontId="0" fillId="5" borderId="56" xfId="49" applyNumberFormat="1" applyFont="1" applyFill="1" applyBorder="1"/>
    <xf numFmtId="176" fontId="0" fillId="0" borderId="75" xfId="49" applyNumberFormat="1" applyFont="1" applyFill="1" applyBorder="1"/>
    <xf numFmtId="0" fontId="0" fillId="5" borderId="60" xfId="49" applyNumberFormat="1" applyFont="1" applyFill="1" applyBorder="1"/>
    <xf numFmtId="0" fontId="0" fillId="0" borderId="53" xfId="0" applyNumberFormat="1" applyBorder="1" applyAlignment="1">
      <alignment vertical="center"/>
    </xf>
    <xf numFmtId="177" fontId="0" fillId="0" borderId="76" xfId="0" applyNumberFormat="1" applyBorder="1" applyAlignment="1">
      <alignment vertical="center"/>
    </xf>
    <xf numFmtId="176" fontId="0" fillId="0" borderId="77" xfId="49" applyNumberFormat="1" applyFont="1" applyFill="1" applyBorder="1"/>
    <xf numFmtId="0" fontId="0" fillId="5" borderId="63" xfId="49" applyNumberFormat="1" applyFont="1" applyFill="1" applyBorder="1"/>
    <xf numFmtId="0" fontId="0" fillId="0" borderId="64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6" fontId="0" fillId="0" borderId="49" xfId="0" applyNumberFormat="1" applyBorder="1" applyAlignment="1">
      <alignment vertical="center"/>
    </xf>
    <xf numFmtId="49" fontId="4" fillId="0" borderId="79" xfId="0" applyNumberFormat="1" applyFon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0" fillId="0" borderId="82" xfId="0" applyNumberFormat="1" applyBorder="1" applyAlignment="1">
      <alignment vertical="center" wrapText="1"/>
    </xf>
    <xf numFmtId="0" fontId="0" fillId="0" borderId="83" xfId="0" applyNumberFormat="1" applyBorder="1" applyAlignment="1">
      <alignment vertical="center"/>
    </xf>
    <xf numFmtId="49" fontId="4" fillId="0" borderId="84" xfId="0" applyNumberFormat="1" applyFont="1" applyBorder="1" applyAlignment="1">
      <alignment vertical="center"/>
    </xf>
    <xf numFmtId="0" fontId="0" fillId="0" borderId="85" xfId="0" applyNumberFormat="1" applyBorder="1" applyAlignment="1">
      <alignment vertical="center"/>
    </xf>
    <xf numFmtId="0" fontId="0" fillId="0" borderId="86" xfId="0" applyNumberFormat="1" applyBorder="1" applyAlignment="1">
      <alignment vertical="center"/>
    </xf>
    <xf numFmtId="0" fontId="0" fillId="0" borderId="87" xfId="0" applyNumberFormat="1" applyBorder="1" applyAlignment="1">
      <alignment vertical="center"/>
    </xf>
    <xf numFmtId="0" fontId="0" fillId="0" borderId="87" xfId="0" applyNumberFormat="1" applyBorder="1" applyAlignment="1">
      <alignment vertical="center" wrapText="1"/>
    </xf>
    <xf numFmtId="0" fontId="0" fillId="0" borderId="88" xfId="0" applyNumberFormat="1" applyBorder="1" applyAlignment="1">
      <alignment vertical="center"/>
    </xf>
    <xf numFmtId="49" fontId="4" fillId="0" borderId="59" xfId="0" applyNumberFormat="1" applyFont="1" applyBorder="1" applyAlignment="1">
      <alignment vertical="center"/>
    </xf>
    <xf numFmtId="49" fontId="0" fillId="0" borderId="59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49" fontId="0" fillId="0" borderId="53" xfId="0" applyNumberFormat="1" applyBorder="1" applyAlignment="1">
      <alignment vertical="center" wrapText="1"/>
    </xf>
    <xf numFmtId="49" fontId="4" fillId="0" borderId="89" xfId="0" applyNumberFormat="1" applyFont="1" applyBorder="1" applyAlignment="1">
      <alignment vertical="center"/>
    </xf>
    <xf numFmtId="177" fontId="0" fillId="0" borderId="90" xfId="0" applyNumberFormat="1" applyBorder="1" applyAlignment="1">
      <alignment vertical="center"/>
    </xf>
    <xf numFmtId="177" fontId="0" fillId="0" borderId="91" xfId="0" applyNumberFormat="1" applyBorder="1" applyAlignment="1">
      <alignment vertical="center"/>
    </xf>
    <xf numFmtId="177" fontId="0" fillId="0" borderId="82" xfId="0" applyNumberFormat="1" applyBorder="1" applyAlignment="1">
      <alignment vertical="center"/>
    </xf>
    <xf numFmtId="177" fontId="0" fillId="0" borderId="92" xfId="0" applyNumberFormat="1" applyBorder="1" applyAlignment="1">
      <alignment vertical="center"/>
    </xf>
    <xf numFmtId="177" fontId="0" fillId="0" borderId="93" xfId="0" applyNumberFormat="1" applyBorder="1" applyAlignment="1">
      <alignment vertical="center"/>
    </xf>
    <xf numFmtId="177" fontId="0" fillId="0" borderId="87" xfId="0" applyNumberFormat="1" applyBorder="1" applyAlignment="1">
      <alignment vertical="center"/>
    </xf>
    <xf numFmtId="0" fontId="0" fillId="5" borderId="81" xfId="49" applyNumberFormat="1" applyFont="1" applyFill="1" applyBorder="1"/>
    <xf numFmtId="0" fontId="0" fillId="0" borderId="82" xfId="0" applyNumberFormat="1" applyBorder="1" applyAlignment="1">
      <alignment vertical="center"/>
    </xf>
    <xf numFmtId="177" fontId="0" fillId="0" borderId="94" xfId="0" applyNumberFormat="1" applyBorder="1" applyAlignment="1">
      <alignment vertical="center"/>
    </xf>
    <xf numFmtId="0" fontId="0" fillId="5" borderId="86" xfId="49" applyNumberFormat="1" applyFont="1" applyFill="1" applyBorder="1"/>
    <xf numFmtId="177" fontId="0" fillId="0" borderId="9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177" fontId="0" fillId="0" borderId="15" xfId="0" applyNumberFormat="1" applyBorder="1" applyAlignment="1">
      <alignment vertical="center"/>
    </xf>
    <xf numFmtId="0" fontId="0" fillId="5" borderId="56" xfId="49" applyFont="1" applyFill="1" applyBorder="1"/>
    <xf numFmtId="0" fontId="0" fillId="5" borderId="96" xfId="49" applyNumberFormat="1" applyFont="1" applyFill="1" applyBorder="1"/>
    <xf numFmtId="0" fontId="0" fillId="0" borderId="97" xfId="0" applyNumberFormat="1" applyBorder="1" applyAlignment="1">
      <alignment vertical="center"/>
    </xf>
    <xf numFmtId="0" fontId="0" fillId="5" borderId="98" xfId="49" applyNumberFormat="1" applyFont="1" applyFill="1" applyBorder="1"/>
    <xf numFmtId="0" fontId="0" fillId="0" borderId="99" xfId="0" applyNumberFormat="1" applyBorder="1" applyAlignment="1">
      <alignment vertical="center"/>
    </xf>
    <xf numFmtId="0" fontId="0" fillId="5" borderId="100" xfId="49" applyNumberFormat="1" applyFont="1" applyFill="1" applyBorder="1"/>
    <xf numFmtId="0" fontId="0" fillId="0" borderId="101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176" fontId="0" fillId="0" borderId="103" xfId="49" applyNumberFormat="1" applyFont="1" applyFill="1" applyBorder="1"/>
    <xf numFmtId="49" fontId="4" fillId="0" borderId="104" xfId="0" applyNumberFormat="1" applyFon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7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25" xfId="0" applyNumberFormat="1" applyBorder="1" applyAlignment="1">
      <alignment vertical="center" wrapText="1"/>
    </xf>
    <xf numFmtId="49" fontId="0" fillId="0" borderId="62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 wrapText="1"/>
    </xf>
    <xf numFmtId="49" fontId="4" fillId="0" borderId="108" xfId="0" applyNumberFormat="1" applyFont="1" applyBorder="1" applyAlignment="1">
      <alignment vertical="center"/>
    </xf>
    <xf numFmtId="0" fontId="0" fillId="0" borderId="109" xfId="0" applyNumberFormat="1" applyBorder="1" applyAlignment="1">
      <alignment vertical="center"/>
    </xf>
    <xf numFmtId="0" fontId="0" fillId="0" borderId="110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11" xfId="0" applyNumberFormat="1" applyBorder="1" applyAlignment="1">
      <alignment vertical="center" wrapText="1"/>
    </xf>
    <xf numFmtId="0" fontId="0" fillId="0" borderId="112" xfId="0" applyNumberFormat="1" applyBorder="1" applyAlignment="1">
      <alignment vertical="center"/>
    </xf>
    <xf numFmtId="177" fontId="0" fillId="0" borderId="17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107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6" fontId="0" fillId="0" borderId="116" xfId="49" applyNumberFormat="1" applyFont="1" applyFill="1" applyBorder="1"/>
    <xf numFmtId="177" fontId="0" fillId="0" borderId="27" xfId="0" applyNumberFormat="1" applyBorder="1" applyAlignment="1">
      <alignment vertical="center"/>
    </xf>
    <xf numFmtId="176" fontId="0" fillId="0" borderId="117" xfId="49" applyNumberFormat="1" applyFont="1" applyFill="1" applyBorder="1"/>
    <xf numFmtId="0" fontId="0" fillId="5" borderId="110" xfId="49" applyNumberFormat="1" applyFont="1" applyFill="1" applyBorder="1"/>
    <xf numFmtId="177" fontId="0" fillId="0" borderId="118" xfId="0" applyNumberFormat="1" applyBorder="1" applyAlignment="1">
      <alignment vertical="center"/>
    </xf>
    <xf numFmtId="0" fontId="14" fillId="0" borderId="38" xfId="49" applyNumberFormat="1" applyFont="1" applyFill="1" applyBorder="1" applyAlignment="1"/>
    <xf numFmtId="0" fontId="9" fillId="0" borderId="34" xfId="49" applyFont="1" applyFill="1" applyBorder="1" applyAlignment="1">
      <alignment horizontal="center" vertical="center"/>
    </xf>
    <xf numFmtId="0" fontId="9" fillId="0" borderId="39" xfId="49" applyFont="1" applyFill="1" applyBorder="1" applyAlignment="1">
      <alignment horizontal="center" vertical="center"/>
    </xf>
    <xf numFmtId="0" fontId="9" fillId="0" borderId="0" xfId="49" applyFont="1" applyFill="1" applyAlignment="1">
      <alignment vertical="center"/>
    </xf>
    <xf numFmtId="0" fontId="10" fillId="0" borderId="45" xfId="49" applyFont="1" applyFill="1" applyBorder="1" applyAlignment="1">
      <alignment horizontal="left" vertical="center"/>
    </xf>
    <xf numFmtId="0" fontId="10" fillId="0" borderId="0" xfId="49" applyFont="1" applyFill="1" applyBorder="1" applyAlignment="1">
      <alignment horizontal="left" vertical="center"/>
    </xf>
    <xf numFmtId="0" fontId="10" fillId="0" borderId="46" xfId="49" applyFont="1" applyFill="1" applyBorder="1" applyAlignment="1">
      <alignment horizontal="left" vertical="center"/>
    </xf>
    <xf numFmtId="0" fontId="14" fillId="0" borderId="36" xfId="49" applyFont="1" applyFill="1" applyBorder="1" applyAlignment="1"/>
    <xf numFmtId="0" fontId="14" fillId="0" borderId="37" xfId="49" applyNumberFormat="1" applyFont="1" applyFill="1" applyBorder="1" applyAlignment="1"/>
    <xf numFmtId="0" fontId="14" fillId="0" borderId="36" xfId="49" applyNumberFormat="1" applyFont="1" applyFill="1" applyBorder="1" applyAlignment="1"/>
    <xf numFmtId="0" fontId="9" fillId="0" borderId="33" xfId="49" applyFont="1" applyFill="1" applyBorder="1" applyAlignment="1">
      <alignment horizontal="center" vertical="center"/>
    </xf>
    <xf numFmtId="0" fontId="14" fillId="0" borderId="33" xfId="49" applyNumberFormat="1" applyFont="1" applyFill="1" applyBorder="1" applyAlignment="1"/>
    <xf numFmtId="178" fontId="8" fillId="0" borderId="33" xfId="49" applyNumberFormat="1" applyFont="1" applyBorder="1" applyAlignment="1">
      <alignment vertical="center"/>
    </xf>
    <xf numFmtId="14" fontId="8" fillId="0" borderId="0" xfId="49" applyNumberFormat="1" applyFont="1"/>
    <xf numFmtId="0" fontId="9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1" fillId="0" borderId="0" xfId="49" applyFont="1" applyAlignment="1">
      <alignment vertical="center"/>
    </xf>
    <xf numFmtId="0" fontId="8" fillId="0" borderId="0" xfId="49" applyFont="1" applyAlignment="1">
      <alignment horizontal="left"/>
    </xf>
    <xf numFmtId="0" fontId="8" fillId="0" borderId="33" xfId="49" applyNumberFormat="1" applyFont="1" applyBorder="1" applyAlignment="1">
      <alignment horizontal="left"/>
    </xf>
    <xf numFmtId="0" fontId="5" fillId="3" borderId="33" xfId="49" applyFont="1" applyFill="1" applyBorder="1" applyAlignment="1">
      <alignment horizontal="left"/>
    </xf>
    <xf numFmtId="0" fontId="5" fillId="3" borderId="33" xfId="49" applyFont="1" applyFill="1" applyBorder="1" applyAlignment="1">
      <alignment vertical="center"/>
    </xf>
    <xf numFmtId="0" fontId="5" fillId="3" borderId="33" xfId="49" applyFont="1" applyFill="1" applyBorder="1"/>
    <xf numFmtId="0" fontId="9" fillId="15" borderId="34" xfId="49" applyFont="1" applyFill="1" applyBorder="1" applyAlignment="1">
      <alignment horizontal="left" vertical="center"/>
    </xf>
    <xf numFmtId="0" fontId="10" fillId="15" borderId="34" xfId="49" applyFont="1" applyFill="1" applyBorder="1" applyAlignment="1">
      <alignment horizontal="left" vertical="center"/>
    </xf>
    <xf numFmtId="0" fontId="9" fillId="15" borderId="34" xfId="49" applyFont="1" applyFill="1" applyBorder="1" applyAlignment="1">
      <alignment vertical="center"/>
    </xf>
    <xf numFmtId="0" fontId="13" fillId="15" borderId="38" xfId="49" applyFont="1" applyFill="1" applyBorder="1" applyAlignment="1">
      <alignment vertical="center"/>
    </xf>
    <xf numFmtId="0" fontId="17" fillId="0" borderId="0" xfId="49" applyFont="1" applyAlignment="1"/>
    <xf numFmtId="0" fontId="5" fillId="3" borderId="33" xfId="49" applyFont="1" applyFill="1" applyBorder="1" applyAlignment="1">
      <alignment horizontal="center"/>
    </xf>
    <xf numFmtId="0" fontId="5" fillId="16" borderId="33" xfId="49" applyFont="1" applyFill="1" applyBorder="1"/>
    <xf numFmtId="176" fontId="5" fillId="3" borderId="33" xfId="49" applyNumberFormat="1" applyFont="1" applyFill="1" applyBorder="1" applyAlignment="1">
      <alignment wrapText="1"/>
    </xf>
    <xf numFmtId="0" fontId="9" fillId="17" borderId="36" xfId="49" applyFont="1" applyFill="1" applyBorder="1" applyAlignment="1">
      <alignment vertical="center"/>
    </xf>
    <xf numFmtId="176" fontId="9" fillId="17" borderId="36" xfId="49" applyNumberFormat="1" applyFont="1" applyFill="1" applyBorder="1" applyAlignment="1">
      <alignment vertical="center"/>
    </xf>
    <xf numFmtId="0" fontId="9" fillId="17" borderId="37" xfId="49" applyFont="1" applyFill="1" applyBorder="1" applyAlignment="1">
      <alignment vertical="center"/>
    </xf>
    <xf numFmtId="176" fontId="9" fillId="17" borderId="37" xfId="49" applyNumberFormat="1" applyFont="1" applyFill="1" applyBorder="1" applyAlignment="1">
      <alignment vertical="center"/>
    </xf>
    <xf numFmtId="0" fontId="9" fillId="17" borderId="38" xfId="49" applyFont="1" applyFill="1" applyBorder="1" applyAlignment="1">
      <alignment vertical="center"/>
    </xf>
    <xf numFmtId="176" fontId="9" fillId="17" borderId="38" xfId="49" applyNumberFormat="1" applyFont="1" applyFill="1" applyBorder="1" applyAlignment="1">
      <alignment vertical="center"/>
    </xf>
    <xf numFmtId="0" fontId="9" fillId="17" borderId="40" xfId="49" applyFont="1" applyFill="1" applyBorder="1" applyAlignment="1">
      <alignment vertical="center"/>
    </xf>
    <xf numFmtId="176" fontId="9" fillId="17" borderId="40" xfId="49" applyNumberFormat="1" applyFont="1" applyFill="1" applyBorder="1" applyAlignment="1">
      <alignment vertical="center"/>
    </xf>
    <xf numFmtId="176" fontId="9" fillId="0" borderId="38" xfId="49" applyNumberFormat="1" applyFont="1" applyFill="1" applyBorder="1" applyAlignment="1">
      <alignment vertical="center"/>
    </xf>
    <xf numFmtId="176" fontId="9" fillId="0" borderId="36" xfId="49" applyNumberFormat="1" applyFont="1" applyFill="1" applyBorder="1" applyAlignment="1">
      <alignment vertical="center"/>
    </xf>
    <xf numFmtId="176" fontId="9" fillId="0" borderId="40" xfId="49" applyNumberFormat="1" applyFont="1" applyFill="1" applyBorder="1" applyAlignment="1">
      <alignment vertical="center"/>
    </xf>
    <xf numFmtId="176" fontId="9" fillId="0" borderId="37" xfId="49" applyNumberFormat="1" applyFont="1" applyFill="1" applyBorder="1" applyAlignment="1">
      <alignment vertical="center"/>
    </xf>
    <xf numFmtId="0" fontId="9" fillId="17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>
      <alignment vertical="center"/>
    </xf>
    <xf numFmtId="176" fontId="9" fillId="17" borderId="41" xfId="49" applyNumberFormat="1" applyFont="1" applyFill="1" applyBorder="1" applyAlignment="1">
      <alignment vertical="center"/>
    </xf>
    <xf numFmtId="0" fontId="9" fillId="15" borderId="38" xfId="49" applyFont="1" applyFill="1" applyBorder="1" applyAlignment="1">
      <alignment vertical="center"/>
    </xf>
    <xf numFmtId="176" fontId="9" fillId="15" borderId="38" xfId="49" applyNumberFormat="1" applyFont="1" applyFill="1" applyBorder="1" applyAlignment="1">
      <alignment vertical="center"/>
    </xf>
    <xf numFmtId="0" fontId="9" fillId="5" borderId="36" xfId="49" applyFont="1" applyFill="1" applyBorder="1" applyAlignment="1">
      <alignment vertical="center"/>
    </xf>
    <xf numFmtId="177" fontId="8" fillId="8" borderId="36" xfId="49" applyNumberFormat="1" applyFont="1" applyFill="1" applyBorder="1" applyAlignment="1">
      <alignment vertical="center"/>
    </xf>
    <xf numFmtId="0" fontId="9" fillId="5" borderId="37" xfId="49" applyNumberFormat="1" applyFont="1" applyFill="1" applyBorder="1" applyAlignment="1">
      <alignment vertical="center"/>
    </xf>
    <xf numFmtId="0" fontId="9" fillId="5" borderId="37" xfId="49" applyFont="1" applyFill="1" applyBorder="1" applyAlignment="1">
      <alignment vertical="center"/>
    </xf>
    <xf numFmtId="177" fontId="8" fillId="8" borderId="37" xfId="49" applyNumberFormat="1" applyFont="1" applyFill="1" applyBorder="1" applyAlignment="1">
      <alignment vertical="center"/>
    </xf>
    <xf numFmtId="0" fontId="9" fillId="5" borderId="38" xfId="49" applyNumberFormat="1" applyFont="1" applyFill="1" applyBorder="1" applyAlignment="1">
      <alignment vertical="center"/>
    </xf>
    <xf numFmtId="0" fontId="9" fillId="5" borderId="38" xfId="49" applyFont="1" applyFill="1" applyBorder="1" applyAlignment="1">
      <alignment vertical="center"/>
    </xf>
    <xf numFmtId="177" fontId="8" fillId="8" borderId="38" xfId="49" applyNumberFormat="1" applyFont="1" applyFill="1" applyBorder="1" applyAlignment="1">
      <alignment vertical="center"/>
    </xf>
    <xf numFmtId="0" fontId="9" fillId="8" borderId="38" xfId="49" applyNumberFormat="1" applyFont="1" applyFill="1" applyBorder="1" applyAlignment="1">
      <alignment vertical="center"/>
    </xf>
    <xf numFmtId="0" fontId="9" fillId="8" borderId="38" xfId="49" applyFont="1" applyFill="1" applyBorder="1" applyAlignment="1">
      <alignment vertical="center"/>
    </xf>
    <xf numFmtId="0" fontId="9" fillId="8" borderId="36" xfId="49" applyNumberFormat="1" applyFont="1" applyFill="1" applyBorder="1" applyAlignment="1">
      <alignment vertical="center"/>
    </xf>
    <xf numFmtId="0" fontId="9" fillId="8" borderId="36" xfId="49" applyFont="1" applyFill="1" applyBorder="1" applyAlignment="1">
      <alignment vertical="center"/>
    </xf>
    <xf numFmtId="0" fontId="9" fillId="8" borderId="40" xfId="49" applyNumberFormat="1" applyFont="1" applyFill="1" applyBorder="1" applyAlignment="1">
      <alignment vertical="center"/>
    </xf>
    <xf numFmtId="0" fontId="9" fillId="8" borderId="40" xfId="49" applyFont="1" applyFill="1" applyBorder="1" applyAlignment="1">
      <alignment vertical="center"/>
    </xf>
    <xf numFmtId="177" fontId="8" fillId="8" borderId="40" xfId="49" applyNumberFormat="1" applyFont="1" applyFill="1" applyBorder="1" applyAlignment="1">
      <alignment vertical="center"/>
    </xf>
    <xf numFmtId="0" fontId="9" fillId="8" borderId="37" xfId="49" applyNumberFormat="1" applyFont="1" applyFill="1" applyBorder="1" applyAlignment="1">
      <alignment vertical="center"/>
    </xf>
    <xf numFmtId="0" fontId="9" fillId="8" borderId="37" xfId="49" applyFont="1" applyFill="1" applyBorder="1" applyAlignment="1">
      <alignment vertical="center"/>
    </xf>
    <xf numFmtId="0" fontId="9" fillId="8" borderId="41" xfId="49" applyFont="1" applyFill="1" applyBorder="1" applyAlignment="1">
      <alignment vertical="center"/>
    </xf>
    <xf numFmtId="177" fontId="8" fillId="8" borderId="41" xfId="49" applyNumberFormat="1" applyFont="1" applyFill="1" applyBorder="1" applyAlignment="1">
      <alignment vertical="center"/>
    </xf>
    <xf numFmtId="0" fontId="9" fillId="5" borderId="41" xfId="49" applyNumberFormat="1" applyFont="1" applyFill="1" applyBorder="1" applyAlignment="1">
      <alignment vertical="center"/>
    </xf>
    <xf numFmtId="0" fontId="9" fillId="5" borderId="41" xfId="49" applyFont="1" applyFill="1" applyBorder="1" applyAlignment="1">
      <alignment vertical="center"/>
    </xf>
    <xf numFmtId="0" fontId="9" fillId="15" borderId="38" xfId="49" applyNumberFormat="1" applyFont="1" applyFill="1" applyBorder="1" applyAlignment="1">
      <alignment vertical="center"/>
    </xf>
    <xf numFmtId="177" fontId="8" fillId="15" borderId="38" xfId="49" applyNumberFormat="1" applyFont="1" applyFill="1" applyBorder="1" applyAlignment="1">
      <alignment vertical="center"/>
    </xf>
    <xf numFmtId="0" fontId="9" fillId="15" borderId="35" xfId="49" applyFont="1" applyFill="1" applyBorder="1" applyAlignment="1">
      <alignment horizontal="left" vertical="center"/>
    </xf>
    <xf numFmtId="0" fontId="10" fillId="15" borderId="35" xfId="49" applyFont="1" applyFill="1" applyBorder="1" applyAlignment="1">
      <alignment horizontal="left" vertical="center"/>
    </xf>
    <xf numFmtId="0" fontId="9" fillId="15" borderId="35" xfId="49" applyFont="1" applyFill="1" applyBorder="1" applyAlignment="1">
      <alignment vertical="center"/>
    </xf>
    <xf numFmtId="0" fontId="13" fillId="15" borderId="36" xfId="49" applyFont="1" applyFill="1" applyBorder="1" applyAlignment="1">
      <alignment vertical="center"/>
    </xf>
    <xf numFmtId="0" fontId="9" fillId="15" borderId="39" xfId="49" applyFont="1" applyFill="1" applyBorder="1" applyAlignment="1">
      <alignment horizontal="left" vertical="center"/>
    </xf>
    <xf numFmtId="0" fontId="10" fillId="15" borderId="39" xfId="49" applyFont="1" applyFill="1" applyBorder="1" applyAlignment="1">
      <alignment horizontal="left" vertical="center"/>
    </xf>
    <xf numFmtId="0" fontId="9" fillId="15" borderId="39" xfId="49" applyFont="1" applyFill="1" applyBorder="1" applyAlignment="1">
      <alignment vertical="center"/>
    </xf>
    <xf numFmtId="0" fontId="13" fillId="15" borderId="37" xfId="49" applyFont="1" applyFill="1" applyBorder="1" applyAlignment="1">
      <alignment vertical="center"/>
    </xf>
    <xf numFmtId="0" fontId="10" fillId="15" borderId="34" xfId="49" applyFont="1" applyFill="1" applyBorder="1" applyAlignment="1">
      <alignment vertical="center"/>
    </xf>
    <xf numFmtId="0" fontId="1" fillId="15" borderId="34" xfId="49" applyFont="1" applyFill="1" applyBorder="1" applyAlignment="1">
      <alignment vertical="center"/>
    </xf>
    <xf numFmtId="0" fontId="10" fillId="15" borderId="35" xfId="49" applyFont="1" applyFill="1" applyBorder="1" applyAlignment="1">
      <alignment vertical="center"/>
    </xf>
    <xf numFmtId="0" fontId="13" fillId="15" borderId="36" xfId="49" applyNumberFormat="1" applyFont="1" applyFill="1" applyBorder="1" applyAlignment="1">
      <alignment vertical="center"/>
    </xf>
    <xf numFmtId="0" fontId="13" fillId="15" borderId="40" xfId="49" applyFont="1" applyFill="1" applyBorder="1" applyAlignment="1">
      <alignment vertical="center"/>
    </xf>
    <xf numFmtId="0" fontId="13" fillId="15" borderId="40" xfId="49" applyNumberFormat="1" applyFont="1" applyFill="1" applyBorder="1" applyAlignment="1">
      <alignment vertical="center"/>
    </xf>
    <xf numFmtId="0" fontId="10" fillId="15" borderId="39" xfId="49" applyFont="1" applyFill="1" applyBorder="1" applyAlignment="1">
      <alignment vertical="center"/>
    </xf>
    <xf numFmtId="0" fontId="10" fillId="15" borderId="42" xfId="49" applyFont="1" applyFill="1" applyBorder="1" applyAlignment="1">
      <alignment horizontal="left" vertical="center"/>
    </xf>
    <xf numFmtId="0" fontId="9" fillId="15" borderId="0" xfId="49" applyFont="1" applyFill="1" applyBorder="1" applyAlignment="1">
      <alignment vertical="center"/>
    </xf>
    <xf numFmtId="0" fontId="9" fillId="15" borderId="42" xfId="49" applyFont="1" applyFill="1" applyBorder="1" applyAlignment="1">
      <alignment horizontal="left" vertical="center"/>
    </xf>
    <xf numFmtId="0" fontId="9" fillId="15" borderId="43" xfId="49" applyFont="1" applyFill="1" applyBorder="1" applyAlignment="1">
      <alignment horizontal="left" vertical="center"/>
    </xf>
    <xf numFmtId="0" fontId="10" fillId="15" borderId="43" xfId="49" applyFont="1" applyFill="1" applyBorder="1" applyAlignment="1">
      <alignment horizontal="left" vertical="center"/>
    </xf>
    <xf numFmtId="0" fontId="9" fillId="15" borderId="44" xfId="49" applyFont="1" applyFill="1" applyBorder="1" applyAlignment="1">
      <alignment horizontal="left" vertical="center"/>
    </xf>
    <xf numFmtId="0" fontId="10" fillId="15" borderId="44" xfId="49" applyFont="1" applyFill="1" applyBorder="1" applyAlignment="1">
      <alignment horizontal="left" vertical="center"/>
    </xf>
    <xf numFmtId="0" fontId="9" fillId="15" borderId="0" xfId="49" applyFont="1" applyFill="1" applyAlignment="1">
      <alignment horizontal="left" vertical="center"/>
    </xf>
    <xf numFmtId="0" fontId="9" fillId="15" borderId="45" xfId="49" applyFont="1" applyFill="1" applyBorder="1" applyAlignment="1">
      <alignment vertical="center"/>
    </xf>
    <xf numFmtId="0" fontId="9" fillId="15" borderId="34" xfId="49" applyFont="1" applyFill="1" applyBorder="1" applyAlignment="1">
      <alignment horizontal="center" vertical="center"/>
    </xf>
    <xf numFmtId="0" fontId="9" fillId="15" borderId="35" xfId="49" applyFont="1" applyFill="1" applyBorder="1" applyAlignment="1">
      <alignment horizontal="center" vertical="center"/>
    </xf>
    <xf numFmtId="0" fontId="9" fillId="15" borderId="39" xfId="49" applyFont="1" applyFill="1" applyBorder="1" applyAlignment="1">
      <alignment horizontal="center" vertical="center"/>
    </xf>
    <xf numFmtId="0" fontId="9" fillId="15" borderId="36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/>
    </xf>
    <xf numFmtId="0" fontId="10" fillId="15" borderId="45" xfId="49" applyFont="1" applyFill="1" applyBorder="1" applyAlignment="1">
      <alignment horizontal="left" vertical="center"/>
    </xf>
    <xf numFmtId="0" fontId="10" fillId="15" borderId="0" xfId="49" applyFont="1" applyFill="1" applyBorder="1" applyAlignment="1">
      <alignment horizontal="left" vertical="center"/>
    </xf>
    <xf numFmtId="0" fontId="10" fillId="15" borderId="46" xfId="49" applyFont="1" applyFill="1" applyBorder="1" applyAlignment="1">
      <alignment horizontal="left" vertical="center"/>
    </xf>
    <xf numFmtId="176" fontId="9" fillId="15" borderId="36" xfId="49" applyNumberFormat="1" applyFont="1" applyFill="1" applyBorder="1" applyAlignment="1">
      <alignment vertical="center"/>
    </xf>
    <xf numFmtId="176" fontId="9" fillId="15" borderId="37" xfId="49" applyNumberFormat="1" applyFont="1" applyFill="1" applyBorder="1" applyAlignment="1">
      <alignment vertical="center"/>
    </xf>
    <xf numFmtId="0" fontId="13" fillId="15" borderId="41" xfId="49" applyFont="1" applyFill="1" applyBorder="1" applyAlignment="1">
      <alignment vertical="center"/>
    </xf>
    <xf numFmtId="176" fontId="13" fillId="0" borderId="38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>
      <alignment vertical="center"/>
    </xf>
    <xf numFmtId="176" fontId="13" fillId="0" borderId="40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>
      <alignment vertical="center"/>
    </xf>
    <xf numFmtId="176" fontId="13" fillId="0" borderId="41" xfId="49" applyNumberFormat="1" applyFont="1" applyFill="1" applyBorder="1" applyAlignment="1">
      <alignment vertical="center"/>
    </xf>
    <xf numFmtId="0" fontId="9" fillId="0" borderId="36" xfId="49" applyFont="1" applyFill="1" applyBorder="1" applyAlignment="1">
      <alignment vertical="center" wrapText="1"/>
    </xf>
    <xf numFmtId="0" fontId="9" fillId="0" borderId="40" xfId="49" applyNumberFormat="1" applyFont="1" applyFill="1" applyBorder="1" applyAlignment="1">
      <alignment vertical="center" wrapText="1"/>
    </xf>
    <xf numFmtId="0" fontId="9" fillId="0" borderId="40" xfId="49" applyFont="1" applyFill="1" applyBorder="1" applyAlignment="1">
      <alignment vertical="center" wrapText="1"/>
    </xf>
    <xf numFmtId="176" fontId="13" fillId="17" borderId="38" xfId="49" applyNumberFormat="1" applyFont="1" applyFill="1" applyBorder="1" applyAlignment="1">
      <alignment vertical="center"/>
    </xf>
    <xf numFmtId="176" fontId="13" fillId="17" borderId="36" xfId="49" applyNumberFormat="1" applyFont="1" applyFill="1" applyBorder="1" applyAlignment="1">
      <alignment vertical="center"/>
    </xf>
    <xf numFmtId="176" fontId="13" fillId="17" borderId="40" xfId="49" applyNumberFormat="1" applyFont="1" applyFill="1" applyBorder="1" applyAlignment="1">
      <alignment vertical="center"/>
    </xf>
    <xf numFmtId="0" fontId="9" fillId="0" borderId="37" xfId="49" applyFont="1" applyFill="1" applyBorder="1" applyAlignment="1">
      <alignment vertical="center" wrapText="1"/>
    </xf>
    <xf numFmtId="176" fontId="13" fillId="17" borderId="37" xfId="49" applyNumberFormat="1" applyFont="1" applyFill="1" applyBorder="1" applyAlignment="1">
      <alignment vertical="center"/>
    </xf>
    <xf numFmtId="176" fontId="13" fillId="15" borderId="38" xfId="49" applyNumberFormat="1" applyFont="1" applyFill="1" applyBorder="1" applyAlignment="1">
      <alignment vertical="center"/>
    </xf>
    <xf numFmtId="176" fontId="13" fillId="15" borderId="36" xfId="49" applyNumberFormat="1" applyFont="1" applyFill="1" applyBorder="1" applyAlignment="1">
      <alignment vertical="center"/>
    </xf>
    <xf numFmtId="176" fontId="13" fillId="15" borderId="37" xfId="49" applyNumberFormat="1" applyFont="1" applyFill="1" applyBorder="1" applyAlignment="1">
      <alignment vertical="center"/>
    </xf>
    <xf numFmtId="0" fontId="9" fillId="15" borderId="40" xfId="49" applyFont="1" applyFill="1" applyBorder="1" applyAlignment="1">
      <alignment vertical="center"/>
    </xf>
    <xf numFmtId="176" fontId="9" fillId="15" borderId="40" xfId="49" applyNumberFormat="1" applyFont="1" applyFill="1" applyBorder="1" applyAlignment="1">
      <alignment vertical="center"/>
    </xf>
    <xf numFmtId="0" fontId="9" fillId="15" borderId="119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 wrapText="1"/>
    </xf>
    <xf numFmtId="0" fontId="13" fillId="9" borderId="36" xfId="49" applyFont="1" applyFill="1" applyBorder="1" applyAlignment="1">
      <alignment vertical="center"/>
    </xf>
    <xf numFmtId="0" fontId="9" fillId="15" borderId="36" xfId="49" applyNumberFormat="1" applyFont="1" applyFill="1" applyBorder="1" applyAlignment="1">
      <alignment vertical="center"/>
    </xf>
    <xf numFmtId="177" fontId="8" fillId="15" borderId="36" xfId="49" applyNumberFormat="1" applyFont="1" applyFill="1" applyBorder="1" applyAlignment="1">
      <alignment vertical="center"/>
    </xf>
    <xf numFmtId="0" fontId="9" fillId="15" borderId="37" xfId="49" applyNumberFormat="1" applyFont="1" applyFill="1" applyBorder="1" applyAlignment="1">
      <alignment vertical="center"/>
    </xf>
    <xf numFmtId="177" fontId="8" fillId="15" borderId="37" xfId="49" applyNumberFormat="1" applyFont="1" applyFill="1" applyBorder="1" applyAlignment="1">
      <alignment vertical="center"/>
    </xf>
    <xf numFmtId="176" fontId="13" fillId="17" borderId="41" xfId="49" applyNumberFormat="1" applyFont="1" applyFill="1" applyBorder="1" applyAlignment="1">
      <alignment vertical="center"/>
    </xf>
    <xf numFmtId="0" fontId="13" fillId="15" borderId="38" xfId="49" applyNumberFormat="1" applyFont="1" applyFill="1" applyBorder="1" applyAlignment="1">
      <alignment vertical="center"/>
    </xf>
    <xf numFmtId="0" fontId="9" fillId="15" borderId="34" xfId="0" applyFont="1" applyFill="1" applyBorder="1" applyAlignment="1">
      <alignment horizontal="left" vertical="center"/>
    </xf>
    <xf numFmtId="0" fontId="10" fillId="15" borderId="33" xfId="49" applyFont="1" applyFill="1" applyBorder="1" applyAlignment="1">
      <alignment horizontal="left" vertical="center" wrapText="1"/>
    </xf>
    <xf numFmtId="0" fontId="8" fillId="15" borderId="33" xfId="49" applyFont="1" applyFill="1" applyBorder="1" applyAlignment="1">
      <alignment vertical="center"/>
    </xf>
    <xf numFmtId="0" fontId="9" fillId="15" borderId="33" xfId="49" applyFont="1" applyFill="1" applyBorder="1" applyAlignment="1">
      <alignment horizontal="center" vertical="center"/>
    </xf>
    <xf numFmtId="0" fontId="9" fillId="15" borderId="33" xfId="49" applyFont="1" applyFill="1" applyBorder="1" applyAlignment="1">
      <alignment vertical="center"/>
    </xf>
    <xf numFmtId="0" fontId="9" fillId="15" borderId="35" xfId="0" applyFont="1" applyFill="1" applyBorder="1" applyAlignment="1">
      <alignment horizontal="left" vertical="center"/>
    </xf>
    <xf numFmtId="0" fontId="9" fillId="15" borderId="39" xfId="0" applyFont="1" applyFill="1" applyBorder="1" applyAlignment="1">
      <alignment horizontal="left" vertical="center"/>
    </xf>
    <xf numFmtId="176" fontId="9" fillId="15" borderId="33" xfId="49" applyNumberFormat="1" applyFont="1" applyFill="1" applyBorder="1" applyAlignment="1">
      <alignment vertical="center"/>
    </xf>
    <xf numFmtId="0" fontId="9" fillId="17" borderId="33" xfId="49" applyFont="1" applyFill="1" applyBorder="1" applyAlignment="1">
      <alignment vertical="center"/>
    </xf>
    <xf numFmtId="176" fontId="9" fillId="0" borderId="33" xfId="49" applyNumberFormat="1" applyFont="1" applyFill="1" applyBorder="1" applyAlignment="1">
      <alignment vertical="center"/>
    </xf>
    <xf numFmtId="0" fontId="9" fillId="15" borderId="33" xfId="49" applyNumberFormat="1" applyFont="1" applyFill="1" applyBorder="1" applyAlignment="1">
      <alignment vertical="center"/>
    </xf>
    <xf numFmtId="177" fontId="8" fillId="15" borderId="33" xfId="49" applyNumberFormat="1" applyFont="1" applyFill="1" applyBorder="1" applyAlignment="1">
      <alignment vertical="center"/>
    </xf>
    <xf numFmtId="176" fontId="9" fillId="17" borderId="33" xfId="49" applyNumberFormat="1" applyFont="1" applyFill="1" applyBorder="1" applyAlignment="1">
      <alignment vertical="center"/>
    </xf>
    <xf numFmtId="0" fontId="9" fillId="0" borderId="33" xfId="49" applyNumberFormat="1" applyFont="1" applyFill="1" applyBorder="1" applyAlignment="1">
      <alignment vertical="center"/>
    </xf>
    <xf numFmtId="0" fontId="9" fillId="8" borderId="33" xfId="49" applyFont="1" applyFill="1" applyBorder="1" applyAlignment="1">
      <alignment vertical="center"/>
    </xf>
    <xf numFmtId="177" fontId="8" fillId="8" borderId="33" xfId="49" applyNumberFormat="1" applyFont="1" applyFill="1" applyBorder="1" applyAlignment="1">
      <alignment vertical="center"/>
    </xf>
    <xf numFmtId="0" fontId="8" fillId="0" borderId="0" xfId="0" applyFont="1"/>
    <xf numFmtId="0" fontId="5" fillId="6" borderId="112" xfId="0" applyFont="1" applyFill="1" applyBorder="1"/>
    <xf numFmtId="0" fontId="5" fillId="6" borderId="120" xfId="0" applyFont="1" applyFill="1" applyBorder="1"/>
    <xf numFmtId="0" fontId="5" fillId="0" borderId="4" xfId="0" applyFont="1" applyBorder="1"/>
    <xf numFmtId="0" fontId="0" fillId="0" borderId="18" xfId="0" applyBorder="1"/>
    <xf numFmtId="0" fontId="8" fillId="0" borderId="18" xfId="0" applyNumberFormat="1" applyFont="1" applyBorder="1"/>
    <xf numFmtId="0" fontId="8" fillId="0" borderId="121" xfId="0" applyFont="1" applyBorder="1"/>
    <xf numFmtId="0" fontId="9" fillId="5" borderId="121" xfId="0" applyNumberFormat="1" applyFont="1" applyFill="1" applyBorder="1" applyAlignment="1">
      <alignment wrapText="1"/>
    </xf>
    <xf numFmtId="0" fontId="5" fillId="0" borderId="65" xfId="0" applyFont="1" applyBorder="1"/>
    <xf numFmtId="0" fontId="0" fillId="0" borderId="35" xfId="0" applyBorder="1"/>
    <xf numFmtId="0" fontId="8" fillId="0" borderId="35" xfId="0" applyNumberFormat="1" applyFont="1" applyBorder="1"/>
    <xf numFmtId="0" fontId="8" fillId="0" borderId="36" xfId="0" applyFont="1" applyBorder="1"/>
    <xf numFmtId="0" fontId="9" fillId="5" borderId="36" xfId="0" applyNumberFormat="1" applyFont="1" applyFill="1" applyBorder="1" applyAlignment="1">
      <alignment wrapText="1"/>
    </xf>
    <xf numFmtId="0" fontId="8" fillId="0" borderId="18" xfId="0" applyFont="1" applyBorder="1"/>
    <xf numFmtId="0" fontId="9" fillId="5" borderId="121" xfId="0" applyFont="1" applyFill="1" applyBorder="1" applyAlignment="1">
      <alignment wrapText="1"/>
    </xf>
    <xf numFmtId="0" fontId="8" fillId="0" borderId="35" xfId="0" applyFont="1" applyBorder="1"/>
    <xf numFmtId="0" fontId="9" fillId="5" borderId="36" xfId="0" applyFont="1" applyFill="1" applyBorder="1" applyAlignment="1">
      <alignment wrapText="1"/>
    </xf>
    <xf numFmtId="0" fontId="8" fillId="0" borderId="40" xfId="0" applyNumberFormat="1" applyFont="1" applyBorder="1"/>
    <xf numFmtId="0" fontId="9" fillId="5" borderId="40" xfId="0" applyNumberFormat="1" applyFont="1" applyFill="1" applyBorder="1" applyAlignment="1">
      <alignment wrapText="1"/>
    </xf>
    <xf numFmtId="0" fontId="8" fillId="0" borderId="40" xfId="0" applyFont="1" applyBorder="1"/>
    <xf numFmtId="0" fontId="9" fillId="5" borderId="40" xfId="0" applyFont="1" applyFill="1" applyBorder="1" applyAlignment="1">
      <alignment wrapText="1"/>
    </xf>
    <xf numFmtId="0" fontId="0" fillId="0" borderId="34" xfId="0" applyBorder="1"/>
    <xf numFmtId="0" fontId="8" fillId="0" borderId="34" xfId="0" applyFont="1" applyBorder="1"/>
    <xf numFmtId="0" fontId="8" fillId="0" borderId="38" xfId="0" applyFont="1" applyBorder="1"/>
    <xf numFmtId="0" fontId="9" fillId="5" borderId="38" xfId="0" applyFont="1" applyFill="1" applyBorder="1" applyAlignment="1">
      <alignment wrapText="1"/>
    </xf>
    <xf numFmtId="0" fontId="5" fillId="0" borderId="122" xfId="0" applyFont="1" applyBorder="1"/>
    <xf numFmtId="0" fontId="0" fillId="0" borderId="123" xfId="0" applyBorder="1"/>
    <xf numFmtId="0" fontId="8" fillId="0" borderId="123" xfId="0" applyFont="1" applyBorder="1"/>
    <xf numFmtId="0" fontId="8" fillId="0" borderId="124" xfId="0" applyNumberFormat="1" applyFont="1" applyBorder="1"/>
    <xf numFmtId="0" fontId="9" fillId="5" borderId="124" xfId="0" applyFont="1" applyFill="1" applyBorder="1" applyAlignment="1">
      <alignment wrapText="1"/>
    </xf>
    <xf numFmtId="0" fontId="8" fillId="0" borderId="124" xfId="0" applyFont="1" applyBorder="1"/>
    <xf numFmtId="0" fontId="5" fillId="6" borderId="118" xfId="0" applyFont="1" applyFill="1" applyBorder="1"/>
    <xf numFmtId="0" fontId="9" fillId="0" borderId="125" xfId="0" applyFont="1" applyFill="1" applyBorder="1" applyAlignment="1">
      <alignment horizontal="center" vertical="center"/>
    </xf>
    <xf numFmtId="0" fontId="9" fillId="0" borderId="121" xfId="0" applyFont="1" applyFill="1" applyBorder="1" applyAlignment="1">
      <alignment horizontal="center" vertical="center"/>
    </xf>
    <xf numFmtId="0" fontId="18" fillId="0" borderId="12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18" fillId="0" borderId="95" xfId="0" applyFont="1" applyFill="1" applyBorder="1" applyAlignment="1">
      <alignment horizontal="center" vertical="center"/>
    </xf>
    <xf numFmtId="0" fontId="9" fillId="0" borderId="129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18" fillId="0" borderId="130" xfId="0" applyFont="1" applyFill="1" applyBorder="1" applyAlignment="1">
      <alignment horizontal="center" vertical="center"/>
    </xf>
    <xf numFmtId="0" fontId="9" fillId="0" borderId="131" xfId="0" applyFont="1" applyFill="1" applyBorder="1" applyAlignment="1">
      <alignment horizontal="center" vertical="center"/>
    </xf>
    <xf numFmtId="0" fontId="9" fillId="0" borderId="124" xfId="0" applyFont="1" applyFill="1" applyBorder="1" applyAlignment="1">
      <alignment horizontal="center" vertical="center"/>
    </xf>
    <xf numFmtId="0" fontId="18" fillId="0" borderId="132" xfId="0" applyFont="1" applyFill="1" applyBorder="1" applyAlignment="1">
      <alignment horizontal="center" vertical="center"/>
    </xf>
    <xf numFmtId="0" fontId="8" fillId="0" borderId="121" xfId="0" applyNumberFormat="1" applyFont="1" applyBorder="1"/>
    <xf numFmtId="0" fontId="9" fillId="5" borderId="124" xfId="0" applyNumberFormat="1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/>
    <xf numFmtId="0" fontId="20" fillId="6" borderId="133" xfId="0" applyFont="1" applyFill="1" applyBorder="1"/>
    <xf numFmtId="0" fontId="10" fillId="0" borderId="18" xfId="0" applyNumberFormat="1" applyFont="1" applyBorder="1" applyAlignment="1">
      <alignment vertical="top"/>
    </xf>
    <xf numFmtId="0" fontId="10" fillId="0" borderId="121" xfId="0" applyNumberFormat="1" applyFont="1" applyBorder="1"/>
    <xf numFmtId="0" fontId="10" fillId="0" borderId="121" xfId="0" applyFont="1" applyBorder="1"/>
    <xf numFmtId="0" fontId="10" fillId="0" borderId="35" xfId="0" applyNumberFormat="1" applyFont="1" applyBorder="1" applyAlignment="1">
      <alignment vertical="top"/>
    </xf>
    <xf numFmtId="0" fontId="10" fillId="0" borderId="36" xfId="0" applyNumberFormat="1" applyFont="1" applyBorder="1"/>
    <xf numFmtId="0" fontId="10" fillId="0" borderId="36" xfId="0" applyFont="1" applyBorder="1"/>
    <xf numFmtId="0" fontId="10" fillId="0" borderId="18" xfId="0" applyFont="1" applyBorder="1"/>
    <xf numFmtId="0" fontId="10" fillId="0" borderId="35" xfId="0" applyFont="1" applyBorder="1"/>
    <xf numFmtId="0" fontId="10" fillId="0" borderId="40" xfId="0" applyFont="1" applyBorder="1"/>
    <xf numFmtId="0" fontId="10" fillId="0" borderId="34" xfId="0" applyFont="1" applyBorder="1"/>
    <xf numFmtId="0" fontId="10" fillId="0" borderId="38" xfId="0" applyFont="1" applyBorder="1"/>
    <xf numFmtId="0" fontId="10" fillId="0" borderId="123" xfId="0" applyFont="1" applyBorder="1"/>
    <xf numFmtId="0" fontId="10" fillId="0" borderId="124" xfId="0" applyNumberFormat="1" applyFont="1" applyBorder="1"/>
    <xf numFmtId="0" fontId="10" fillId="0" borderId="41" xfId="0" applyFont="1" applyBorder="1"/>
    <xf numFmtId="0" fontId="9" fillId="5" borderId="41" xfId="0" applyFont="1" applyFill="1" applyBorder="1" applyAlignment="1">
      <alignment wrapText="1"/>
    </xf>
    <xf numFmtId="0" fontId="10" fillId="18" borderId="34" xfId="0" applyFont="1" applyFill="1" applyBorder="1"/>
    <xf numFmtId="0" fontId="10" fillId="18" borderId="35" xfId="0" applyFont="1" applyFill="1" applyBorder="1"/>
    <xf numFmtId="0" fontId="10" fillId="18" borderId="123" xfId="0" applyFont="1" applyFill="1" applyBorder="1"/>
    <xf numFmtId="0" fontId="10" fillId="0" borderId="124" xfId="0" applyFont="1" applyBorder="1"/>
    <xf numFmtId="0" fontId="20" fillId="19" borderId="133" xfId="0" applyFont="1" applyFill="1" applyBorder="1"/>
    <xf numFmtId="0" fontId="20" fillId="20" borderId="133" xfId="0" applyFont="1" applyFill="1" applyBorder="1"/>
    <xf numFmtId="0" fontId="20" fillId="6" borderId="133" xfId="0" applyFont="1" applyFill="1" applyBorder="1" applyAlignment="1">
      <alignment horizontal="left" wrapText="1"/>
    </xf>
    <xf numFmtId="0" fontId="9" fillId="21" borderId="13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/>
    </xf>
    <xf numFmtId="0" fontId="9" fillId="21" borderId="134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right" vertical="center"/>
    </xf>
    <xf numFmtId="0" fontId="9" fillId="0" borderId="88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center" vertical="center"/>
    </xf>
    <xf numFmtId="0" fontId="9" fillId="21" borderId="136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right" vertical="center"/>
    </xf>
    <xf numFmtId="0" fontId="9" fillId="0" borderId="137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right" vertical="center"/>
    </xf>
    <xf numFmtId="0" fontId="9" fillId="0" borderId="138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right" vertical="center"/>
    </xf>
    <xf numFmtId="0" fontId="9" fillId="0" borderId="83" xfId="0" applyFont="1" applyFill="1" applyBorder="1" applyAlignment="1">
      <alignment horizontal="center" vertical="center"/>
    </xf>
    <xf numFmtId="0" fontId="21" fillId="0" borderId="139" xfId="0" applyFont="1" applyBorder="1" applyAlignment="1">
      <alignment horizontal="left"/>
    </xf>
    <xf numFmtId="0" fontId="20" fillId="6" borderId="140" xfId="0" applyFont="1" applyFill="1" applyBorder="1" applyAlignment="1">
      <alignment horizontal="left" wrapText="1"/>
    </xf>
    <xf numFmtId="0" fontId="9" fillId="5" borderId="134" xfId="0" applyFont="1" applyFill="1" applyBorder="1" applyAlignment="1">
      <alignment horizontal="center" vertical="center"/>
    </xf>
    <xf numFmtId="177" fontId="9" fillId="5" borderId="141" xfId="0" applyNumberFormat="1" applyFont="1" applyFill="1" applyBorder="1" applyAlignment="1">
      <alignment horizontal="center" vertical="center"/>
    </xf>
    <xf numFmtId="0" fontId="9" fillId="5" borderId="135" xfId="0" applyNumberFormat="1" applyFont="1" applyFill="1" applyBorder="1" applyAlignment="1">
      <alignment horizontal="center" vertical="center"/>
    </xf>
    <xf numFmtId="0" fontId="9" fillId="5" borderId="135" xfId="0" applyFont="1" applyFill="1" applyBorder="1" applyAlignment="1">
      <alignment horizontal="center" vertical="center"/>
    </xf>
    <xf numFmtId="177" fontId="9" fillId="5" borderId="142" xfId="0" applyNumberFormat="1" applyFont="1" applyFill="1" applyBorder="1" applyAlignment="1">
      <alignment horizontal="center" vertical="center"/>
    </xf>
    <xf numFmtId="0" fontId="9" fillId="5" borderId="88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/>
    </xf>
    <xf numFmtId="177" fontId="9" fillId="5" borderId="143" xfId="0" applyNumberFormat="1" applyFont="1" applyFill="1" applyBorder="1" applyAlignment="1">
      <alignment horizontal="center" vertical="center"/>
    </xf>
    <xf numFmtId="0" fontId="9" fillId="5" borderId="136" xfId="0" applyNumberFormat="1" applyFont="1" applyFill="1" applyBorder="1" applyAlignment="1">
      <alignment horizontal="center" vertical="center"/>
    </xf>
    <xf numFmtId="0" fontId="9" fillId="0" borderId="136" xfId="0" applyFont="1" applyFill="1" applyBorder="1" applyAlignment="1">
      <alignment horizontal="center" vertical="center"/>
    </xf>
    <xf numFmtId="0" fontId="9" fillId="5" borderId="136" xfId="0" applyFont="1" applyFill="1" applyBorder="1" applyAlignment="1">
      <alignment horizontal="center" vertical="center"/>
    </xf>
    <xf numFmtId="177" fontId="9" fillId="5" borderId="144" xfId="0" applyNumberFormat="1" applyFont="1" applyFill="1" applyBorder="1" applyAlignment="1">
      <alignment horizontal="center" vertical="center"/>
    </xf>
    <xf numFmtId="0" fontId="9" fillId="5" borderId="83" xfId="0" applyFont="1" applyFill="1" applyBorder="1" applyAlignment="1">
      <alignment horizontal="center" vertical="center"/>
    </xf>
    <xf numFmtId="177" fontId="9" fillId="5" borderId="145" xfId="0" applyNumberFormat="1" applyFont="1" applyFill="1" applyBorder="1" applyAlignment="1">
      <alignment horizontal="center" vertical="center"/>
    </xf>
    <xf numFmtId="0" fontId="9" fillId="5" borderId="138" xfId="0" applyNumberFormat="1" applyFont="1" applyFill="1" applyBorder="1" applyAlignment="1">
      <alignment horizontal="center" vertical="center"/>
    </xf>
    <xf numFmtId="0" fontId="9" fillId="5" borderId="138" xfId="0" applyFont="1" applyFill="1" applyBorder="1" applyAlignment="1">
      <alignment horizontal="center" vertical="center"/>
    </xf>
    <xf numFmtId="177" fontId="9" fillId="5" borderId="146" xfId="0" applyNumberFormat="1" applyFont="1" applyFill="1" applyBorder="1" applyAlignment="1">
      <alignment horizontal="center" vertical="center"/>
    </xf>
    <xf numFmtId="0" fontId="9" fillId="5" borderId="137" xfId="0" applyNumberFormat="1" applyFont="1" applyFill="1" applyBorder="1" applyAlignment="1">
      <alignment horizontal="center" vertical="center"/>
    </xf>
    <xf numFmtId="0" fontId="9" fillId="5" borderId="137" xfId="0" applyFont="1" applyFill="1" applyBorder="1" applyAlignment="1">
      <alignment horizontal="center" vertical="center"/>
    </xf>
    <xf numFmtId="177" fontId="9" fillId="5" borderId="147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5" fillId="6" borderId="133" xfId="0" applyFont="1" applyFill="1" applyBorder="1"/>
    <xf numFmtId="0" fontId="3" fillId="6" borderId="148" xfId="0" applyFont="1" applyFill="1" applyBorder="1"/>
    <xf numFmtId="0" fontId="5" fillId="0" borderId="34" xfId="0" applyFont="1" applyBorder="1"/>
    <xf numFmtId="0" fontId="5" fillId="0" borderId="149" xfId="0" applyFont="1" applyBorder="1"/>
    <xf numFmtId="0" fontId="5" fillId="0" borderId="150" xfId="0" applyFont="1" applyBorder="1"/>
    <xf numFmtId="0" fontId="0" fillId="0" borderId="151" xfId="0" applyBorder="1"/>
    <xf numFmtId="0" fontId="8" fillId="0" borderId="26" xfId="0" applyFont="1" applyBorder="1" applyAlignment="1">
      <alignment horizontal="left" vertical="top" wrapText="1"/>
    </xf>
    <xf numFmtId="0" fontId="8" fillId="22" borderId="26" xfId="0" applyFont="1" applyFill="1" applyBorder="1"/>
    <xf numFmtId="0" fontId="8" fillId="0" borderId="152" xfId="0" applyFont="1" applyBorder="1"/>
    <xf numFmtId="0" fontId="8" fillId="0" borderId="151" xfId="0" applyFont="1" applyBorder="1"/>
    <xf numFmtId="0" fontId="0" fillId="0" borderId="65" xfId="0" applyBorder="1"/>
    <xf numFmtId="0" fontId="0" fillId="0" borderId="33" xfId="0" applyBorder="1"/>
    <xf numFmtId="0" fontId="8" fillId="0" borderId="153" xfId="0" applyFont="1" applyBorder="1" applyAlignment="1">
      <alignment horizontal="left" vertical="top" wrapText="1"/>
    </xf>
    <xf numFmtId="0" fontId="8" fillId="22" borderId="149" xfId="0" applyFont="1" applyFill="1" applyBorder="1"/>
    <xf numFmtId="0" fontId="8" fillId="0" borderId="154" xfId="0" applyFont="1" applyBorder="1"/>
    <xf numFmtId="0" fontId="8" fillId="0" borderId="33" xfId="0" applyFont="1" applyBorder="1"/>
    <xf numFmtId="0" fontId="8" fillId="22" borderId="153" xfId="0" applyFont="1" applyFill="1" applyBorder="1" applyAlignment="1">
      <alignment vertical="top" wrapText="1"/>
    </xf>
    <xf numFmtId="0" fontId="0" fillId="0" borderId="122" xfId="0" applyBorder="1"/>
    <xf numFmtId="0" fontId="0" fillId="0" borderId="155" xfId="0" applyBorder="1"/>
    <xf numFmtId="0" fontId="8" fillId="0" borderId="156" xfId="0" applyFont="1" applyBorder="1" applyAlignment="1">
      <alignment horizontal="left" vertical="top" wrapText="1"/>
    </xf>
    <xf numFmtId="0" fontId="8" fillId="22" borderId="156" xfId="0" applyFont="1" applyFill="1" applyBorder="1" applyAlignment="1">
      <alignment horizontal="left" vertical="top" wrapText="1"/>
    </xf>
    <xf numFmtId="0" fontId="8" fillId="0" borderId="157" xfId="0" applyFont="1" applyBorder="1"/>
    <xf numFmtId="0" fontId="8" fillId="0" borderId="155" xfId="0" applyFont="1" applyBorder="1"/>
    <xf numFmtId="0" fontId="8" fillId="0" borderId="158" xfId="0" applyFont="1" applyBorder="1" applyAlignment="1">
      <alignment horizontal="left" vertical="top" wrapText="1"/>
    </xf>
    <xf numFmtId="0" fontId="0" fillId="0" borderId="159" xfId="0" applyBorder="1"/>
    <xf numFmtId="0" fontId="8" fillId="22" borderId="153" xfId="0" applyFont="1" applyFill="1" applyBorder="1"/>
    <xf numFmtId="0" fontId="0" fillId="0" borderId="160" xfId="0" applyBorder="1"/>
    <xf numFmtId="0" fontId="8" fillId="0" borderId="161" xfId="0" applyNumberFormat="1" applyFont="1" applyBorder="1" applyAlignment="1">
      <alignment horizontal="left" vertical="top" wrapText="1"/>
    </xf>
    <xf numFmtId="0" fontId="8" fillId="22" borderId="161" xfId="0" applyNumberFormat="1" applyFont="1" applyFill="1" applyBorder="1"/>
    <xf numFmtId="0" fontId="0" fillId="6" borderId="148" xfId="0" applyFill="1" applyBorder="1"/>
    <xf numFmtId="0" fontId="5" fillId="0" borderId="45" xfId="0" applyFont="1" applyBorder="1"/>
    <xf numFmtId="0" fontId="8" fillId="0" borderId="162" xfId="0" applyFont="1" applyBorder="1" applyAlignment="1">
      <alignment horizontal="center"/>
    </xf>
    <xf numFmtId="0" fontId="5" fillId="0" borderId="0" xfId="0" applyFont="1" applyBorder="1"/>
    <xf numFmtId="0" fontId="8" fillId="0" borderId="163" xfId="0" applyFont="1" applyBorder="1" applyAlignment="1">
      <alignment horizontal="center"/>
    </xf>
    <xf numFmtId="0" fontId="8" fillId="0" borderId="148" xfId="0" applyFont="1" applyBorder="1"/>
    <xf numFmtId="0" fontId="19" fillId="0" borderId="164" xfId="0" applyFont="1" applyBorder="1" applyAlignment="1">
      <alignment horizontal="right"/>
    </xf>
    <xf numFmtId="0" fontId="9" fillId="22" borderId="152" xfId="0" applyFont="1" applyFill="1" applyBorder="1" applyAlignment="1">
      <alignment horizontal="left" vertical="center"/>
    </xf>
    <xf numFmtId="0" fontId="9" fillId="22" borderId="151" xfId="0" applyFont="1" applyFill="1" applyBorder="1" applyAlignment="1">
      <alignment vertical="center"/>
    </xf>
    <xf numFmtId="0" fontId="8" fillId="0" borderId="165" xfId="0" applyFont="1" applyBorder="1"/>
    <xf numFmtId="0" fontId="19" fillId="0" borderId="166" xfId="0" applyNumberFormat="1" applyFont="1" applyBorder="1" applyAlignment="1">
      <alignment horizontal="right"/>
    </xf>
    <xf numFmtId="0" fontId="9" fillId="22" borderId="154" xfId="0" applyFont="1" applyFill="1" applyBorder="1" applyAlignment="1">
      <alignment vertical="center"/>
    </xf>
    <xf numFmtId="0" fontId="9" fillId="22" borderId="33" xfId="0" applyFont="1" applyFill="1" applyBorder="1" applyAlignment="1">
      <alignment vertical="center"/>
    </xf>
    <xf numFmtId="0" fontId="8" fillId="0" borderId="167" xfId="0" applyFont="1" applyBorder="1"/>
    <xf numFmtId="0" fontId="19" fillId="0" borderId="168" xfId="0" applyNumberFormat="1" applyFont="1" applyBorder="1" applyAlignment="1">
      <alignment horizontal="right"/>
    </xf>
    <xf numFmtId="0" fontId="9" fillId="22" borderId="157" xfId="0" applyFont="1" applyFill="1" applyBorder="1" applyAlignment="1">
      <alignment vertical="center"/>
    </xf>
    <xf numFmtId="0" fontId="9" fillId="22" borderId="155" xfId="0" applyFont="1" applyFill="1" applyBorder="1" applyAlignment="1">
      <alignment vertical="center"/>
    </xf>
    <xf numFmtId="0" fontId="9" fillId="22" borderId="152" xfId="0" applyFont="1" applyFill="1" applyBorder="1" applyAlignment="1">
      <alignment vertical="center"/>
    </xf>
    <xf numFmtId="0" fontId="9" fillId="22" borderId="154" xfId="0" applyFont="1" applyFill="1" applyBorder="1" applyAlignment="1">
      <alignment horizontal="left" vertical="center"/>
    </xf>
    <xf numFmtId="0" fontId="9" fillId="22" borderId="33" xfId="0" applyFont="1" applyFill="1" applyBorder="1" applyAlignment="1">
      <alignment horizontal="left" vertical="center"/>
    </xf>
    <xf numFmtId="0" fontId="9" fillId="22" borderId="157" xfId="0" applyFont="1" applyFill="1" applyBorder="1" applyAlignment="1">
      <alignment horizontal="left" vertical="center"/>
    </xf>
    <xf numFmtId="0" fontId="9" fillId="22" borderId="155" xfId="0" applyFont="1" applyFill="1" applyBorder="1" applyAlignment="1">
      <alignment horizontal="left" vertical="center"/>
    </xf>
    <xf numFmtId="0" fontId="19" fillId="0" borderId="169" xfId="0" applyFont="1" applyFill="1" applyBorder="1" applyAlignment="1">
      <alignment horizontal="right"/>
    </xf>
    <xf numFmtId="0" fontId="3" fillId="6" borderId="170" xfId="0" applyFont="1" applyFill="1" applyBorder="1"/>
    <xf numFmtId="0" fontId="5" fillId="0" borderId="171" xfId="0" applyFont="1" applyBorder="1"/>
    <xf numFmtId="0" fontId="9" fillId="0" borderId="151" xfId="0" applyFont="1" applyFill="1" applyBorder="1" applyAlignment="1"/>
    <xf numFmtId="0" fontId="9" fillId="0" borderId="172" xfId="0" applyFont="1" applyFill="1" applyBorder="1" applyAlignment="1"/>
    <xf numFmtId="0" fontId="9" fillId="0" borderId="34" xfId="0" applyFont="1" applyFill="1" applyBorder="1" applyAlignment="1"/>
    <xf numFmtId="0" fontId="9" fillId="0" borderId="171" xfId="0" applyFont="1" applyFill="1" applyBorder="1" applyAlignment="1"/>
    <xf numFmtId="0" fontId="9" fillId="0" borderId="155" xfId="0" applyFont="1" applyFill="1" applyBorder="1" applyAlignment="1"/>
    <xf numFmtId="0" fontId="9" fillId="0" borderId="173" xfId="0" applyFont="1" applyFill="1" applyBorder="1" applyAlignment="1"/>
    <xf numFmtId="0" fontId="9" fillId="0" borderId="18" xfId="0" applyFont="1" applyFill="1" applyBorder="1" applyAlignment="1"/>
    <xf numFmtId="0" fontId="9" fillId="0" borderId="27" xfId="0" applyFont="1" applyFill="1" applyBorder="1" applyAlignment="1"/>
    <xf numFmtId="0" fontId="9" fillId="0" borderId="33" xfId="0" applyFont="1" applyFill="1" applyBorder="1" applyAlignment="1"/>
    <xf numFmtId="0" fontId="9" fillId="0" borderId="174" xfId="0" applyFont="1" applyFill="1" applyBorder="1" applyAlignment="1"/>
    <xf numFmtId="0" fontId="9" fillId="0" borderId="33" xfId="0" applyFont="1" applyFill="1" applyBorder="1" applyAlignment="1">
      <alignment horizontal="left" vertical="center"/>
    </xf>
    <xf numFmtId="0" fontId="9" fillId="0" borderId="174" xfId="0" applyFont="1" applyFill="1" applyBorder="1" applyAlignment="1">
      <alignment horizontal="left" vertical="center"/>
    </xf>
    <xf numFmtId="0" fontId="9" fillId="0" borderId="155" xfId="0" applyFont="1" applyFill="1" applyBorder="1" applyAlignment="1">
      <alignment horizontal="left" vertical="center"/>
    </xf>
    <xf numFmtId="0" fontId="9" fillId="0" borderId="173" xfId="0" applyFont="1" applyFill="1" applyBorder="1" applyAlignment="1">
      <alignment horizontal="left" vertical="center"/>
    </xf>
    <xf numFmtId="0" fontId="9" fillId="0" borderId="0" xfId="0" applyFont="1"/>
    <xf numFmtId="0" fontId="20" fillId="0" borderId="34" xfId="0" applyFont="1" applyBorder="1"/>
    <xf numFmtId="0" fontId="20" fillId="0" borderId="149" xfId="0" applyFont="1" applyBorder="1"/>
    <xf numFmtId="0" fontId="20" fillId="0" borderId="34" xfId="0" applyNumberFormat="1" applyFont="1" applyBorder="1"/>
    <xf numFmtId="0" fontId="10" fillId="0" borderId="26" xfId="0" applyFont="1" applyBorder="1" applyAlignment="1">
      <alignment horizontal="left" vertical="top" wrapText="1"/>
    </xf>
    <xf numFmtId="0" fontId="10" fillId="22" borderId="18" xfId="0" applyFont="1" applyFill="1" applyBorder="1"/>
    <xf numFmtId="0" fontId="9" fillId="5" borderId="121" xfId="0" applyFont="1" applyFill="1" applyBorder="1" applyAlignment="1">
      <alignment horizontal="left" vertical="top" wrapText="1"/>
    </xf>
    <xf numFmtId="0" fontId="10" fillId="0" borderId="153" xfId="0" applyFont="1" applyBorder="1" applyAlignment="1">
      <alignment horizontal="left" vertical="top" wrapText="1"/>
    </xf>
    <xf numFmtId="0" fontId="10" fillId="22" borderId="34" xfId="0" applyFont="1" applyFill="1" applyBorder="1"/>
    <xf numFmtId="0" fontId="9" fillId="5" borderId="36" xfId="0" applyFont="1" applyFill="1" applyBorder="1" applyAlignment="1">
      <alignment horizontal="left" vertical="top" wrapText="1"/>
    </xf>
    <xf numFmtId="0" fontId="10" fillId="22" borderId="33" xfId="0" applyFont="1" applyFill="1" applyBorder="1" applyAlignment="1">
      <alignment vertical="top" wrapText="1"/>
    </xf>
    <xf numFmtId="0" fontId="10" fillId="0" borderId="156" xfId="0" applyFont="1" applyBorder="1" applyAlignment="1">
      <alignment horizontal="left" vertical="top" wrapText="1"/>
    </xf>
    <xf numFmtId="0" fontId="10" fillId="22" borderId="156" xfId="0" applyFont="1" applyFill="1" applyBorder="1" applyAlignment="1">
      <alignment horizontal="left" vertical="top" wrapText="1"/>
    </xf>
    <xf numFmtId="0" fontId="9" fillId="5" borderId="124" xfId="0" applyFont="1" applyFill="1" applyBorder="1" applyAlignment="1">
      <alignment horizontal="left" vertical="top" wrapText="1"/>
    </xf>
    <xf numFmtId="0" fontId="0" fillId="0" borderId="39" xfId="0" applyBorder="1"/>
    <xf numFmtId="0" fontId="10" fillId="18" borderId="175" xfId="0" applyFont="1" applyFill="1" applyBorder="1" applyAlignment="1">
      <alignment horizontal="left" vertical="top" wrapText="1"/>
    </xf>
    <xf numFmtId="0" fontId="9" fillId="5" borderId="41" xfId="0" applyFont="1" applyFill="1" applyBorder="1" applyAlignment="1">
      <alignment horizontal="left" vertical="top" wrapText="1"/>
    </xf>
    <xf numFmtId="0" fontId="10" fillId="18" borderId="153" xfId="0" applyFont="1" applyFill="1" applyBorder="1" applyAlignment="1">
      <alignment horizontal="left" vertical="top" wrapText="1"/>
    </xf>
    <xf numFmtId="0" fontId="10" fillId="18" borderId="33" xfId="0" applyFont="1" applyFill="1" applyBorder="1"/>
    <xf numFmtId="0" fontId="9" fillId="5" borderId="40" xfId="0" applyFont="1" applyFill="1" applyBorder="1" applyAlignment="1">
      <alignment horizontal="left" vertical="top" wrapText="1"/>
    </xf>
    <xf numFmtId="0" fontId="10" fillId="22" borderId="33" xfId="0" applyFont="1" applyFill="1" applyBorder="1"/>
    <xf numFmtId="0" fontId="9" fillId="5" borderId="36" xfId="0" applyNumberFormat="1" applyFont="1" applyFill="1" applyBorder="1" applyAlignment="1">
      <alignment horizontal="left" vertical="top" wrapText="1"/>
    </xf>
    <xf numFmtId="0" fontId="9" fillId="5" borderId="37" xfId="0" applyNumberFormat="1" applyFont="1" applyFill="1" applyBorder="1" applyAlignment="1">
      <alignment horizontal="left" vertical="top" wrapText="1"/>
    </xf>
    <xf numFmtId="0" fontId="10" fillId="0" borderId="161" xfId="0" applyFont="1" applyBorder="1" applyAlignment="1">
      <alignment horizontal="left" vertical="top" wrapText="1"/>
    </xf>
    <xf numFmtId="0" fontId="10" fillId="22" borderId="155" xfId="0" applyFont="1" applyFill="1" applyBorder="1"/>
    <xf numFmtId="0" fontId="20" fillId="0" borderId="149" xfId="0" applyNumberFormat="1" applyFont="1" applyBorder="1"/>
    <xf numFmtId="0" fontId="20" fillId="0" borderId="150" xfId="0" applyNumberFormat="1" applyFont="1" applyBorder="1"/>
    <xf numFmtId="0" fontId="9" fillId="5" borderId="176" xfId="0" applyFont="1" applyFill="1" applyBorder="1" applyAlignment="1">
      <alignment horizontal="left" vertical="top" wrapText="1"/>
    </xf>
    <xf numFmtId="0" fontId="9" fillId="23" borderId="126" xfId="0" applyFont="1" applyFill="1" applyBorder="1" applyAlignment="1">
      <alignment horizontal="left" vertical="top" wrapText="1"/>
    </xf>
    <xf numFmtId="0" fontId="9" fillId="21" borderId="134" xfId="0" applyFont="1" applyFill="1" applyBorder="1" applyAlignment="1">
      <alignment horizontal="right" vertical="center" wrapText="1"/>
    </xf>
    <xf numFmtId="0" fontId="9" fillId="21" borderId="121" xfId="0" applyFont="1" applyFill="1" applyBorder="1" applyAlignment="1">
      <alignment horizontal="right" vertical="center" wrapText="1"/>
    </xf>
    <xf numFmtId="0" fontId="9" fillId="23" borderId="36" xfId="0" applyFont="1" applyFill="1" applyBorder="1" applyAlignment="1">
      <alignment horizontal="left" vertical="top" wrapText="1"/>
    </xf>
    <xf numFmtId="0" fontId="9" fillId="21" borderId="135" xfId="0" applyFont="1" applyFill="1" applyBorder="1" applyAlignment="1">
      <alignment horizontal="right" vertical="center" wrapText="1"/>
    </xf>
    <xf numFmtId="0" fontId="9" fillId="21" borderId="36" xfId="0" applyFont="1" applyFill="1" applyBorder="1" applyAlignment="1">
      <alignment horizontal="right" vertical="center" wrapText="1"/>
    </xf>
    <xf numFmtId="0" fontId="9" fillId="23" borderId="124" xfId="0" applyFont="1" applyFill="1" applyBorder="1" applyAlignment="1">
      <alignment horizontal="left" vertical="top" wrapText="1"/>
    </xf>
    <xf numFmtId="0" fontId="9" fillId="21" borderId="138" xfId="0" applyFont="1" applyFill="1" applyBorder="1" applyAlignment="1">
      <alignment horizontal="right" vertical="center" wrapText="1"/>
    </xf>
    <xf numFmtId="0" fontId="9" fillId="21" borderId="124" xfId="0" applyFont="1" applyFill="1" applyBorder="1" applyAlignment="1">
      <alignment horizontal="right" vertical="center" wrapText="1"/>
    </xf>
    <xf numFmtId="0" fontId="9" fillId="23" borderId="41" xfId="0" applyFont="1" applyFill="1" applyBorder="1" applyAlignment="1">
      <alignment horizontal="left" vertical="top" wrapText="1"/>
    </xf>
    <xf numFmtId="0" fontId="9" fillId="21" borderId="83" xfId="0" applyFont="1" applyFill="1" applyBorder="1" applyAlignment="1">
      <alignment horizontal="right" vertical="center" wrapText="1"/>
    </xf>
    <xf numFmtId="0" fontId="9" fillId="21" borderId="41" xfId="0" applyFont="1" applyFill="1" applyBorder="1" applyAlignment="1">
      <alignment horizontal="right" vertical="center" wrapText="1"/>
    </xf>
    <xf numFmtId="0" fontId="9" fillId="23" borderId="40" xfId="0" applyFont="1" applyFill="1" applyBorder="1" applyAlignment="1">
      <alignment horizontal="left" vertical="top" wrapText="1"/>
    </xf>
    <xf numFmtId="0" fontId="9" fillId="21" borderId="88" xfId="0" applyFont="1" applyFill="1" applyBorder="1" applyAlignment="1">
      <alignment horizontal="right" vertical="center" wrapText="1"/>
    </xf>
    <xf numFmtId="0" fontId="9" fillId="21" borderId="40" xfId="0" applyFont="1" applyFill="1" applyBorder="1" applyAlignment="1">
      <alignment horizontal="right" vertical="center" wrapText="1"/>
    </xf>
    <xf numFmtId="0" fontId="9" fillId="23" borderId="36" xfId="0" applyNumberFormat="1" applyFont="1" applyFill="1" applyBorder="1" applyAlignment="1">
      <alignment horizontal="left" vertical="top" wrapText="1"/>
    </xf>
    <xf numFmtId="0" fontId="9" fillId="23" borderId="37" xfId="0" applyNumberFormat="1" applyFont="1" applyFill="1" applyBorder="1" applyAlignment="1">
      <alignment horizontal="left" vertical="top" wrapText="1"/>
    </xf>
    <xf numFmtId="0" fontId="0" fillId="6" borderId="170" xfId="0" applyFill="1" applyBorder="1"/>
    <xf numFmtId="0" fontId="5" fillId="19" borderId="133" xfId="0" applyFont="1" applyFill="1" applyBorder="1"/>
    <xf numFmtId="0" fontId="3" fillId="19" borderId="148" xfId="0" applyFont="1" applyFill="1" applyBorder="1"/>
    <xf numFmtId="0" fontId="20" fillId="0" borderId="171" xfId="0" applyNumberFormat="1" applyFont="1" applyBorder="1"/>
    <xf numFmtId="0" fontId="20" fillId="22" borderId="150" xfId="0" applyNumberFormat="1" applyFont="1" applyFill="1" applyBorder="1"/>
    <xf numFmtId="0" fontId="20" fillId="22" borderId="34" xfId="0" applyNumberFormat="1" applyFont="1" applyFill="1" applyBorder="1"/>
    <xf numFmtId="0" fontId="9" fillId="21" borderId="176" xfId="0" applyFont="1" applyFill="1" applyBorder="1" applyAlignment="1">
      <alignment horizontal="right" vertical="center" wrapText="1"/>
    </xf>
    <xf numFmtId="0" fontId="9" fillId="24" borderId="126" xfId="0" applyFont="1" applyFill="1" applyBorder="1" applyAlignment="1">
      <alignment horizontal="right" vertical="center"/>
    </xf>
    <xf numFmtId="0" fontId="9" fillId="21" borderId="177" xfId="0" applyFont="1" applyFill="1" applyBorder="1" applyAlignment="1">
      <alignment horizontal="right" vertical="center" wrapText="1"/>
    </xf>
    <xf numFmtId="0" fontId="9" fillId="24" borderId="128" xfId="0" applyFont="1" applyFill="1" applyBorder="1" applyAlignment="1">
      <alignment horizontal="right" vertical="center"/>
    </xf>
    <xf numFmtId="0" fontId="9" fillId="21" borderId="178" xfId="0" applyFont="1" applyFill="1" applyBorder="1" applyAlignment="1">
      <alignment horizontal="right" vertical="center" wrapText="1"/>
    </xf>
    <xf numFmtId="0" fontId="9" fillId="24" borderId="132" xfId="0" applyFont="1" applyFill="1" applyBorder="1" applyAlignment="1">
      <alignment horizontal="right" vertical="center"/>
    </xf>
    <xf numFmtId="0" fontId="9" fillId="21" borderId="179" xfId="0" applyFont="1" applyFill="1" applyBorder="1" applyAlignment="1">
      <alignment horizontal="right" vertical="center" wrapText="1"/>
    </xf>
    <xf numFmtId="0" fontId="9" fillId="24" borderId="94" xfId="0" applyFont="1" applyFill="1" applyBorder="1" applyAlignment="1">
      <alignment horizontal="right" vertical="center"/>
    </xf>
    <xf numFmtId="0" fontId="9" fillId="0" borderId="41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right" vertical="center" wrapText="1"/>
    </xf>
    <xf numFmtId="0" fontId="9" fillId="24" borderId="95" xfId="0" applyFont="1" applyFill="1" applyBorder="1" applyAlignment="1">
      <alignment horizontal="right" vertical="center"/>
    </xf>
    <xf numFmtId="0" fontId="0" fillId="19" borderId="170" xfId="0" applyFill="1" applyBorder="1"/>
    <xf numFmtId="0" fontId="5" fillId="20" borderId="133" xfId="0" applyFont="1" applyFill="1" applyBorder="1"/>
    <xf numFmtId="0" fontId="3" fillId="20" borderId="148" xfId="0" applyFont="1" applyFill="1" applyBorder="1"/>
    <xf numFmtId="0" fontId="20" fillId="22" borderId="149" xfId="0" applyNumberFormat="1" applyFont="1" applyFill="1" applyBorder="1"/>
    <xf numFmtId="0" fontId="9" fillId="0" borderId="176" xfId="0" applyFont="1" applyFill="1" applyBorder="1" applyAlignment="1">
      <alignment horizontal="center" vertical="center"/>
    </xf>
    <xf numFmtId="0" fontId="9" fillId="0" borderId="126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9" fillId="0" borderId="128" xfId="0" applyFont="1" applyFill="1" applyBorder="1" applyAlignment="1">
      <alignment horizontal="center" vertical="center"/>
    </xf>
    <xf numFmtId="0" fontId="9" fillId="0" borderId="178" xfId="0" applyFont="1" applyFill="1" applyBorder="1" applyAlignment="1">
      <alignment horizontal="center" vertical="center"/>
    </xf>
    <xf numFmtId="0" fontId="9" fillId="0" borderId="132" xfId="0" applyFont="1" applyFill="1" applyBorder="1" applyAlignment="1">
      <alignment horizontal="center" vertical="center"/>
    </xf>
    <xf numFmtId="0" fontId="9" fillId="0" borderId="179" xfId="0" applyFont="1" applyFill="1" applyBorder="1" applyAlignment="1">
      <alignment horizontal="center" vertical="center"/>
    </xf>
    <xf numFmtId="0" fontId="9" fillId="0" borderId="94" xfId="0" applyFont="1" applyFill="1" applyBorder="1" applyAlignment="1">
      <alignment horizontal="center" vertical="center"/>
    </xf>
    <xf numFmtId="0" fontId="9" fillId="0" borderId="180" xfId="0" applyFont="1" applyFill="1" applyBorder="1" applyAlignment="1">
      <alignment horizontal="center" vertical="center"/>
    </xf>
    <xf numFmtId="0" fontId="9" fillId="0" borderId="95" xfId="0" applyFont="1" applyFill="1" applyBorder="1" applyAlignment="1">
      <alignment horizontal="center" vertical="center"/>
    </xf>
    <xf numFmtId="0" fontId="0" fillId="20" borderId="170" xfId="0" applyFill="1" applyBorder="1"/>
    <xf numFmtId="0" fontId="5" fillId="6" borderId="133" xfId="0" applyFont="1" applyFill="1" applyBorder="1" applyAlignment="1">
      <alignment horizontal="left" wrapText="1"/>
    </xf>
    <xf numFmtId="0" fontId="5" fillId="6" borderId="148" xfId="0" applyFont="1" applyFill="1" applyBorder="1" applyAlignment="1">
      <alignment horizontal="left" wrapText="1"/>
    </xf>
    <xf numFmtId="0" fontId="5" fillId="6" borderId="170" xfId="0" applyFont="1" applyFill="1" applyBorder="1" applyAlignment="1">
      <alignment horizontal="left" wrapText="1"/>
    </xf>
    <xf numFmtId="0" fontId="9" fillId="24" borderId="134" xfId="0" applyFont="1" applyFill="1" applyBorder="1" applyAlignment="1">
      <alignment horizontal="right" vertical="center" wrapText="1"/>
    </xf>
    <xf numFmtId="0" fontId="9" fillId="24" borderId="121" xfId="0" applyFont="1" applyFill="1" applyBorder="1" applyAlignment="1">
      <alignment horizontal="right" vertical="center" wrapText="1"/>
    </xf>
    <xf numFmtId="0" fontId="9" fillId="24" borderId="176" xfId="0" applyFont="1" applyFill="1" applyBorder="1" applyAlignment="1">
      <alignment horizontal="right" vertical="center" wrapText="1"/>
    </xf>
    <xf numFmtId="0" fontId="9" fillId="24" borderId="135" xfId="0" applyFont="1" applyFill="1" applyBorder="1" applyAlignment="1">
      <alignment horizontal="right" vertical="center" wrapText="1"/>
    </xf>
    <xf numFmtId="0" fontId="9" fillId="24" borderId="36" xfId="0" applyFont="1" applyFill="1" applyBorder="1" applyAlignment="1">
      <alignment horizontal="right" vertical="center" wrapText="1"/>
    </xf>
    <xf numFmtId="0" fontId="9" fillId="24" borderId="177" xfId="0" applyFont="1" applyFill="1" applyBorder="1" applyAlignment="1">
      <alignment horizontal="right" vertical="center" wrapText="1"/>
    </xf>
    <xf numFmtId="0" fontId="9" fillId="24" borderId="138" xfId="0" applyFont="1" applyFill="1" applyBorder="1" applyAlignment="1">
      <alignment horizontal="right" vertical="center" wrapText="1"/>
    </xf>
    <xf numFmtId="0" fontId="9" fillId="24" borderId="124" xfId="0" applyFont="1" applyFill="1" applyBorder="1" applyAlignment="1">
      <alignment horizontal="right" vertical="center" wrapText="1"/>
    </xf>
    <xf numFmtId="0" fontId="9" fillId="24" borderId="178" xfId="0" applyFont="1" applyFill="1" applyBorder="1" applyAlignment="1">
      <alignment horizontal="right" vertical="center" wrapText="1"/>
    </xf>
    <xf numFmtId="0" fontId="9" fillId="24" borderId="83" xfId="0" applyFont="1" applyFill="1" applyBorder="1" applyAlignment="1">
      <alignment horizontal="right" vertical="center" wrapText="1"/>
    </xf>
    <xf numFmtId="0" fontId="9" fillId="24" borderId="41" xfId="0" applyFont="1" applyFill="1" applyBorder="1" applyAlignment="1">
      <alignment horizontal="right" vertical="center" wrapText="1"/>
    </xf>
    <xf numFmtId="0" fontId="9" fillId="24" borderId="179" xfId="0" applyFont="1" applyFill="1" applyBorder="1" applyAlignment="1">
      <alignment horizontal="right" vertical="center" wrapText="1"/>
    </xf>
    <xf numFmtId="0" fontId="9" fillId="24" borderId="88" xfId="0" applyFont="1" applyFill="1" applyBorder="1" applyAlignment="1">
      <alignment horizontal="right" vertical="center" wrapText="1"/>
    </xf>
    <xf numFmtId="0" fontId="9" fillId="24" borderId="40" xfId="0" applyFont="1" applyFill="1" applyBorder="1" applyAlignment="1">
      <alignment horizontal="right" vertical="center" wrapText="1"/>
    </xf>
    <xf numFmtId="0" fontId="9" fillId="24" borderId="180" xfId="0" applyFont="1" applyFill="1" applyBorder="1" applyAlignment="1">
      <alignment horizontal="right" vertical="center" wrapText="1"/>
    </xf>
    <xf numFmtId="0" fontId="5" fillId="6" borderId="148" xfId="0" applyFont="1" applyFill="1" applyBorder="1" applyAlignment="1">
      <alignment horizontal="left"/>
    </xf>
    <xf numFmtId="0" fontId="5" fillId="6" borderId="170" xfId="0" applyFont="1" applyFill="1" applyBorder="1" applyAlignment="1">
      <alignment horizontal="left"/>
    </xf>
    <xf numFmtId="0" fontId="9" fillId="21" borderId="121" xfId="0" applyFont="1" applyFill="1" applyBorder="1" applyAlignment="1">
      <alignment horizontal="center" vertical="center"/>
    </xf>
    <xf numFmtId="0" fontId="9" fillId="21" borderId="176" xfId="0" applyFont="1" applyFill="1" applyBorder="1" applyAlignment="1">
      <alignment horizontal="center" vertical="center"/>
    </xf>
    <xf numFmtId="0" fontId="9" fillId="24" borderId="126" xfId="0" applyFont="1" applyFill="1" applyBorder="1" applyAlignment="1">
      <alignment horizontal="center" vertical="center"/>
    </xf>
    <xf numFmtId="0" fontId="9" fillId="24" borderId="134" xfId="0" applyFont="1" applyFill="1" applyBorder="1" applyAlignment="1">
      <alignment horizontal="center" vertical="center"/>
    </xf>
    <xf numFmtId="0" fontId="9" fillId="24" borderId="121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/>
    </xf>
    <xf numFmtId="0" fontId="9" fillId="21" borderId="177" xfId="0" applyFont="1" applyFill="1" applyBorder="1" applyAlignment="1">
      <alignment horizontal="center" vertical="center"/>
    </xf>
    <xf numFmtId="0" fontId="9" fillId="24" borderId="128" xfId="0" applyFont="1" applyFill="1" applyBorder="1" applyAlignment="1">
      <alignment horizontal="center" vertical="center"/>
    </xf>
    <xf numFmtId="0" fontId="9" fillId="24" borderId="135" xfId="0" applyFont="1" applyFill="1" applyBorder="1" applyAlignment="1">
      <alignment horizontal="center" vertical="center"/>
    </xf>
    <xf numFmtId="0" fontId="9" fillId="24" borderId="36" xfId="0" applyFont="1" applyFill="1" applyBorder="1" applyAlignment="1">
      <alignment horizontal="center" vertical="center"/>
    </xf>
    <xf numFmtId="0" fontId="9" fillId="21" borderId="124" xfId="0" applyFont="1" applyFill="1" applyBorder="1" applyAlignment="1">
      <alignment horizontal="center" vertical="center"/>
    </xf>
    <xf numFmtId="0" fontId="9" fillId="21" borderId="178" xfId="0" applyFont="1" applyFill="1" applyBorder="1" applyAlignment="1">
      <alignment horizontal="center" vertical="center"/>
    </xf>
    <xf numFmtId="0" fontId="9" fillId="24" borderId="132" xfId="0" applyFont="1" applyFill="1" applyBorder="1" applyAlignment="1">
      <alignment horizontal="center" vertical="center"/>
    </xf>
    <xf numFmtId="0" fontId="9" fillId="24" borderId="138" xfId="0" applyFont="1" applyFill="1" applyBorder="1" applyAlignment="1">
      <alignment horizontal="center" vertical="center"/>
    </xf>
    <xf numFmtId="0" fontId="9" fillId="24" borderId="124" xfId="0" applyFont="1" applyFill="1" applyBorder="1" applyAlignment="1">
      <alignment horizontal="center" vertical="center"/>
    </xf>
    <xf numFmtId="0" fontId="9" fillId="21" borderId="41" xfId="0" applyFont="1" applyFill="1" applyBorder="1" applyAlignment="1">
      <alignment horizontal="center" vertical="center"/>
    </xf>
    <xf numFmtId="0" fontId="9" fillId="21" borderId="179" xfId="0" applyFont="1" applyFill="1" applyBorder="1" applyAlignment="1">
      <alignment horizontal="center" vertical="center"/>
    </xf>
    <xf numFmtId="0" fontId="9" fillId="24" borderId="94" xfId="0" applyFont="1" applyFill="1" applyBorder="1" applyAlignment="1">
      <alignment horizontal="center" vertical="center"/>
    </xf>
    <xf numFmtId="0" fontId="9" fillId="24" borderId="83" xfId="0" applyFont="1" applyFill="1" applyBorder="1" applyAlignment="1">
      <alignment horizontal="center" vertical="center"/>
    </xf>
    <xf numFmtId="0" fontId="9" fillId="24" borderId="41" xfId="0" applyFont="1" applyFill="1" applyBorder="1" applyAlignment="1">
      <alignment horizontal="center" vertical="center"/>
    </xf>
    <xf numFmtId="0" fontId="9" fillId="21" borderId="40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center" vertical="center"/>
    </xf>
    <xf numFmtId="0" fontId="9" fillId="24" borderId="95" xfId="0" applyFont="1" applyFill="1" applyBorder="1" applyAlignment="1">
      <alignment horizontal="center" vertical="center"/>
    </xf>
    <xf numFmtId="0" fontId="9" fillId="24" borderId="88" xfId="0" applyFont="1" applyFill="1" applyBorder="1" applyAlignment="1">
      <alignment horizontal="center" vertical="center"/>
    </xf>
    <xf numFmtId="0" fontId="9" fillId="24" borderId="40" xfId="0" applyFont="1" applyFill="1" applyBorder="1" applyAlignment="1">
      <alignment horizontal="center" vertical="center"/>
    </xf>
    <xf numFmtId="0" fontId="9" fillId="24" borderId="176" xfId="0" applyFont="1" applyFill="1" applyBorder="1" applyAlignment="1">
      <alignment horizontal="center" vertical="center"/>
    </xf>
    <xf numFmtId="0" fontId="9" fillId="24" borderId="177" xfId="0" applyFont="1" applyFill="1" applyBorder="1" applyAlignment="1">
      <alignment horizontal="center" vertical="center"/>
    </xf>
    <xf numFmtId="0" fontId="9" fillId="24" borderId="178" xfId="0" applyFont="1" applyFill="1" applyBorder="1" applyAlignment="1">
      <alignment horizontal="center" vertical="center"/>
    </xf>
    <xf numFmtId="0" fontId="9" fillId="24" borderId="179" xfId="0" applyFont="1" applyFill="1" applyBorder="1" applyAlignment="1">
      <alignment horizontal="center" vertical="center"/>
    </xf>
    <xf numFmtId="0" fontId="9" fillId="24" borderId="180" xfId="0" applyFont="1" applyFill="1" applyBorder="1" applyAlignment="1">
      <alignment horizontal="center" vertical="center"/>
    </xf>
    <xf numFmtId="0" fontId="9" fillId="5" borderId="134" xfId="0" applyFont="1" applyFill="1" applyBorder="1" applyAlignment="1">
      <alignment horizontal="center" vertical="center" wrapText="1"/>
    </xf>
    <xf numFmtId="0" fontId="9" fillId="5" borderId="121" xfId="0" applyNumberFormat="1" applyFont="1" applyFill="1" applyBorder="1" applyAlignment="1">
      <alignment horizontal="center" vertical="center" wrapText="1"/>
    </xf>
    <xf numFmtId="0" fontId="9" fillId="5" borderId="135" xfId="0" applyNumberFormat="1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 wrapText="1"/>
    </xf>
    <xf numFmtId="0" fontId="9" fillId="5" borderId="138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 wrapText="1"/>
    </xf>
    <xf numFmtId="0" fontId="9" fillId="5" borderId="83" xfId="0" applyFont="1" applyFill="1" applyBorder="1" applyAlignment="1">
      <alignment horizontal="center" vertical="center" wrapText="1"/>
    </xf>
    <xf numFmtId="0" fontId="9" fillId="5" borderId="41" xfId="0" applyNumberFormat="1" applyFont="1" applyFill="1" applyBorder="1" applyAlignment="1">
      <alignment horizontal="center" vertical="center" wrapText="1"/>
    </xf>
    <xf numFmtId="0" fontId="9" fillId="5" borderId="88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 wrapText="1"/>
    </xf>
    <xf numFmtId="0" fontId="9" fillId="0" borderId="83" xfId="0" applyNumberFormat="1" applyFont="1" applyFill="1" applyBorder="1" applyAlignment="1">
      <alignment horizontal="center" vertical="center"/>
    </xf>
    <xf numFmtId="0" fontId="9" fillId="0" borderId="41" xfId="0" applyNumberFormat="1" applyFont="1" applyFill="1" applyBorder="1" applyAlignment="1">
      <alignment horizontal="center" vertical="center"/>
    </xf>
    <xf numFmtId="0" fontId="9" fillId="0" borderId="88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9" fillId="0" borderId="138" xfId="0" applyNumberFormat="1" applyFont="1" applyFill="1" applyBorder="1" applyAlignment="1">
      <alignment horizontal="center" vertical="center"/>
    </xf>
    <xf numFmtId="0" fontId="9" fillId="0" borderId="124" xfId="0" applyNumberFormat="1" applyFont="1" applyFill="1" applyBorder="1" applyAlignment="1">
      <alignment horizontal="center" vertical="center"/>
    </xf>
    <xf numFmtId="0" fontId="9" fillId="5" borderId="121" xfId="0" applyFont="1" applyFill="1" applyBorder="1" applyAlignment="1">
      <alignment horizontal="center" vertical="center" wrapText="1"/>
    </xf>
    <xf numFmtId="0" fontId="9" fillId="5" borderId="1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9" fillId="5" borderId="138" xfId="0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 wrapText="1"/>
    </xf>
    <xf numFmtId="0" fontId="9" fillId="0" borderId="179" xfId="0" applyNumberFormat="1" applyFont="1" applyFill="1" applyBorder="1" applyAlignment="1">
      <alignment horizontal="center" vertical="center"/>
    </xf>
    <xf numFmtId="0" fontId="9" fillId="0" borderId="94" xfId="0" applyNumberFormat="1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 wrapText="1"/>
    </xf>
    <xf numFmtId="0" fontId="9" fillId="0" borderId="180" xfId="0" applyNumberFormat="1" applyFont="1" applyFill="1" applyBorder="1" applyAlignment="1">
      <alignment horizontal="center" vertical="center"/>
    </xf>
    <xf numFmtId="0" fontId="9" fillId="0" borderId="95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9" fillId="0" borderId="178" xfId="0" applyNumberFormat="1" applyFont="1" applyFill="1" applyBorder="1" applyAlignment="1">
      <alignment horizontal="center" vertical="center"/>
    </xf>
    <xf numFmtId="0" fontId="9" fillId="0" borderId="132" xfId="0" applyNumberFormat="1" applyFont="1" applyFill="1" applyBorder="1" applyAlignment="1">
      <alignment horizontal="center" vertical="center"/>
    </xf>
    <xf numFmtId="177" fontId="9" fillId="5" borderId="134" xfId="0" applyNumberFormat="1" applyFont="1" applyFill="1" applyBorder="1" applyAlignment="1">
      <alignment horizontal="center" vertical="center"/>
    </xf>
    <xf numFmtId="177" fontId="9" fillId="5" borderId="121" xfId="0" applyNumberFormat="1" applyFont="1" applyFill="1" applyBorder="1" applyAlignment="1">
      <alignment horizontal="center" vertical="center"/>
    </xf>
    <xf numFmtId="177" fontId="9" fillId="5" borderId="176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/>
    </xf>
    <xf numFmtId="177" fontId="9" fillId="5" borderId="1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177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/>
    </xf>
    <xf numFmtId="177" fontId="9" fillId="5" borderId="138" xfId="0" applyNumberFormat="1" applyFont="1" applyFill="1" applyBorder="1" applyAlignment="1">
      <alignment horizontal="center" vertical="center"/>
    </xf>
    <xf numFmtId="177" fontId="9" fillId="5" borderId="124" xfId="0" applyNumberFormat="1" applyFont="1" applyFill="1" applyBorder="1" applyAlignment="1">
      <alignment horizontal="center" vertical="center"/>
    </xf>
    <xf numFmtId="177" fontId="9" fillId="5" borderId="178" xfId="0" applyNumberFormat="1" applyFont="1" applyFill="1" applyBorder="1" applyAlignment="1">
      <alignment horizontal="center" vertical="center"/>
    </xf>
    <xf numFmtId="177" fontId="9" fillId="5" borderId="132" xfId="0" applyNumberFormat="1" applyFont="1" applyFill="1" applyBorder="1" applyAlignment="1">
      <alignment horizontal="center" vertical="center"/>
    </xf>
    <xf numFmtId="177" fontId="9" fillId="5" borderId="83" xfId="0" applyNumberFormat="1" applyFont="1" applyFill="1" applyBorder="1" applyAlignment="1">
      <alignment horizontal="center" vertical="center"/>
    </xf>
    <xf numFmtId="177" fontId="9" fillId="5" borderId="41" xfId="0" applyNumberFormat="1" applyFont="1" applyFill="1" applyBorder="1" applyAlignment="1">
      <alignment horizontal="center" vertical="center"/>
    </xf>
    <xf numFmtId="177" fontId="9" fillId="5" borderId="179" xfId="0" applyNumberFormat="1" applyFont="1" applyFill="1" applyBorder="1" applyAlignment="1">
      <alignment horizontal="center" vertical="center"/>
    </xf>
    <xf numFmtId="177" fontId="9" fillId="5" borderId="94" xfId="0" applyNumberFormat="1" applyFont="1" applyFill="1" applyBorder="1" applyAlignment="1">
      <alignment horizontal="center" vertical="center"/>
    </xf>
    <xf numFmtId="177" fontId="9" fillId="5" borderId="88" xfId="0" applyNumberFormat="1" applyFont="1" applyFill="1" applyBorder="1" applyAlignment="1">
      <alignment horizontal="center" vertical="center"/>
    </xf>
    <xf numFmtId="177" fontId="9" fillId="5" borderId="40" xfId="0" applyNumberFormat="1" applyFont="1" applyFill="1" applyBorder="1" applyAlignment="1">
      <alignment horizontal="center" vertical="center"/>
    </xf>
    <xf numFmtId="177" fontId="9" fillId="5" borderId="180" xfId="0" applyNumberFormat="1" applyFont="1" applyFill="1" applyBorder="1" applyAlignment="1">
      <alignment horizontal="center" vertical="center"/>
    </xf>
    <xf numFmtId="177" fontId="9" fillId="5" borderId="95" xfId="0" applyNumberFormat="1" applyFont="1" applyFill="1" applyBorder="1" applyAlignment="1">
      <alignment horizontal="center" vertical="center"/>
    </xf>
    <xf numFmtId="0" fontId="5" fillId="0" borderId="33" xfId="0" applyFont="1" applyBorder="1"/>
    <xf numFmtId="0" fontId="5" fillId="0" borderId="153" xfId="0" applyFont="1" applyBorder="1"/>
    <xf numFmtId="0" fontId="5" fillId="0" borderId="154" xfId="0" applyFont="1" applyBorder="1"/>
    <xf numFmtId="0" fontId="8" fillId="0" borderId="153" xfId="0" applyFont="1" applyBorder="1"/>
    <xf numFmtId="0" fontId="8" fillId="0" borderId="18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8" fillId="0" borderId="13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127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8" fillId="0" borderId="136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137" xfId="0" applyFont="1" applyFill="1" applyBorder="1" applyAlignment="1">
      <alignment horizontal="center" vertical="center" wrapText="1"/>
    </xf>
    <xf numFmtId="0" fontId="8" fillId="0" borderId="135" xfId="0" applyFont="1" applyFill="1" applyBorder="1" applyAlignment="1">
      <alignment horizontal="center" vertical="center"/>
    </xf>
    <xf numFmtId="0" fontId="8" fillId="0" borderId="13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157" xfId="0" applyFont="1" applyFill="1" applyBorder="1" applyAlignment="1">
      <alignment horizontal="center" vertical="center" wrapText="1"/>
    </xf>
    <xf numFmtId="0" fontId="8" fillId="0" borderId="155" xfId="0" applyFont="1" applyFill="1" applyBorder="1" applyAlignment="1">
      <alignment horizontal="center" vertical="center" wrapText="1"/>
    </xf>
    <xf numFmtId="0" fontId="5" fillId="0" borderId="174" xfId="0" applyFont="1" applyBorder="1"/>
    <xf numFmtId="0" fontId="8" fillId="12" borderId="128" xfId="0" applyFont="1" applyFill="1" applyBorder="1" applyAlignment="1">
      <alignment vertical="center"/>
    </xf>
    <xf numFmtId="0" fontId="8" fillId="10" borderId="137" xfId="0" applyFont="1" applyFill="1" applyBorder="1" applyAlignment="1">
      <alignment vertical="center" wrapText="1"/>
    </xf>
    <xf numFmtId="0" fontId="8" fillId="10" borderId="38" xfId="0" applyFont="1" applyFill="1" applyBorder="1" applyAlignment="1">
      <alignment vertical="center" wrapText="1"/>
    </xf>
    <xf numFmtId="0" fontId="8" fillId="10" borderId="135" xfId="0" applyNumberFormat="1" applyFont="1" applyFill="1" applyBorder="1" applyAlignment="1">
      <alignment vertical="center" wrapText="1"/>
    </xf>
    <xf numFmtId="0" fontId="8" fillId="10" borderId="36" xfId="0" applyNumberFormat="1" applyFont="1" applyFill="1" applyBorder="1" applyAlignment="1">
      <alignment vertical="center" wrapText="1"/>
    </xf>
    <xf numFmtId="0" fontId="8" fillId="12" borderId="182" xfId="0" applyFont="1" applyFill="1" applyBorder="1" applyAlignment="1">
      <alignment vertical="center"/>
    </xf>
    <xf numFmtId="0" fontId="8" fillId="10" borderId="136" xfId="0" applyNumberFormat="1" applyFont="1" applyFill="1" applyBorder="1" applyAlignment="1">
      <alignment vertical="center" wrapText="1"/>
    </xf>
    <xf numFmtId="0" fontId="8" fillId="10" borderId="37" xfId="0" applyNumberFormat="1" applyFont="1" applyFill="1" applyBorder="1" applyAlignment="1">
      <alignment vertical="center" wrapText="1"/>
    </xf>
    <xf numFmtId="0" fontId="8" fillId="12" borderId="130" xfId="0" applyFont="1" applyFill="1" applyBorder="1" applyAlignment="1">
      <alignment vertical="center"/>
    </xf>
    <xf numFmtId="0" fontId="8" fillId="0" borderId="130" xfId="0" applyFont="1" applyFill="1" applyBorder="1" applyAlignment="1">
      <alignment vertical="center" wrapText="1"/>
    </xf>
    <xf numFmtId="0" fontId="8" fillId="0" borderId="182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center" vertical="center"/>
    </xf>
    <xf numFmtId="0" fontId="8" fillId="17" borderId="38" xfId="0" applyFont="1" applyFill="1" applyBorder="1" applyAlignment="1">
      <alignment vertical="center" wrapText="1"/>
    </xf>
    <xf numFmtId="0" fontId="8" fillId="17" borderId="36" xfId="0" applyNumberFormat="1" applyFont="1" applyFill="1" applyBorder="1" applyAlignment="1">
      <alignment vertical="center" wrapText="1"/>
    </xf>
    <xf numFmtId="0" fontId="8" fillId="17" borderId="37" xfId="0" applyNumberFormat="1" applyFont="1" applyFill="1" applyBorder="1" applyAlignment="1">
      <alignment vertical="center" wrapText="1"/>
    </xf>
    <xf numFmtId="0" fontId="8" fillId="0" borderId="128" xfId="0" applyFont="1" applyFill="1" applyBorder="1" applyAlignment="1">
      <alignment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174" xfId="0" applyFont="1" applyFill="1" applyBorder="1" applyAlignment="1">
      <alignment horizontal="center" vertical="center"/>
    </xf>
    <xf numFmtId="0" fontId="8" fillId="10" borderId="154" xfId="0" applyFont="1" applyFill="1" applyBorder="1" applyAlignment="1">
      <alignment vertical="center" wrapText="1"/>
    </xf>
    <xf numFmtId="0" fontId="8" fillId="10" borderId="33" xfId="0" applyFont="1" applyFill="1" applyBorder="1" applyAlignment="1">
      <alignment vertical="center" wrapText="1"/>
    </xf>
    <xf numFmtId="0" fontId="8" fillId="12" borderId="33" xfId="0" applyFont="1" applyFill="1" applyBorder="1" applyAlignment="1">
      <alignment vertical="center"/>
    </xf>
    <xf numFmtId="0" fontId="8" fillId="10" borderId="38" xfId="0" applyNumberFormat="1" applyFont="1" applyFill="1" applyBorder="1" applyAlignment="1">
      <alignment vertical="center" wrapText="1"/>
    </xf>
    <xf numFmtId="0" fontId="8" fillId="0" borderId="33" xfId="0" applyFont="1" applyFill="1" applyBorder="1" applyAlignment="1">
      <alignment horizontal="center" vertical="center"/>
    </xf>
    <xf numFmtId="0" fontId="8" fillId="0" borderId="155" xfId="0" applyFont="1" applyFill="1" applyBorder="1" applyAlignment="1">
      <alignment horizontal="center" vertical="center"/>
    </xf>
    <xf numFmtId="0" fontId="8" fillId="0" borderId="173" xfId="0" applyFont="1" applyFill="1" applyBorder="1" applyAlignment="1">
      <alignment horizontal="center" vertical="center"/>
    </xf>
    <xf numFmtId="0" fontId="8" fillId="10" borderId="157" xfId="0" applyFont="1" applyFill="1" applyBorder="1" applyAlignment="1">
      <alignment vertical="center" wrapText="1"/>
    </xf>
    <xf numFmtId="0" fontId="8" fillId="10" borderId="155" xfId="0" applyFont="1" applyFill="1" applyBorder="1" applyAlignment="1">
      <alignment vertical="center" wrapText="1"/>
    </xf>
    <xf numFmtId="0" fontId="8" fillId="0" borderId="183" xfId="0" applyFont="1" applyBorder="1" applyAlignment="1">
      <alignment horizontal="center"/>
    </xf>
    <xf numFmtId="0" fontId="8" fillId="0" borderId="184" xfId="0" applyFont="1" applyBorder="1" applyAlignment="1">
      <alignment horizontal="center"/>
    </xf>
    <xf numFmtId="0" fontId="22" fillId="0" borderId="185" xfId="0" applyFont="1" applyBorder="1" applyAlignment="1">
      <alignment horizontal="right"/>
    </xf>
    <xf numFmtId="0" fontId="9" fillId="0" borderId="137" xfId="0" applyFont="1" applyFill="1" applyBorder="1" applyAlignment="1">
      <alignment vertical="top"/>
    </xf>
    <xf numFmtId="0" fontId="9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left" vertical="top"/>
    </xf>
    <xf numFmtId="0" fontId="22" fillId="0" borderId="186" xfId="0" applyFont="1" applyBorder="1" applyAlignment="1">
      <alignment horizontal="right"/>
    </xf>
    <xf numFmtId="0" fontId="9" fillId="0" borderId="135" xfId="0" applyFont="1" applyFill="1" applyBorder="1" applyAlignment="1">
      <alignment vertical="top"/>
    </xf>
    <xf numFmtId="0" fontId="9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left" vertical="top"/>
    </xf>
    <xf numFmtId="0" fontId="22" fillId="0" borderId="187" xfId="0" applyFont="1" applyBorder="1" applyAlignment="1">
      <alignment horizontal="right"/>
    </xf>
    <xf numFmtId="0" fontId="13" fillId="0" borderId="136" xfId="0" applyFont="1" applyFill="1" applyBorder="1" applyAlignment="1">
      <alignment vertical="top"/>
    </xf>
    <xf numFmtId="0" fontId="13" fillId="0" borderId="37" xfId="0" applyFont="1" applyFill="1" applyBorder="1" applyAlignment="1">
      <alignment vertical="top"/>
    </xf>
    <xf numFmtId="0" fontId="9" fillId="0" borderId="37" xfId="0" applyFont="1" applyFill="1" applyBorder="1" applyAlignment="1">
      <alignment vertical="top"/>
    </xf>
    <xf numFmtId="0" fontId="9" fillId="12" borderId="182" xfId="0" applyFont="1" applyFill="1" applyBorder="1" applyAlignment="1">
      <alignment horizontal="left" vertical="top"/>
    </xf>
    <xf numFmtId="0" fontId="22" fillId="0" borderId="188" xfId="0" applyFont="1" applyBorder="1" applyAlignment="1">
      <alignment horizontal="right"/>
    </xf>
    <xf numFmtId="0" fontId="13" fillId="0" borderId="137" xfId="0" applyFont="1" applyFill="1" applyBorder="1" applyAlignment="1">
      <alignment vertical="top"/>
    </xf>
    <xf numFmtId="0" fontId="13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center"/>
    </xf>
    <xf numFmtId="0" fontId="13" fillId="0" borderId="135" xfId="0" applyFont="1" applyFill="1" applyBorder="1" applyAlignment="1">
      <alignment vertical="top"/>
    </xf>
    <xf numFmtId="0" fontId="13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center"/>
    </xf>
    <xf numFmtId="0" fontId="9" fillId="12" borderId="182" xfId="0" applyFont="1" applyFill="1" applyBorder="1" applyAlignment="1">
      <alignment horizontal="center"/>
    </xf>
    <xf numFmtId="0" fontId="8" fillId="10" borderId="130" xfId="0" applyFont="1" applyFill="1" applyBorder="1" applyAlignment="1">
      <alignment vertical="center" wrapText="1"/>
    </xf>
    <xf numFmtId="0" fontId="9" fillId="0" borderId="130" xfId="0" applyFont="1" applyFill="1" applyBorder="1" applyAlignment="1">
      <alignment vertical="top"/>
    </xf>
    <xf numFmtId="0" fontId="8" fillId="10" borderId="182" xfId="0" applyNumberFormat="1" applyFont="1" applyFill="1" applyBorder="1" applyAlignment="1">
      <alignment vertical="center" wrapText="1"/>
    </xf>
    <xf numFmtId="0" fontId="9" fillId="0" borderId="182" xfId="0" applyFont="1" applyFill="1" applyBorder="1" applyAlignment="1">
      <alignment vertical="top"/>
    </xf>
    <xf numFmtId="0" fontId="13" fillId="0" borderId="137" xfId="0" applyNumberFormat="1" applyFont="1" applyFill="1" applyBorder="1" applyAlignment="1">
      <alignment vertical="top"/>
    </xf>
    <xf numFmtId="0" fontId="13" fillId="0" borderId="38" xfId="0" applyNumberFormat="1" applyFont="1" applyFill="1" applyBorder="1" applyAlignment="1">
      <alignment vertical="top"/>
    </xf>
    <xf numFmtId="0" fontId="9" fillId="12" borderId="38" xfId="0" applyFont="1" applyFill="1" applyBorder="1" applyAlignment="1">
      <alignment horizontal="center"/>
    </xf>
    <xf numFmtId="0" fontId="13" fillId="0" borderId="135" xfId="0" applyNumberFormat="1" applyFont="1" applyFill="1" applyBorder="1" applyAlignment="1">
      <alignment vertical="top"/>
    </xf>
    <xf numFmtId="0" fontId="13" fillId="0" borderId="36" xfId="0" applyNumberFormat="1" applyFont="1" applyFill="1" applyBorder="1" applyAlignment="1">
      <alignment vertical="top"/>
    </xf>
    <xf numFmtId="0" fontId="9" fillId="12" borderId="36" xfId="0" applyFont="1" applyFill="1" applyBorder="1" applyAlignment="1">
      <alignment horizontal="center"/>
    </xf>
    <xf numFmtId="0" fontId="13" fillId="0" borderId="136" xfId="0" applyNumberFormat="1" applyFont="1" applyFill="1" applyBorder="1" applyAlignment="1">
      <alignment vertical="top"/>
    </xf>
    <xf numFmtId="0" fontId="13" fillId="0" borderId="37" xfId="0" applyNumberFormat="1" applyFont="1" applyFill="1" applyBorder="1" applyAlignment="1">
      <alignment vertical="top"/>
    </xf>
    <xf numFmtId="0" fontId="9" fillId="12" borderId="37" xfId="0" applyFont="1" applyFill="1" applyBorder="1" applyAlignment="1">
      <alignment horizontal="center"/>
    </xf>
    <xf numFmtId="0" fontId="8" fillId="10" borderId="128" xfId="0" applyNumberFormat="1" applyFont="1" applyFill="1" applyBorder="1" applyAlignment="1">
      <alignment vertical="center" wrapText="1"/>
    </xf>
    <xf numFmtId="0" fontId="9" fillId="0" borderId="128" xfId="0" applyFont="1" applyFill="1" applyBorder="1" applyAlignment="1">
      <alignment vertical="top"/>
    </xf>
    <xf numFmtId="0" fontId="8" fillId="12" borderId="174" xfId="0" applyFont="1" applyFill="1" applyBorder="1" applyAlignment="1">
      <alignment vertical="center"/>
    </xf>
    <xf numFmtId="0" fontId="22" fillId="0" borderId="189" xfId="0" applyFont="1" applyBorder="1" applyAlignment="1">
      <alignment horizontal="right"/>
    </xf>
    <xf numFmtId="0" fontId="13" fillId="0" borderId="154" xfId="0" applyFont="1" applyFill="1" applyBorder="1" applyAlignment="1">
      <alignment horizontal="left" vertical="top"/>
    </xf>
    <xf numFmtId="0" fontId="13" fillId="0" borderId="33" xfId="0" applyFont="1" applyFill="1" applyBorder="1" applyAlignment="1">
      <alignment horizontal="left" vertical="top"/>
    </xf>
    <xf numFmtId="0" fontId="13" fillId="0" borderId="33" xfId="0" applyFont="1" applyFill="1" applyBorder="1" applyAlignment="1"/>
    <xf numFmtId="0" fontId="9" fillId="12" borderId="174" xfId="0" applyFont="1" applyFill="1" applyBorder="1" applyAlignment="1"/>
    <xf numFmtId="0" fontId="8" fillId="10" borderId="130" xfId="0" applyNumberFormat="1" applyFont="1" applyFill="1" applyBorder="1" applyAlignment="1">
      <alignment vertical="center" wrapText="1"/>
    </xf>
    <xf numFmtId="0" fontId="22" fillId="0" borderId="190" xfId="0" applyFont="1" applyBorder="1" applyAlignment="1">
      <alignment horizontal="right"/>
    </xf>
    <xf numFmtId="0" fontId="13" fillId="0" borderId="157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vertical="top"/>
    </xf>
    <xf numFmtId="0" fontId="9" fillId="12" borderId="173" xfId="0" applyFont="1" applyFill="1" applyBorder="1" applyAlignment="1"/>
    <xf numFmtId="0" fontId="19" fillId="0" borderId="184" xfId="0" applyFont="1" applyFill="1" applyBorder="1" applyAlignment="1">
      <alignment horizontal="right"/>
    </xf>
    <xf numFmtId="0" fontId="20" fillId="0" borderId="33" xfId="0" applyFont="1" applyBorder="1"/>
    <xf numFmtId="0" fontId="20" fillId="0" borderId="153" xfId="0" applyFont="1" applyBorder="1"/>
    <xf numFmtId="0" fontId="10" fillId="18" borderId="153" xfId="0" applyFont="1" applyFill="1" applyBorder="1"/>
    <xf numFmtId="0" fontId="9" fillId="5" borderId="38" xfId="0" applyFont="1" applyFill="1" applyBorder="1" applyAlignment="1">
      <alignment vertical="top" wrapText="1"/>
    </xf>
    <xf numFmtId="0" fontId="10" fillId="0" borderId="33" xfId="0" applyFont="1" applyBorder="1"/>
    <xf numFmtId="0" fontId="10" fillId="0" borderId="153" xfId="0" applyFont="1" applyBorder="1"/>
    <xf numFmtId="0" fontId="9" fillId="5" borderId="36" xfId="0" applyFont="1" applyFill="1" applyBorder="1" applyAlignment="1">
      <alignment vertical="top" wrapText="1"/>
    </xf>
    <xf numFmtId="0" fontId="13" fillId="5" borderId="37" xfId="0" applyFont="1" applyFill="1" applyBorder="1" applyAlignment="1">
      <alignment vertical="top" wrapText="1"/>
    </xf>
    <xf numFmtId="0" fontId="13" fillId="5" borderId="38" xfId="0" applyFont="1" applyFill="1" applyBorder="1" applyAlignment="1">
      <alignment vertical="top" wrapText="1"/>
    </xf>
    <xf numFmtId="0" fontId="13" fillId="5" borderId="36" xfId="0" applyFont="1" applyFill="1" applyBorder="1" applyAlignment="1">
      <alignment vertical="top" wrapText="1"/>
    </xf>
    <xf numFmtId="0" fontId="13" fillId="5" borderId="33" xfId="0" applyFont="1" applyFill="1" applyBorder="1" applyAlignment="1">
      <alignment horizontal="left" vertical="top" wrapText="1"/>
    </xf>
    <xf numFmtId="0" fontId="13" fillId="5" borderId="38" xfId="0" applyNumberFormat="1" applyFont="1" applyFill="1" applyBorder="1" applyAlignment="1">
      <alignment vertical="top" wrapText="1"/>
    </xf>
    <xf numFmtId="0" fontId="13" fillId="5" borderId="36" xfId="0" applyNumberFormat="1" applyFont="1" applyFill="1" applyBorder="1" applyAlignment="1">
      <alignment vertical="top" wrapText="1"/>
    </xf>
    <xf numFmtId="0" fontId="13" fillId="5" borderId="37" xfId="0" applyNumberFormat="1" applyFont="1" applyFill="1" applyBorder="1" applyAlignment="1">
      <alignment vertical="top" wrapText="1"/>
    </xf>
    <xf numFmtId="0" fontId="13" fillId="5" borderId="33" xfId="0" applyNumberFormat="1" applyFont="1" applyFill="1" applyBorder="1" applyAlignment="1">
      <alignment horizontal="left" vertical="top" wrapText="1"/>
    </xf>
    <xf numFmtId="0" fontId="20" fillId="0" borderId="150" xfId="0" applyFont="1" applyBorder="1"/>
    <xf numFmtId="0" fontId="9" fillId="12" borderId="130" xfId="0" applyFont="1" applyFill="1" applyBorder="1" applyAlignment="1">
      <alignment vertical="top" wrapText="1"/>
    </xf>
    <xf numFmtId="0" fontId="9" fillId="12" borderId="128" xfId="0" applyFont="1" applyFill="1" applyBorder="1" applyAlignment="1">
      <alignment vertical="top" wrapText="1"/>
    </xf>
    <xf numFmtId="0" fontId="9" fillId="21" borderId="36" xfId="0" applyFont="1" applyFill="1" applyBorder="1" applyAlignment="1">
      <alignment horizontal="right" vertical="center"/>
    </xf>
    <xf numFmtId="0" fontId="9" fillId="5" borderId="37" xfId="0" applyFont="1" applyFill="1" applyBorder="1" applyAlignment="1">
      <alignment vertical="top" wrapText="1"/>
    </xf>
    <xf numFmtId="0" fontId="9" fillId="12" borderId="182" xfId="0" applyFont="1" applyFill="1" applyBorder="1" applyAlignment="1">
      <alignment vertical="top" wrapText="1"/>
    </xf>
    <xf numFmtId="0" fontId="9" fillId="21" borderId="124" xfId="0" applyFont="1" applyFill="1" applyBorder="1" applyAlignment="1">
      <alignment horizontal="right" vertical="center"/>
    </xf>
    <xf numFmtId="0" fontId="9" fillId="12" borderId="130" xfId="0" applyFont="1" applyFill="1" applyBorder="1" applyAlignment="1">
      <alignment wrapText="1"/>
    </xf>
    <xf numFmtId="0" fontId="9" fillId="12" borderId="128" xfId="0" applyFont="1" applyFill="1" applyBorder="1" applyAlignment="1">
      <alignment wrapText="1"/>
    </xf>
    <xf numFmtId="0" fontId="9" fillId="12" borderId="182" xfId="0" applyFont="1" applyFill="1" applyBorder="1" applyAlignment="1">
      <alignment wrapText="1"/>
    </xf>
    <xf numFmtId="0" fontId="9" fillId="5" borderId="130" xfId="0" applyFont="1" applyFill="1" applyBorder="1" applyAlignment="1">
      <alignment vertical="top" wrapText="1"/>
    </xf>
    <xf numFmtId="0" fontId="9" fillId="5" borderId="182" xfId="0" applyFont="1" applyFill="1" applyBorder="1" applyAlignment="1">
      <alignment vertical="top" wrapText="1"/>
    </xf>
    <xf numFmtId="0" fontId="9" fillId="21" borderId="40" xfId="0" applyFont="1" applyFill="1" applyBorder="1" applyAlignment="1">
      <alignment horizontal="right" vertical="center"/>
    </xf>
    <xf numFmtId="0" fontId="9" fillId="5" borderId="128" xfId="0" applyFont="1" applyFill="1" applyBorder="1" applyAlignment="1">
      <alignment vertical="top" wrapText="1"/>
    </xf>
    <xf numFmtId="0" fontId="13" fillId="12" borderId="33" xfId="0" applyFont="1" applyFill="1" applyBorder="1" applyAlignment="1">
      <alignment wrapText="1"/>
    </xf>
    <xf numFmtId="0" fontId="9" fillId="12" borderId="33" xfId="0" applyFont="1" applyFill="1" applyBorder="1" applyAlignment="1">
      <alignment wrapText="1"/>
    </xf>
    <xf numFmtId="0" fontId="9" fillId="21" borderId="112" xfId="0" applyFont="1" applyFill="1" applyBorder="1" applyAlignment="1">
      <alignment horizontal="right" vertical="center" wrapText="1"/>
    </xf>
    <xf numFmtId="0" fontId="9" fillId="21" borderId="120" xfId="0" applyFont="1" applyFill="1" applyBorder="1" applyAlignment="1">
      <alignment horizontal="right" vertical="center" wrapText="1"/>
    </xf>
    <xf numFmtId="0" fontId="9" fillId="12" borderId="120" xfId="0" applyFont="1" applyFill="1" applyBorder="1" applyAlignment="1">
      <alignment horizontal="right" vertical="center"/>
    </xf>
    <xf numFmtId="0" fontId="9" fillId="25" borderId="130" xfId="0" applyFont="1" applyFill="1" applyBorder="1" applyAlignment="1">
      <alignment vertical="top" wrapText="1"/>
    </xf>
    <xf numFmtId="0" fontId="9" fillId="25" borderId="128" xfId="0" applyFont="1" applyFill="1" applyBorder="1" applyAlignment="1">
      <alignment vertical="top" wrapText="1"/>
    </xf>
    <xf numFmtId="0" fontId="9" fillId="25" borderId="182" xfId="0" applyFont="1" applyFill="1" applyBorder="1" applyAlignment="1">
      <alignment vertical="top" wrapText="1"/>
    </xf>
    <xf numFmtId="0" fontId="9" fillId="26" borderId="33" xfId="0" applyFont="1" applyFill="1" applyBorder="1" applyAlignment="1">
      <alignment horizontal="left" vertical="top" wrapText="1"/>
    </xf>
    <xf numFmtId="0" fontId="20" fillId="0" borderId="171" xfId="0" applyFont="1" applyBorder="1"/>
    <xf numFmtId="0" fontId="20" fillId="22" borderId="150" xfId="0" applyFont="1" applyFill="1" applyBorder="1"/>
    <xf numFmtId="0" fontId="20" fillId="22" borderId="34" xfId="0" applyFont="1" applyFill="1" applyBorder="1"/>
    <xf numFmtId="0" fontId="9" fillId="12" borderId="126" xfId="0" applyFont="1" applyFill="1" applyBorder="1" applyAlignment="1">
      <alignment horizontal="right" vertical="center"/>
    </xf>
    <xf numFmtId="0" fontId="9" fillId="22" borderId="134" xfId="0" applyFont="1" applyFill="1" applyBorder="1" applyAlignment="1">
      <alignment horizontal="center" vertical="center" wrapText="1"/>
    </xf>
    <xf numFmtId="0" fontId="9" fillId="22" borderId="121" xfId="0" applyFont="1" applyFill="1" applyBorder="1" applyAlignment="1">
      <alignment horizontal="center" vertical="center" wrapText="1"/>
    </xf>
    <xf numFmtId="0" fontId="9" fillId="12" borderId="126" xfId="0" applyFont="1" applyFill="1" applyBorder="1" applyAlignment="1">
      <alignment horizontal="center" vertical="center"/>
    </xf>
    <xf numFmtId="0" fontId="9" fillId="12" borderId="128" xfId="0" applyFont="1" applyFill="1" applyBorder="1" applyAlignment="1">
      <alignment horizontal="right" vertical="center"/>
    </xf>
    <xf numFmtId="0" fontId="9" fillId="22" borderId="135" xfId="0" applyFont="1" applyFill="1" applyBorder="1" applyAlignment="1">
      <alignment horizontal="center" vertical="center" wrapText="1"/>
    </xf>
    <xf numFmtId="0" fontId="9" fillId="22" borderId="36" xfId="0" applyFont="1" applyFill="1" applyBorder="1" applyAlignment="1">
      <alignment horizontal="center" vertical="center"/>
    </xf>
    <xf numFmtId="0" fontId="9" fillId="22" borderId="127" xfId="0" applyFont="1" applyFill="1" applyBorder="1" applyAlignment="1">
      <alignment horizontal="center" vertical="center" wrapText="1"/>
    </xf>
    <xf numFmtId="0" fontId="9" fillId="12" borderId="128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/>
    </xf>
    <xf numFmtId="0" fontId="9" fillId="22" borderId="124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center" vertical="center"/>
    </xf>
    <xf numFmtId="0" fontId="9" fillId="22" borderId="135" xfId="0" applyFont="1" applyFill="1" applyBorder="1" applyAlignment="1">
      <alignment horizontal="center" vertical="center"/>
    </xf>
    <xf numFmtId="0" fontId="9" fillId="21" borderId="126" xfId="0" applyFont="1" applyFill="1" applyBorder="1" applyAlignment="1">
      <alignment horizontal="right" vertical="center" wrapText="1"/>
    </xf>
    <xf numFmtId="0" fontId="9" fillId="0" borderId="126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 wrapText="1"/>
    </xf>
    <xf numFmtId="0" fontId="9" fillId="22" borderId="124" xfId="0" applyFont="1" applyFill="1" applyBorder="1" applyAlignment="1">
      <alignment horizontal="center" vertical="center" wrapText="1"/>
    </xf>
    <xf numFmtId="0" fontId="9" fillId="0" borderId="132" xfId="0" applyFont="1" applyFill="1" applyBorder="1" applyAlignment="1">
      <alignment horizontal="center" vertical="center" wrapText="1"/>
    </xf>
    <xf numFmtId="0" fontId="9" fillId="12" borderId="95" xfId="0" applyFont="1" applyFill="1" applyBorder="1" applyAlignment="1">
      <alignment horizontal="right" vertical="center"/>
    </xf>
    <xf numFmtId="0" fontId="9" fillId="22" borderId="88" xfId="0" applyFont="1" applyFill="1" applyBorder="1" applyAlignment="1">
      <alignment horizontal="center" vertical="center"/>
    </xf>
    <xf numFmtId="0" fontId="9" fillId="22" borderId="40" xfId="0" applyFont="1" applyFill="1" applyBorder="1" applyAlignment="1">
      <alignment horizontal="center" vertical="center"/>
    </xf>
    <xf numFmtId="0" fontId="9" fillId="12" borderId="95" xfId="0" applyFont="1" applyFill="1" applyBorder="1" applyAlignment="1">
      <alignment horizontal="center" vertical="center"/>
    </xf>
    <xf numFmtId="0" fontId="9" fillId="22" borderId="36" xfId="0" applyFont="1" applyFill="1" applyBorder="1" applyAlignment="1">
      <alignment horizontal="center" vertical="center" wrapText="1"/>
    </xf>
    <xf numFmtId="0" fontId="9" fillId="12" borderId="9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 wrapText="1"/>
    </xf>
    <xf numFmtId="0" fontId="9" fillId="0" borderId="121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28" xfId="0" applyFont="1" applyFill="1" applyBorder="1" applyAlignment="1">
      <alignment horizontal="center" vertical="center" wrapText="1"/>
    </xf>
    <xf numFmtId="0" fontId="9" fillId="0" borderId="138" xfId="0" applyFont="1" applyFill="1" applyBorder="1" applyAlignment="1">
      <alignment horizontal="center" vertical="center" wrapText="1"/>
    </xf>
    <xf numFmtId="0" fontId="9" fillId="0" borderId="124" xfId="0" applyFont="1" applyFill="1" applyBorder="1" applyAlignment="1">
      <alignment horizontal="center" vertical="center" wrapText="1"/>
    </xf>
    <xf numFmtId="0" fontId="9" fillId="12" borderId="118" xfId="0" applyFont="1" applyFill="1" applyBorder="1" applyAlignment="1">
      <alignment horizontal="right" vertical="center"/>
    </xf>
    <xf numFmtId="0" fontId="9" fillId="0" borderId="112" xfId="0" applyFont="1" applyFill="1" applyBorder="1" applyAlignment="1">
      <alignment horizontal="center" vertical="center" wrapText="1"/>
    </xf>
    <xf numFmtId="0" fontId="9" fillId="0" borderId="120" xfId="0" applyFont="1" applyFill="1" applyBorder="1" applyAlignment="1">
      <alignment horizontal="center" vertical="center" wrapText="1"/>
    </xf>
    <xf numFmtId="0" fontId="9" fillId="12" borderId="120" xfId="0" applyFont="1" applyFill="1" applyBorder="1" applyAlignment="1">
      <alignment horizontal="center" vertical="center"/>
    </xf>
    <xf numFmtId="0" fontId="9" fillId="12" borderId="118" xfId="0" applyFont="1" applyFill="1" applyBorder="1" applyAlignment="1">
      <alignment horizontal="center" vertical="center"/>
    </xf>
    <xf numFmtId="0" fontId="9" fillId="25" borderId="126" xfId="0" applyFont="1" applyFill="1" applyBorder="1" applyAlignment="1">
      <alignment horizontal="right" vertical="center" wrapText="1"/>
    </xf>
    <xf numFmtId="0" fontId="9" fillId="25" borderId="126" xfId="0" applyFont="1" applyFill="1" applyBorder="1" applyAlignment="1">
      <alignment horizontal="center" vertical="center" wrapText="1"/>
    </xf>
    <xf numFmtId="0" fontId="9" fillId="25" borderId="128" xfId="0" applyFont="1" applyFill="1" applyBorder="1" applyAlignment="1">
      <alignment horizontal="right" vertical="center"/>
    </xf>
    <xf numFmtId="0" fontId="9" fillId="25" borderId="128" xfId="0" applyFont="1" applyFill="1" applyBorder="1" applyAlignment="1">
      <alignment horizontal="center" vertical="center" wrapText="1"/>
    </xf>
    <xf numFmtId="0" fontId="9" fillId="25" borderId="132" xfId="0" applyFont="1" applyFill="1" applyBorder="1" applyAlignment="1">
      <alignment horizontal="right" vertical="center"/>
    </xf>
    <xf numFmtId="0" fontId="9" fillId="25" borderId="132" xfId="0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right" vertical="center"/>
    </xf>
    <xf numFmtId="0" fontId="9" fillId="0" borderId="118" xfId="0" applyFont="1" applyFill="1" applyBorder="1" applyAlignment="1">
      <alignment horizontal="center" vertical="center"/>
    </xf>
    <xf numFmtId="0" fontId="9" fillId="12" borderId="121" xfId="0" applyFont="1" applyFill="1" applyBorder="1" applyAlignment="1">
      <alignment horizontal="right" vertical="center"/>
    </xf>
    <xf numFmtId="0" fontId="9" fillId="12" borderId="36" xfId="0" applyFont="1" applyFill="1" applyBorder="1" applyAlignment="1">
      <alignment horizontal="right" vertical="center"/>
    </xf>
    <xf numFmtId="0" fontId="9" fillId="12" borderId="124" xfId="0" applyFont="1" applyFill="1" applyBorder="1" applyAlignment="1">
      <alignment horizontal="right" vertical="center"/>
    </xf>
    <xf numFmtId="0" fontId="9" fillId="21" borderId="134" xfId="0" applyFont="1" applyFill="1" applyBorder="1" applyAlignment="1">
      <alignment horizontal="center" vertical="center" wrapText="1"/>
    </xf>
    <xf numFmtId="0" fontId="9" fillId="21" borderId="121" xfId="0" applyFont="1" applyFill="1" applyBorder="1" applyAlignment="1">
      <alignment horizontal="center" vertical="center" wrapText="1"/>
    </xf>
    <xf numFmtId="0" fontId="9" fillId="21" borderId="135" xfId="0" applyFont="1" applyFill="1" applyBorder="1" applyAlignment="1">
      <alignment horizontal="center" vertical="center" wrapText="1"/>
    </xf>
    <xf numFmtId="0" fontId="9" fillId="21" borderId="127" xfId="0" applyFont="1" applyFill="1" applyBorder="1" applyAlignment="1">
      <alignment horizontal="center" vertical="center" wrapText="1"/>
    </xf>
    <xf numFmtId="0" fontId="9" fillId="21" borderId="126" xfId="0" applyFont="1" applyFill="1" applyBorder="1" applyAlignment="1">
      <alignment horizontal="center" vertical="center" wrapText="1"/>
    </xf>
    <xf numFmtId="0" fontId="9" fillId="21" borderId="138" xfId="0" applyFont="1" applyFill="1" applyBorder="1" applyAlignment="1">
      <alignment horizontal="center" vertical="center" wrapText="1"/>
    </xf>
    <xf numFmtId="0" fontId="9" fillId="21" borderId="124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center" vertical="center" wrapText="1"/>
    </xf>
    <xf numFmtId="0" fontId="9" fillId="12" borderId="121" xfId="0" applyFont="1" applyFill="1" applyBorder="1" applyAlignment="1">
      <alignment horizontal="center" vertical="center"/>
    </xf>
    <xf numFmtId="0" fontId="9" fillId="12" borderId="36" xfId="0" applyFont="1" applyFill="1" applyBorder="1" applyAlignment="1">
      <alignment horizontal="center" vertical="center"/>
    </xf>
    <xf numFmtId="0" fontId="9" fillId="12" borderId="124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center" vertical="center" wrapText="1"/>
    </xf>
    <xf numFmtId="0" fontId="9" fillId="21" borderId="112" xfId="0" applyFont="1" applyFill="1" applyBorder="1" applyAlignment="1">
      <alignment horizontal="center" vertical="center" wrapText="1"/>
    </xf>
    <xf numFmtId="0" fontId="9" fillId="21" borderId="120" xfId="0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/>
    </xf>
    <xf numFmtId="0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/>
    </xf>
    <xf numFmtId="0" fontId="9" fillId="5" borderId="134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/>
    </xf>
    <xf numFmtId="0" fontId="9" fillId="5" borderId="112" xfId="0" applyNumberFormat="1" applyFont="1" applyFill="1" applyBorder="1" applyAlignment="1">
      <alignment horizontal="center" vertical="center" wrapText="1"/>
    </xf>
    <xf numFmtId="0" fontId="9" fillId="5" borderId="120" xfId="0" applyNumberFormat="1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 wrapText="1"/>
    </xf>
    <xf numFmtId="0" fontId="9" fillId="5" borderId="126" xfId="0" applyNumberFormat="1" applyFont="1" applyFill="1" applyBorder="1" applyAlignment="1">
      <alignment horizontal="center" vertical="center" wrapText="1"/>
    </xf>
    <xf numFmtId="0" fontId="9" fillId="5" borderId="132" xfId="0" applyNumberFormat="1" applyFont="1" applyFill="1" applyBorder="1" applyAlignment="1">
      <alignment horizontal="center" vertical="center" wrapText="1"/>
    </xf>
    <xf numFmtId="0" fontId="9" fillId="5" borderId="128" xfId="0" applyNumberFormat="1" applyFont="1" applyFill="1" applyBorder="1" applyAlignment="1">
      <alignment horizontal="center" vertical="center" wrapText="1"/>
    </xf>
    <xf numFmtId="0" fontId="9" fillId="5" borderId="112" xfId="0" applyFont="1" applyFill="1" applyBorder="1" applyAlignment="1">
      <alignment horizontal="center" vertical="center" wrapText="1"/>
    </xf>
    <xf numFmtId="0" fontId="9" fillId="25" borderId="126" xfId="0" applyNumberFormat="1" applyFont="1" applyFill="1" applyBorder="1" applyAlignment="1">
      <alignment horizontal="center" vertical="center" wrapText="1"/>
    </xf>
    <xf numFmtId="0" fontId="9" fillId="25" borderId="128" xfId="0" applyNumberFormat="1" applyFont="1" applyFill="1" applyBorder="1" applyAlignment="1">
      <alignment horizontal="center" vertical="center" wrapText="1"/>
    </xf>
    <xf numFmtId="0" fontId="9" fillId="25" borderId="132" xfId="0" applyNumberFormat="1" applyFont="1" applyFill="1" applyBorder="1" applyAlignment="1">
      <alignment horizontal="center" vertical="center" wrapText="1"/>
    </xf>
    <xf numFmtId="177" fontId="9" fillId="5" borderId="134" xfId="0" applyNumberFormat="1" applyFont="1" applyFill="1" applyBorder="1" applyAlignment="1">
      <alignment horizontal="center" vertical="center" wrapText="1"/>
    </xf>
    <xf numFmtId="177" fontId="9" fillId="5" borderId="121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127" xfId="0" applyFont="1" applyFill="1" applyBorder="1" applyAlignment="1">
      <alignment horizontal="center" vertical="center" wrapText="1"/>
    </xf>
    <xf numFmtId="177" fontId="9" fillId="5" borderId="135" xfId="0" applyNumberFormat="1" applyFont="1" applyFill="1" applyBorder="1" applyAlignment="1">
      <alignment horizontal="center" vertical="center" wrapText="1"/>
    </xf>
    <xf numFmtId="177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/>
    </xf>
    <xf numFmtId="0" fontId="9" fillId="5" borderId="126" xfId="0" applyFont="1" applyFill="1" applyBorder="1" applyAlignment="1">
      <alignment horizontal="center" vertical="center" wrapText="1"/>
    </xf>
    <xf numFmtId="0" fontId="9" fillId="5" borderId="132" xfId="0" applyFont="1" applyFill="1" applyBorder="1" applyAlignment="1">
      <alignment horizontal="center" vertical="center" wrapText="1"/>
    </xf>
    <xf numFmtId="177" fontId="9" fillId="5" borderId="138" xfId="0" applyNumberFormat="1" applyFont="1" applyFill="1" applyBorder="1" applyAlignment="1">
      <alignment horizontal="center" vertical="center" wrapText="1"/>
    </xf>
    <xf numFmtId="177" fontId="9" fillId="5" borderId="124" xfId="0" applyNumberFormat="1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 wrapText="1"/>
    </xf>
    <xf numFmtId="0" fontId="9" fillId="5" borderId="128" xfId="0" applyFont="1" applyFill="1" applyBorder="1" applyAlignment="1">
      <alignment horizontal="center" vertical="center" wrapText="1"/>
    </xf>
    <xf numFmtId="0" fontId="9" fillId="5" borderId="120" xfId="0" applyFont="1" applyFill="1" applyBorder="1" applyAlignment="1">
      <alignment horizontal="center" vertical="center" wrapText="1"/>
    </xf>
    <xf numFmtId="177" fontId="9" fillId="5" borderId="112" xfId="0" applyNumberFormat="1" applyFont="1" applyFill="1" applyBorder="1" applyAlignment="1">
      <alignment horizontal="center" vertical="center" wrapText="1"/>
    </xf>
    <xf numFmtId="177" fontId="9" fillId="5" borderId="120" xfId="0" applyNumberFormat="1" applyFont="1" applyFill="1" applyBorder="1" applyAlignment="1">
      <alignment horizontal="center" vertical="center" wrapText="1"/>
    </xf>
    <xf numFmtId="177" fontId="9" fillId="12" borderId="126" xfId="0" applyNumberFormat="1" applyFont="1" applyFill="1" applyBorder="1" applyAlignment="1">
      <alignment horizontal="center" vertical="center"/>
    </xf>
    <xf numFmtId="177" fontId="9" fillId="12" borderId="128" xfId="0" applyNumberFormat="1" applyFont="1" applyFill="1" applyBorder="1" applyAlignment="1">
      <alignment horizontal="center" vertical="center"/>
    </xf>
    <xf numFmtId="177" fontId="9" fillId="12" borderId="132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 wrapText="1"/>
    </xf>
    <xf numFmtId="177" fontId="9" fillId="5" borderId="132" xfId="0" applyNumberFormat="1" applyFont="1" applyFill="1" applyBorder="1" applyAlignment="1">
      <alignment horizontal="center" vertical="center" wrapText="1"/>
    </xf>
    <xf numFmtId="177" fontId="9" fillId="12" borderId="95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 wrapText="1"/>
    </xf>
    <xf numFmtId="177" fontId="9" fillId="12" borderId="120" xfId="0" applyNumberFormat="1" applyFont="1" applyFill="1" applyBorder="1" applyAlignment="1">
      <alignment horizontal="center" vertical="center"/>
    </xf>
    <xf numFmtId="177" fontId="9" fillId="12" borderId="118" xfId="0" applyNumberFormat="1" applyFont="1" applyFill="1" applyBorder="1" applyAlignment="1">
      <alignment horizontal="center" vertical="center"/>
    </xf>
    <xf numFmtId="177" fontId="9" fillId="25" borderId="126" xfId="0" applyNumberFormat="1" applyFont="1" applyFill="1" applyBorder="1" applyAlignment="1">
      <alignment horizontal="center" vertical="center" wrapText="1"/>
    </xf>
    <xf numFmtId="177" fontId="9" fillId="25" borderId="128" xfId="0" applyNumberFormat="1" applyFont="1" applyFill="1" applyBorder="1" applyAlignment="1">
      <alignment horizontal="center" vertical="center" wrapText="1"/>
    </xf>
    <xf numFmtId="177" fontId="9" fillId="25" borderId="132" xfId="0" applyNumberFormat="1" applyFont="1" applyFill="1" applyBorder="1" applyAlignment="1">
      <alignment horizontal="center" vertical="center" wrapText="1"/>
    </xf>
    <xf numFmtId="177" fontId="9" fillId="5" borderId="118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1"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CDFF"/>
        </patternFill>
      </fill>
    </dxf>
    <dxf>
      <fill>
        <patternFill patternType="solid">
          <bgColor rgb="FFFF9BFF"/>
        </patternFill>
      </fill>
    </dxf>
    <dxf>
      <fill>
        <patternFill patternType="solid">
          <bgColor rgb="FFFF69FF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CFF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000000FF"/>
      <color rgb="00FF99FF"/>
      <color rgb="00FFCCFF"/>
      <color rgb="00CCFFFF"/>
      <color rgb="00FF66FF"/>
      <color rgb="00FF5050"/>
      <color rgb="00FFFFCC"/>
      <color rgb="00FFCDFF"/>
      <color rgb="00FF9BFF"/>
      <color rgb="00FF6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10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jpeg"/><Relationship Id="rId8" Type="http://schemas.openxmlformats.org/officeDocument/2006/relationships/image" Target="../media/image16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4" Type="http://schemas.openxmlformats.org/officeDocument/2006/relationships/image" Target="../media/image31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40.jpeg"/><Relationship Id="rId8" Type="http://schemas.openxmlformats.org/officeDocument/2006/relationships/image" Target="../media/image39.jpeg"/><Relationship Id="rId7" Type="http://schemas.openxmlformats.org/officeDocument/2006/relationships/image" Target="../media/image38.jpeg"/><Relationship Id="rId6" Type="http://schemas.openxmlformats.org/officeDocument/2006/relationships/image" Target="../media/image37.jpeg"/><Relationship Id="rId5" Type="http://schemas.openxmlformats.org/officeDocument/2006/relationships/image" Target="../media/image36.jpeg"/><Relationship Id="rId4" Type="http://schemas.openxmlformats.org/officeDocument/2006/relationships/image" Target="../media/image35.jpeg"/><Relationship Id="rId3" Type="http://schemas.openxmlformats.org/officeDocument/2006/relationships/image" Target="../media/image34.jpeg"/><Relationship Id="rId2" Type="http://schemas.openxmlformats.org/officeDocument/2006/relationships/image" Target="../media/image33.jpeg"/><Relationship Id="rId11" Type="http://schemas.openxmlformats.org/officeDocument/2006/relationships/image" Target="../media/image42.jpeg"/><Relationship Id="rId10" Type="http://schemas.openxmlformats.org/officeDocument/2006/relationships/image" Target="../media/image41.jpeg"/><Relationship Id="rId1" Type="http://schemas.openxmlformats.org/officeDocument/2006/relationships/image" Target="../media/image3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51.jpeg"/><Relationship Id="rId8" Type="http://schemas.openxmlformats.org/officeDocument/2006/relationships/image" Target="../media/image50.jpeg"/><Relationship Id="rId7" Type="http://schemas.openxmlformats.org/officeDocument/2006/relationships/image" Target="../media/image49.jpe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Relationship Id="rId3" Type="http://schemas.openxmlformats.org/officeDocument/2006/relationships/image" Target="../media/image45.jpeg"/><Relationship Id="rId2" Type="http://schemas.openxmlformats.org/officeDocument/2006/relationships/image" Target="../media/image44.jpeg"/><Relationship Id="rId11" Type="http://schemas.openxmlformats.org/officeDocument/2006/relationships/image" Target="../media/image42.jpeg"/><Relationship Id="rId10" Type="http://schemas.openxmlformats.org/officeDocument/2006/relationships/image" Target="../media/image52.jpeg"/><Relationship Id="rId1" Type="http://schemas.openxmlformats.org/officeDocument/2006/relationships/image" Target="../media/image43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5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109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21</xdr:row>
      <xdr:rowOff>16510</xdr:rowOff>
    </xdr:from>
    <xdr:to>
      <xdr:col>2</xdr:col>
      <xdr:colOff>1435735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92710</xdr:colOff>
      <xdr:row>18</xdr:row>
      <xdr:rowOff>48895</xdr:rowOff>
    </xdr:from>
    <xdr:to>
      <xdr:col>2</xdr:col>
      <xdr:colOff>1532890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8135" y="871283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45085</xdr:rowOff>
    </xdr:from>
    <xdr:to>
      <xdr:col>2</xdr:col>
      <xdr:colOff>1497330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</xdr:colOff>
      <xdr:row>3</xdr:row>
      <xdr:rowOff>57785</xdr:rowOff>
    </xdr:from>
    <xdr:to>
      <xdr:col>2</xdr:col>
      <xdr:colOff>1133475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97790</xdr:colOff>
      <xdr:row>27</xdr:row>
      <xdr:rowOff>67945</xdr:rowOff>
    </xdr:from>
    <xdr:to>
      <xdr:col>2</xdr:col>
      <xdr:colOff>1537970</xdr:colOff>
      <xdr:row>27</xdr:row>
      <xdr:rowOff>1508125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</xdr:colOff>
      <xdr:row>28</xdr:row>
      <xdr:rowOff>49530</xdr:rowOff>
    </xdr:from>
    <xdr:to>
      <xdr:col>2</xdr:col>
      <xdr:colOff>1513205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10</xdr:row>
      <xdr:rowOff>217170</xdr:rowOff>
    </xdr:from>
    <xdr:to>
      <xdr:col>2</xdr:col>
      <xdr:colOff>1836420</xdr:colOff>
      <xdr:row>11</xdr:row>
      <xdr:rowOff>679450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069"/>
          <a:chExt cx="2403705" cy="14401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8824" y="4269069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529" y="4269255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66040</xdr:colOff>
      <xdr:row>12</xdr:row>
      <xdr:rowOff>66040</xdr:rowOff>
    </xdr:from>
    <xdr:to>
      <xdr:col>2</xdr:col>
      <xdr:colOff>1506220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61465" y="568579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46990</xdr:rowOff>
    </xdr:from>
    <xdr:to>
      <xdr:col>2</xdr:col>
      <xdr:colOff>1515745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71625" y="7188835"/>
          <a:ext cx="1439545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30</xdr:row>
      <xdr:rowOff>69215</xdr:rowOff>
    </xdr:from>
    <xdr:to>
      <xdr:col>2</xdr:col>
      <xdr:colOff>1473835</xdr:colOff>
      <xdr:row>33</xdr:row>
      <xdr:rowOff>366395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43050" y="1660652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30480</xdr:colOff>
      <xdr:row>34</xdr:row>
      <xdr:rowOff>139065</xdr:rowOff>
    </xdr:from>
    <xdr:to>
      <xdr:col>2</xdr:col>
      <xdr:colOff>1458595</xdr:colOff>
      <xdr:row>34</xdr:row>
      <xdr:rowOff>1579245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25905" y="1820037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35</xdr:row>
      <xdr:rowOff>97155</xdr:rowOff>
    </xdr:from>
    <xdr:to>
      <xdr:col>2</xdr:col>
      <xdr:colOff>1484630</xdr:colOff>
      <xdr:row>35</xdr:row>
      <xdr:rowOff>1537335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543050" y="19937730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21</xdr:row>
      <xdr:rowOff>16510</xdr:rowOff>
    </xdr:from>
    <xdr:to>
      <xdr:col>2</xdr:col>
      <xdr:colOff>1403985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43180</xdr:colOff>
      <xdr:row>18</xdr:row>
      <xdr:rowOff>49530</xdr:rowOff>
    </xdr:from>
    <xdr:to>
      <xdr:col>2</xdr:col>
      <xdr:colOff>1483360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45085</xdr:rowOff>
    </xdr:from>
    <xdr:to>
      <xdr:col>2</xdr:col>
      <xdr:colOff>1483360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3</xdr:row>
      <xdr:rowOff>57785</xdr:rowOff>
    </xdr:from>
    <xdr:to>
      <xdr:col>2</xdr:col>
      <xdr:colOff>1123950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</xdr:colOff>
      <xdr:row>27</xdr:row>
      <xdr:rowOff>189230</xdr:rowOff>
    </xdr:from>
    <xdr:to>
      <xdr:col>2</xdr:col>
      <xdr:colOff>1500505</xdr:colOff>
      <xdr:row>27</xdr:row>
      <xdr:rowOff>1629410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28</xdr:row>
      <xdr:rowOff>49530</xdr:rowOff>
    </xdr:from>
    <xdr:to>
      <xdr:col>2</xdr:col>
      <xdr:colOff>1483360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43180</xdr:colOff>
      <xdr:row>10</xdr:row>
      <xdr:rowOff>55880</xdr:rowOff>
    </xdr:from>
    <xdr:to>
      <xdr:col>2</xdr:col>
      <xdr:colOff>1665605</xdr:colOff>
      <xdr:row>11</xdr:row>
      <xdr:rowOff>733425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9124" y="4269442"/>
          <a:chExt cx="240301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9124" y="4269442"/>
            <a:ext cx="143982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373" y="4269442"/>
            <a:ext cx="1439766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43180</xdr:colOff>
      <xdr:row>12</xdr:row>
      <xdr:rowOff>66040</xdr:rowOff>
    </xdr:from>
    <xdr:to>
      <xdr:col>2</xdr:col>
      <xdr:colOff>1483360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8605" y="524764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15</xdr:row>
      <xdr:rowOff>46990</xdr:rowOff>
    </xdr:from>
    <xdr:to>
      <xdr:col>2</xdr:col>
      <xdr:colOff>1483360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38605" y="675068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30</xdr:row>
      <xdr:rowOff>51435</xdr:rowOff>
    </xdr:from>
    <xdr:to>
      <xdr:col>2</xdr:col>
      <xdr:colOff>1461135</xdr:colOff>
      <xdr:row>33</xdr:row>
      <xdr:rowOff>348615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30350" y="1615059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13335</xdr:colOff>
      <xdr:row>34</xdr:row>
      <xdr:rowOff>121285</xdr:rowOff>
    </xdr:from>
    <xdr:to>
      <xdr:col>2</xdr:col>
      <xdr:colOff>1441450</xdr:colOff>
      <xdr:row>34</xdr:row>
      <xdr:rowOff>1561465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08760" y="1774444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116840</xdr:colOff>
      <xdr:row>35</xdr:row>
      <xdr:rowOff>254000</xdr:rowOff>
    </xdr:from>
    <xdr:to>
      <xdr:col>2</xdr:col>
      <xdr:colOff>1553845</xdr:colOff>
      <xdr:row>35</xdr:row>
      <xdr:rowOff>1694180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265" y="19656425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106045</xdr:rowOff>
    </xdr:from>
    <xdr:to>
      <xdr:col>2</xdr:col>
      <xdr:colOff>1355725</xdr:colOff>
      <xdr:row>3</xdr:row>
      <xdr:rowOff>1073785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6715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125095</xdr:rowOff>
    </xdr:from>
    <xdr:to>
      <xdr:col>2</xdr:col>
      <xdr:colOff>1355725</xdr:colOff>
      <xdr:row>4</xdr:row>
      <xdr:rowOff>1092835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6715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162560</xdr:rowOff>
    </xdr:from>
    <xdr:to>
      <xdr:col>2</xdr:col>
      <xdr:colOff>1371600</xdr:colOff>
      <xdr:row>5</xdr:row>
      <xdr:rowOff>1073150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5290" y="413004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172085</xdr:rowOff>
    </xdr:from>
    <xdr:to>
      <xdr:col>2</xdr:col>
      <xdr:colOff>1355725</xdr:colOff>
      <xdr:row>6</xdr:row>
      <xdr:rowOff>1120775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6715" y="5408930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166370</xdr:rowOff>
    </xdr:from>
    <xdr:to>
      <xdr:col>2</xdr:col>
      <xdr:colOff>1238250</xdr:colOff>
      <xdr:row>8</xdr:row>
      <xdr:rowOff>1106170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94815" y="7941945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109220</xdr:rowOff>
    </xdr:from>
    <xdr:to>
      <xdr:col>2</xdr:col>
      <xdr:colOff>1327150</xdr:colOff>
      <xdr:row>7</xdr:row>
      <xdr:rowOff>1204595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28140" y="6615430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214630</xdr:rowOff>
    </xdr:from>
    <xdr:to>
      <xdr:col>2</xdr:col>
      <xdr:colOff>1273810</xdr:colOff>
      <xdr:row>10</xdr:row>
      <xdr:rowOff>1189990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94815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175895</xdr:rowOff>
    </xdr:from>
    <xdr:to>
      <xdr:col>2</xdr:col>
      <xdr:colOff>1245235</xdr:colOff>
      <xdr:row>9</xdr:row>
      <xdr:rowOff>1151255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66240" y="92208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231775</xdr:colOff>
      <xdr:row>16</xdr:row>
      <xdr:rowOff>68580</xdr:rowOff>
    </xdr:from>
    <xdr:to>
      <xdr:col>2</xdr:col>
      <xdr:colOff>1311275</xdr:colOff>
      <xdr:row>16</xdr:row>
      <xdr:rowOff>1153795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12265" y="17999075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14</xdr:row>
      <xdr:rowOff>46990</xdr:rowOff>
    </xdr:from>
    <xdr:to>
      <xdr:col>2</xdr:col>
      <xdr:colOff>1203325</xdr:colOff>
      <xdr:row>14</xdr:row>
      <xdr:rowOff>1132205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00505" y="15438755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</xdr:colOff>
      <xdr:row>13</xdr:row>
      <xdr:rowOff>77470</xdr:rowOff>
    </xdr:from>
    <xdr:to>
      <xdr:col>2</xdr:col>
      <xdr:colOff>1220470</xdr:colOff>
      <xdr:row>13</xdr:row>
      <xdr:rowOff>1162685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15110" y="14199870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233045</xdr:colOff>
      <xdr:row>15</xdr:row>
      <xdr:rowOff>50165</xdr:rowOff>
    </xdr:from>
    <xdr:to>
      <xdr:col>2</xdr:col>
      <xdr:colOff>1315720</xdr:colOff>
      <xdr:row>15</xdr:row>
      <xdr:rowOff>1135380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13535" y="1671129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116840</xdr:colOff>
      <xdr:row>12</xdr:row>
      <xdr:rowOff>29210</xdr:rowOff>
    </xdr:from>
    <xdr:to>
      <xdr:col>2</xdr:col>
      <xdr:colOff>1205865</xdr:colOff>
      <xdr:row>12</xdr:row>
      <xdr:rowOff>1114425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97330" y="12882245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11</xdr:row>
      <xdr:rowOff>74295</xdr:rowOff>
    </xdr:from>
    <xdr:to>
      <xdr:col>2</xdr:col>
      <xdr:colOff>1212215</xdr:colOff>
      <xdr:row>11</xdr:row>
      <xdr:rowOff>1154430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14475" y="11657965"/>
          <a:ext cx="1078230" cy="1080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3</xdr:row>
      <xdr:rowOff>38100</xdr:rowOff>
    </xdr:from>
    <xdr:to>
      <xdr:col>2</xdr:col>
      <xdr:colOff>1123315</xdr:colOff>
      <xdr:row>3</xdr:row>
      <xdr:rowOff>1005840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4</xdr:row>
      <xdr:rowOff>56515</xdr:rowOff>
    </xdr:from>
    <xdr:to>
      <xdr:col>2</xdr:col>
      <xdr:colOff>1123315</xdr:colOff>
      <xdr:row>4</xdr:row>
      <xdr:rowOff>1024255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231648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5</xdr:row>
      <xdr:rowOff>94615</xdr:rowOff>
    </xdr:from>
    <xdr:to>
      <xdr:col>2</xdr:col>
      <xdr:colOff>1109980</xdr:colOff>
      <xdr:row>5</xdr:row>
      <xdr:rowOff>1005205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362394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104140</xdr:rowOff>
    </xdr:from>
    <xdr:to>
      <xdr:col>2</xdr:col>
      <xdr:colOff>1123315</xdr:colOff>
      <xdr:row>6</xdr:row>
      <xdr:rowOff>1052830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4902835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8</xdr:row>
      <xdr:rowOff>85090</xdr:rowOff>
    </xdr:from>
    <xdr:to>
      <xdr:col>2</xdr:col>
      <xdr:colOff>967105</xdr:colOff>
      <xdr:row>8</xdr:row>
      <xdr:rowOff>1024255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7422515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7</xdr:row>
      <xdr:rowOff>27940</xdr:rowOff>
    </xdr:from>
    <xdr:to>
      <xdr:col>2</xdr:col>
      <xdr:colOff>1123315</xdr:colOff>
      <xdr:row>7</xdr:row>
      <xdr:rowOff>1123315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38605" y="6096000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10</xdr:row>
      <xdr:rowOff>133350</xdr:rowOff>
    </xdr:from>
    <xdr:to>
      <xdr:col>2</xdr:col>
      <xdr:colOff>1003300</xdr:colOff>
      <xdr:row>10</xdr:row>
      <xdr:rowOff>1108710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9</xdr:row>
      <xdr:rowOff>95250</xdr:rowOff>
    </xdr:from>
    <xdr:to>
      <xdr:col>2</xdr:col>
      <xdr:colOff>1003300</xdr:colOff>
      <xdr:row>9</xdr:row>
      <xdr:rowOff>1070610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132715</xdr:colOff>
      <xdr:row>16</xdr:row>
      <xdr:rowOff>76835</xdr:rowOff>
    </xdr:from>
    <xdr:to>
      <xdr:col>2</xdr:col>
      <xdr:colOff>1212215</xdr:colOff>
      <xdr:row>16</xdr:row>
      <xdr:rowOff>1162050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28140" y="17569180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55245</xdr:rowOff>
    </xdr:from>
    <xdr:to>
      <xdr:col>2</xdr:col>
      <xdr:colOff>1108710</xdr:colOff>
      <xdr:row>14</xdr:row>
      <xdr:rowOff>1140460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20825" y="15008860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</xdr:colOff>
      <xdr:row>13</xdr:row>
      <xdr:rowOff>85725</xdr:rowOff>
    </xdr:from>
    <xdr:to>
      <xdr:col>2</xdr:col>
      <xdr:colOff>1121410</xdr:colOff>
      <xdr:row>13</xdr:row>
      <xdr:rowOff>1170940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0985" y="13769975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15</xdr:row>
      <xdr:rowOff>57785</xdr:rowOff>
    </xdr:from>
    <xdr:to>
      <xdr:col>2</xdr:col>
      <xdr:colOff>1216660</xdr:colOff>
      <xdr:row>15</xdr:row>
      <xdr:rowOff>1143000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29410" y="1628076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</xdr:colOff>
      <xdr:row>12</xdr:row>
      <xdr:rowOff>37465</xdr:rowOff>
    </xdr:from>
    <xdr:to>
      <xdr:col>2</xdr:col>
      <xdr:colOff>1111250</xdr:colOff>
      <xdr:row>12</xdr:row>
      <xdr:rowOff>1122680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17650" y="12452350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11</xdr:row>
      <xdr:rowOff>82550</xdr:rowOff>
    </xdr:from>
    <xdr:to>
      <xdr:col>2</xdr:col>
      <xdr:colOff>1113155</xdr:colOff>
      <xdr:row>11</xdr:row>
      <xdr:rowOff>1162685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30350" y="11228070"/>
          <a:ext cx="107823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117475</xdr:colOff>
      <xdr:row>17</xdr:row>
      <xdr:rowOff>41275</xdr:rowOff>
    </xdr:from>
    <xdr:to>
      <xdr:col>2</xdr:col>
      <xdr:colOff>1197610</xdr:colOff>
      <xdr:row>17</xdr:row>
      <xdr:rowOff>1127125</xdr:rowOff>
    </xdr:to>
    <xdr:pic>
      <xdr:nvPicPr>
        <xdr:cNvPr id="17" name="图片 16" descr="SKU-05-长袖灰白汽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900" y="18802985"/>
          <a:ext cx="1080135" cy="108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4</xdr:row>
      <xdr:rowOff>154940</xdr:rowOff>
    </xdr:from>
    <xdr:to>
      <xdr:col>2</xdr:col>
      <xdr:colOff>1885315</xdr:colOff>
      <xdr:row>9</xdr:row>
      <xdr:rowOff>304165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1150" y="3313430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12</xdr:row>
      <xdr:rowOff>137795</xdr:rowOff>
    </xdr:from>
    <xdr:to>
      <xdr:col>2</xdr:col>
      <xdr:colOff>1851025</xdr:colOff>
      <xdr:row>17</xdr:row>
      <xdr:rowOff>287020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6860" y="5887085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26</xdr:row>
      <xdr:rowOff>136525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8660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47</xdr:row>
      <xdr:rowOff>205740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1553464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55</xdr:row>
      <xdr:rowOff>120015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1804479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16510</xdr:rowOff>
    </xdr:from>
    <xdr:to>
      <xdr:col>2</xdr:col>
      <xdr:colOff>1868805</xdr:colOff>
      <xdr:row>63</xdr:row>
      <xdr:rowOff>171450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068195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138430</xdr:rowOff>
    </xdr:from>
    <xdr:to>
      <xdr:col>2</xdr:col>
      <xdr:colOff>1886585</xdr:colOff>
      <xdr:row>71</xdr:row>
      <xdr:rowOff>292735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23394670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34</xdr:row>
      <xdr:rowOff>173355</xdr:rowOff>
    </xdr:from>
    <xdr:to>
      <xdr:col>2</xdr:col>
      <xdr:colOff>1868805</xdr:colOff>
      <xdr:row>40</xdr:row>
      <xdr:rowOff>3810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64640" y="1305687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189865</xdr:rowOff>
    </xdr:from>
    <xdr:to>
      <xdr:col>2</xdr:col>
      <xdr:colOff>1903095</xdr:colOff>
      <xdr:row>33</xdr:row>
      <xdr:rowOff>20320</xdr:rowOff>
    </xdr:to>
    <xdr:pic>
      <xdr:nvPicPr>
        <xdr:cNvPr id="16" name="图片 1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080643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73</xdr:row>
      <xdr:rowOff>233045</xdr:rowOff>
    </xdr:from>
    <xdr:to>
      <xdr:col>2</xdr:col>
      <xdr:colOff>1884045</xdr:colOff>
      <xdr:row>79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77975" y="25765760"/>
          <a:ext cx="1801495" cy="1789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152400</xdr:colOff>
      <xdr:row>2</xdr:row>
      <xdr:rowOff>271780</xdr:rowOff>
    </xdr:from>
    <xdr:to>
      <xdr:col>2</xdr:col>
      <xdr:colOff>1592580</xdr:colOff>
      <xdr:row>3</xdr:row>
      <xdr:rowOff>698500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47825" y="1395730"/>
          <a:ext cx="1440180" cy="1443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120650</xdr:colOff>
      <xdr:row>5</xdr:row>
      <xdr:rowOff>259715</xdr:rowOff>
    </xdr:from>
    <xdr:to>
      <xdr:col>2</xdr:col>
      <xdr:colOff>1920875</xdr:colOff>
      <xdr:row>9</xdr:row>
      <xdr:rowOff>257810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6075" y="3827780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13</xdr:row>
      <xdr:rowOff>294005</xdr:rowOff>
    </xdr:from>
    <xdr:to>
      <xdr:col>2</xdr:col>
      <xdr:colOff>1886585</xdr:colOff>
      <xdr:row>17</xdr:row>
      <xdr:rowOff>292735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1785" y="744347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24</xdr:row>
      <xdr:rowOff>310515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10603230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46</xdr:row>
      <xdr:rowOff>50800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20211415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53</xdr:row>
      <xdr:rowOff>292100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235883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17145</xdr:rowOff>
    </xdr:from>
    <xdr:to>
      <xdr:col>2</xdr:col>
      <xdr:colOff>1868805</xdr:colOff>
      <xdr:row>61</xdr:row>
      <xdr:rowOff>447040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7340560"/>
          <a:ext cx="1799590" cy="177292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137795</xdr:rowOff>
    </xdr:from>
    <xdr:to>
      <xdr:col>2</xdr:col>
      <xdr:colOff>1886585</xdr:colOff>
      <xdr:row>70</xdr:row>
      <xdr:rowOff>137160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31042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138430</xdr:colOff>
      <xdr:row>35</xdr:row>
      <xdr:rowOff>86360</xdr:rowOff>
    </xdr:from>
    <xdr:to>
      <xdr:col>2</xdr:col>
      <xdr:colOff>1938020</xdr:colOff>
      <xdr:row>39</xdr:row>
      <xdr:rowOff>85090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33855" y="17103725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103505</xdr:rowOff>
    </xdr:from>
    <xdr:to>
      <xdr:col>2</xdr:col>
      <xdr:colOff>1903730</xdr:colOff>
      <xdr:row>31</xdr:row>
      <xdr:rowOff>101600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35299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</xdr:colOff>
      <xdr:row>73</xdr:row>
      <xdr:rowOff>213360</xdr:rowOff>
    </xdr:from>
    <xdr:to>
      <xdr:col>2</xdr:col>
      <xdr:colOff>1848485</xdr:colOff>
      <xdr:row>77</xdr:row>
      <xdr:rowOff>212725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42415" y="34261425"/>
          <a:ext cx="1801495" cy="179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186055</xdr:colOff>
      <xdr:row>2</xdr:row>
      <xdr:rowOff>241300</xdr:rowOff>
    </xdr:from>
    <xdr:to>
      <xdr:col>2</xdr:col>
      <xdr:colOff>1626235</xdr:colOff>
      <xdr:row>3</xdr:row>
      <xdr:rowOff>668655</xdr:rowOff>
    </xdr:to>
    <xdr:pic>
      <xdr:nvPicPr>
        <xdr:cNvPr id="2" name="图片 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81480" y="1327150"/>
          <a:ext cx="1440180" cy="1444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122555</xdr:colOff>
      <xdr:row>3</xdr:row>
      <xdr:rowOff>106680</xdr:rowOff>
    </xdr:from>
    <xdr:to>
      <xdr:col>4</xdr:col>
      <xdr:colOff>1922145</xdr:colOff>
      <xdr:row>6</xdr:row>
      <xdr:rowOff>26035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0990" y="1592580"/>
          <a:ext cx="1799590" cy="18281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101600</xdr:rowOff>
    </xdr:from>
    <xdr:to>
      <xdr:col>4</xdr:col>
      <xdr:colOff>2211070</xdr:colOff>
      <xdr:row>13</xdr:row>
      <xdr:rowOff>284480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39235" y="667766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417195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039235" y="9244330"/>
          <a:ext cx="2160270" cy="1566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161925</xdr:rowOff>
    </xdr:from>
    <xdr:to>
      <xdr:col>4</xdr:col>
      <xdr:colOff>2211070</xdr:colOff>
      <xdr:row>24</xdr:row>
      <xdr:rowOff>443865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039235" y="1373695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39235" y="3789553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39235" y="39757350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39235" y="41636950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123190</xdr:rowOff>
    </xdr:from>
    <xdr:to>
      <xdr:col>4</xdr:col>
      <xdr:colOff>2211070</xdr:colOff>
      <xdr:row>71</xdr:row>
      <xdr:rowOff>305435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39235" y="43602910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557530</xdr:rowOff>
    </xdr:to>
    <xdr:pic>
      <xdr:nvPicPr>
        <xdr:cNvPr id="23" name="图片 2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39235" y="54363620"/>
          <a:ext cx="2218055" cy="176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516255</xdr:rowOff>
    </xdr:to>
    <xdr:pic>
      <xdr:nvPicPr>
        <xdr:cNvPr id="24" name="图片 2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039235" y="56245760"/>
          <a:ext cx="2095500" cy="1748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4039235" y="58233945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4039235" y="60797440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172720</xdr:rowOff>
    </xdr:from>
    <xdr:to>
      <xdr:col>4</xdr:col>
      <xdr:colOff>1826260</xdr:colOff>
      <xdr:row>101</xdr:row>
      <xdr:rowOff>521335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4039235" y="6274054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172085</xdr:rowOff>
    </xdr:from>
    <xdr:to>
      <xdr:col>4</xdr:col>
      <xdr:colOff>1872615</xdr:colOff>
      <xdr:row>104</xdr:row>
      <xdr:rowOff>448310</xdr:rowOff>
    </xdr:to>
    <xdr:pic>
      <xdr:nvPicPr>
        <xdr:cNvPr id="28" name="图片 27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4039235" y="6464871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29" name="图片 28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4039235" y="6659308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563245</xdr:rowOff>
    </xdr:to>
    <xdr:pic>
      <xdr:nvPicPr>
        <xdr:cNvPr id="30" name="图片 2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039235" y="68408550"/>
          <a:ext cx="2011045" cy="17214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31" name="图片 30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4039235" y="72318880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362585</xdr:rowOff>
    </xdr:to>
    <xdr:pic>
      <xdr:nvPicPr>
        <xdr:cNvPr id="33" name="图片 32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4039235" y="70427850"/>
          <a:ext cx="2160270" cy="14103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36" name="图片 35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39235" y="79224505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40" name="图片 3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039235" y="81210150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224155</xdr:rowOff>
    </xdr:to>
    <xdr:pic>
      <xdr:nvPicPr>
        <xdr:cNvPr id="41" name="图片 40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039235" y="89303860"/>
          <a:ext cx="2120900" cy="14839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76200</xdr:rowOff>
    </xdr:from>
    <xdr:to>
      <xdr:col>4</xdr:col>
      <xdr:colOff>2199640</xdr:colOff>
      <xdr:row>134</xdr:row>
      <xdr:rowOff>300355</xdr:rowOff>
    </xdr:to>
    <xdr:pic>
      <xdr:nvPicPr>
        <xdr:cNvPr id="42" name="图片 4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039235" y="8364093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43" name="图片 4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4039235" y="86213950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347345</xdr:rowOff>
    </xdr:to>
    <xdr:pic>
      <xdr:nvPicPr>
        <xdr:cNvPr id="46" name="图片 45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4039235" y="91323795"/>
          <a:ext cx="2153285" cy="14960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208280</xdr:rowOff>
    </xdr:from>
    <xdr:to>
      <xdr:col>4</xdr:col>
      <xdr:colOff>1490980</xdr:colOff>
      <xdr:row>180</xdr:row>
      <xdr:rowOff>1647825</xdr:rowOff>
    </xdr:to>
    <xdr:pic>
      <xdr:nvPicPr>
        <xdr:cNvPr id="47" name="图片 46"/>
        <xdr:cNvPicPr/>
      </xdr:nvPicPr>
      <xdr:blipFill>
        <a:blip r:embed="rId25"/>
        <a:stretch>
          <a:fillRect/>
        </a:stretch>
      </xdr:blipFill>
      <xdr:spPr>
        <a:xfrm>
          <a:off x="4039235" y="11558270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215900</xdr:rowOff>
    </xdr:from>
    <xdr:to>
      <xdr:col>4</xdr:col>
      <xdr:colOff>1490980</xdr:colOff>
      <xdr:row>179</xdr:row>
      <xdr:rowOff>1656080</xdr:rowOff>
    </xdr:to>
    <xdr:pic>
      <xdr:nvPicPr>
        <xdr:cNvPr id="48" name="图片 47"/>
        <xdr:cNvPicPr/>
      </xdr:nvPicPr>
      <xdr:blipFill>
        <a:blip r:embed="rId26"/>
        <a:stretch>
          <a:fillRect/>
        </a:stretch>
      </xdr:blipFill>
      <xdr:spPr>
        <a:xfrm>
          <a:off x="4039235" y="1136853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190500</xdr:rowOff>
    </xdr:from>
    <xdr:to>
      <xdr:col>4</xdr:col>
      <xdr:colOff>1490980</xdr:colOff>
      <xdr:row>181</xdr:row>
      <xdr:rowOff>1630680</xdr:rowOff>
    </xdr:to>
    <xdr:pic>
      <xdr:nvPicPr>
        <xdr:cNvPr id="49" name="图片 48"/>
        <xdr:cNvPicPr/>
      </xdr:nvPicPr>
      <xdr:blipFill>
        <a:blip r:embed="rId27"/>
        <a:stretch>
          <a:fillRect/>
        </a:stretch>
      </xdr:blipFill>
      <xdr:spPr>
        <a:xfrm>
          <a:off x="4039235" y="1174699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50" name="图片 4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039235" y="93967935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436880</xdr:rowOff>
    </xdr:to>
    <xdr:pic>
      <xdr:nvPicPr>
        <xdr:cNvPr id="51" name="图片 5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4039235" y="9649714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52" name="图片 51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4039235" y="9914636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53" name="图片 52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4039235" y="1015879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54" name="图片 53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4039235" y="104080310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55" name="图片 54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4039235" y="106163110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56" name="图片 55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4039235" y="107984290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57" name="图片 56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4039235" y="110049945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276860</xdr:rowOff>
    </xdr:from>
    <xdr:to>
      <xdr:col>4</xdr:col>
      <xdr:colOff>2162810</xdr:colOff>
      <xdr:row>178</xdr:row>
      <xdr:rowOff>259715</xdr:rowOff>
    </xdr:to>
    <xdr:pic>
      <xdr:nvPicPr>
        <xdr:cNvPr id="58" name="图片 57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4039235" y="11183747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4106545" y="1110107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4106545" y="23213695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4083050" y="32781875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542925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4035425" y="35262185"/>
          <a:ext cx="2088515" cy="176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4106545" y="51821715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259080</xdr:rowOff>
    </xdr:from>
    <xdr:to>
      <xdr:col>4</xdr:col>
      <xdr:colOff>2106930</xdr:colOff>
      <xdr:row>184</xdr:row>
      <xdr:rowOff>452120</xdr:rowOff>
    </xdr:to>
    <xdr:pic>
      <xdr:nvPicPr>
        <xdr:cNvPr id="10" name="图片 9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4056380" y="119443500"/>
          <a:ext cx="2038985" cy="1465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4" name="图片 1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4194810" y="4164965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81280</xdr:rowOff>
    </xdr:from>
    <xdr:to>
      <xdr:col>4</xdr:col>
      <xdr:colOff>2059940</xdr:colOff>
      <xdr:row>27</xdr:row>
      <xdr:rowOff>604520</xdr:rowOff>
    </xdr:to>
    <xdr:pic>
      <xdr:nvPicPr>
        <xdr:cNvPr id="15" name="图片 1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4177030" y="15565120"/>
          <a:ext cx="1871345" cy="179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21" name="图片 20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4056380" y="18249265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166370</xdr:rowOff>
    </xdr:from>
    <xdr:to>
      <xdr:col>4</xdr:col>
      <xdr:colOff>2123440</xdr:colOff>
      <xdr:row>35</xdr:row>
      <xdr:rowOff>470535</xdr:rowOff>
    </xdr:to>
    <xdr:pic>
      <xdr:nvPicPr>
        <xdr:cNvPr id="64" name="图片 6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4020820" y="20740370"/>
          <a:ext cx="2091055" cy="1576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425450</xdr:rowOff>
    </xdr:to>
    <xdr:pic>
      <xdr:nvPicPr>
        <xdr:cNvPr id="66" name="图片 6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4107180" y="30232985"/>
          <a:ext cx="2155190" cy="1583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67" name="图片 6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4102735" y="25179655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234315</xdr:rowOff>
    </xdr:from>
    <xdr:to>
      <xdr:col>4</xdr:col>
      <xdr:colOff>2155190</xdr:colOff>
      <xdr:row>46</xdr:row>
      <xdr:rowOff>593090</xdr:rowOff>
    </xdr:to>
    <xdr:pic>
      <xdr:nvPicPr>
        <xdr:cNvPr id="68" name="图片 6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061460" y="27807285"/>
          <a:ext cx="2082165" cy="163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69" name="图片 6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4126230" y="46847125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532130</xdr:rowOff>
    </xdr:to>
    <xdr:pic>
      <xdr:nvPicPr>
        <xdr:cNvPr id="70" name="图片 6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4177030" y="49289335"/>
          <a:ext cx="2014220" cy="172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75" name="图片 74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4244975" y="121826020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76" name="图片 75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4176395" y="123720225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77" name="图片 76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4332605" y="125712220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132715</xdr:colOff>
      <xdr:row>117</xdr:row>
      <xdr:rowOff>255270</xdr:rowOff>
    </xdr:from>
    <xdr:to>
      <xdr:col>4</xdr:col>
      <xdr:colOff>1932940</xdr:colOff>
      <xdr:row>120</xdr:row>
      <xdr:rowOff>149860</xdr:rowOff>
    </xdr:to>
    <xdr:pic>
      <xdr:nvPicPr>
        <xdr:cNvPr id="5" name="图片 4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4121150" y="7427595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53340</xdr:colOff>
      <xdr:row>121</xdr:row>
      <xdr:rowOff>128270</xdr:rowOff>
    </xdr:from>
    <xdr:to>
      <xdr:col>4</xdr:col>
      <xdr:colOff>2082800</xdr:colOff>
      <xdr:row>124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4041775" y="76694030"/>
          <a:ext cx="2029460" cy="1803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121920</xdr:colOff>
      <xdr:row>3</xdr:row>
      <xdr:rowOff>107315</xdr:rowOff>
    </xdr:from>
    <xdr:to>
      <xdr:col>4</xdr:col>
      <xdr:colOff>1921510</xdr:colOff>
      <xdr:row>6</xdr:row>
      <xdr:rowOff>26035</xdr:rowOff>
    </xdr:to>
    <xdr:pic>
      <xdr:nvPicPr>
        <xdr:cNvPr id="122" name="图片 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41620" y="1469390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100965</xdr:rowOff>
    </xdr:from>
    <xdr:to>
      <xdr:col>4</xdr:col>
      <xdr:colOff>2211070</xdr:colOff>
      <xdr:row>13</xdr:row>
      <xdr:rowOff>284480</xdr:rowOff>
    </xdr:to>
    <xdr:pic>
      <xdr:nvPicPr>
        <xdr:cNvPr id="123" name="图片 1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70500" y="6553200"/>
          <a:ext cx="2160270" cy="14560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416560</xdr:rowOff>
    </xdr:to>
    <xdr:pic>
      <xdr:nvPicPr>
        <xdr:cNvPr id="124" name="图片 1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70500" y="912050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161290</xdr:rowOff>
    </xdr:from>
    <xdr:to>
      <xdr:col>4</xdr:col>
      <xdr:colOff>2211070</xdr:colOff>
      <xdr:row>24</xdr:row>
      <xdr:rowOff>443865</xdr:rowOff>
    </xdr:to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270500" y="13612495"/>
          <a:ext cx="2160270" cy="1555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26" name="图片 1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70500" y="37771705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27" name="图片 12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270500" y="39633525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28" name="图片 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270500" y="41513125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123825</xdr:rowOff>
    </xdr:from>
    <xdr:to>
      <xdr:col>4</xdr:col>
      <xdr:colOff>2211070</xdr:colOff>
      <xdr:row>71</xdr:row>
      <xdr:rowOff>305435</xdr:rowOff>
    </xdr:to>
    <xdr:pic>
      <xdr:nvPicPr>
        <xdr:cNvPr id="129" name="图片 12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270500" y="43479720"/>
          <a:ext cx="2160270" cy="14541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556895</xdr:rowOff>
    </xdr:to>
    <xdr:pic>
      <xdr:nvPicPr>
        <xdr:cNvPr id="130" name="图片 12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270500" y="5423979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516890</xdr:rowOff>
    </xdr:to>
    <xdr:pic>
      <xdr:nvPicPr>
        <xdr:cNvPr id="131" name="图片 13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270500" y="56121935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132" name="图片 131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5270500" y="58110120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133" name="图片 132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5270500" y="60673615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172085</xdr:rowOff>
    </xdr:from>
    <xdr:to>
      <xdr:col>4</xdr:col>
      <xdr:colOff>1826260</xdr:colOff>
      <xdr:row>101</xdr:row>
      <xdr:rowOff>521335</xdr:rowOff>
    </xdr:to>
    <xdr:pic>
      <xdr:nvPicPr>
        <xdr:cNvPr id="134" name="图片 133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5270500" y="62616080"/>
          <a:ext cx="1775460" cy="1621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172720</xdr:rowOff>
    </xdr:from>
    <xdr:to>
      <xdr:col>4</xdr:col>
      <xdr:colOff>1872615</xdr:colOff>
      <xdr:row>104</xdr:row>
      <xdr:rowOff>448310</xdr:rowOff>
    </xdr:to>
    <xdr:pic>
      <xdr:nvPicPr>
        <xdr:cNvPr id="135" name="图片 134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5270500" y="64525525"/>
          <a:ext cx="1821815" cy="1548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136" name="图片 135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5270500" y="6646926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562610</xdr:rowOff>
    </xdr:to>
    <xdr:pic>
      <xdr:nvPicPr>
        <xdr:cNvPr id="137" name="图片 13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5270500" y="6828472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138" name="图片 137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5270500" y="72195055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363220</xdr:rowOff>
    </xdr:to>
    <xdr:pic>
      <xdr:nvPicPr>
        <xdr:cNvPr id="140" name="图片 139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5270500" y="70304025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143" name="图片 14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270500" y="79100680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147" name="图片 146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270500" y="81086325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223520</xdr:rowOff>
    </xdr:to>
    <xdr:pic>
      <xdr:nvPicPr>
        <xdr:cNvPr id="148" name="图片 147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270500" y="89180035"/>
          <a:ext cx="2120900" cy="148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75565</xdr:rowOff>
    </xdr:from>
    <xdr:to>
      <xdr:col>4</xdr:col>
      <xdr:colOff>2199640</xdr:colOff>
      <xdr:row>134</xdr:row>
      <xdr:rowOff>300355</xdr:rowOff>
    </xdr:to>
    <xdr:pic>
      <xdr:nvPicPr>
        <xdr:cNvPr id="149" name="图片 148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270500" y="83516470"/>
          <a:ext cx="2148840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150" name="图片 14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270500" y="86090125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347980</xdr:rowOff>
    </xdr:to>
    <xdr:pic>
      <xdr:nvPicPr>
        <xdr:cNvPr id="153" name="图片 152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5270500" y="91199970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208915</xdr:rowOff>
    </xdr:from>
    <xdr:to>
      <xdr:col>4</xdr:col>
      <xdr:colOff>1490980</xdr:colOff>
      <xdr:row>180</xdr:row>
      <xdr:rowOff>1648460</xdr:rowOff>
    </xdr:to>
    <xdr:pic>
      <xdr:nvPicPr>
        <xdr:cNvPr id="154" name="图片 153"/>
        <xdr:cNvPicPr/>
      </xdr:nvPicPr>
      <xdr:blipFill>
        <a:blip r:embed="rId25"/>
        <a:stretch>
          <a:fillRect/>
        </a:stretch>
      </xdr:blipFill>
      <xdr:spPr>
        <a:xfrm>
          <a:off x="5270500" y="11545951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216535</xdr:rowOff>
    </xdr:from>
    <xdr:to>
      <xdr:col>4</xdr:col>
      <xdr:colOff>1490980</xdr:colOff>
      <xdr:row>179</xdr:row>
      <xdr:rowOff>1656715</xdr:rowOff>
    </xdr:to>
    <xdr:pic>
      <xdr:nvPicPr>
        <xdr:cNvPr id="155" name="图片 154"/>
        <xdr:cNvPicPr/>
      </xdr:nvPicPr>
      <xdr:blipFill>
        <a:blip r:embed="rId26"/>
        <a:stretch>
          <a:fillRect/>
        </a:stretch>
      </xdr:blipFill>
      <xdr:spPr>
        <a:xfrm>
          <a:off x="5270500" y="1135621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191135</xdr:rowOff>
    </xdr:from>
    <xdr:to>
      <xdr:col>4</xdr:col>
      <xdr:colOff>1490980</xdr:colOff>
      <xdr:row>181</xdr:row>
      <xdr:rowOff>1631315</xdr:rowOff>
    </xdr:to>
    <xdr:pic>
      <xdr:nvPicPr>
        <xdr:cNvPr id="156" name="图片 155"/>
        <xdr:cNvPicPr/>
      </xdr:nvPicPr>
      <xdr:blipFill>
        <a:blip r:embed="rId27"/>
        <a:stretch>
          <a:fillRect/>
        </a:stretch>
      </xdr:blipFill>
      <xdr:spPr>
        <a:xfrm>
          <a:off x="5270500" y="1173467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157" name="图片 156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5270500" y="93844110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436245</xdr:rowOff>
    </xdr:to>
    <xdr:pic>
      <xdr:nvPicPr>
        <xdr:cNvPr id="158" name="图片 157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270500" y="9637331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159" name="图片 158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5270500" y="990225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160" name="图片 159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5270500" y="10146411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161" name="图片 160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5270500" y="103956485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162" name="图片 161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5270500" y="106039285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163" name="图片 162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5270500" y="107860465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164" name="图片 163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5270500" y="109926120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276225</xdr:rowOff>
    </xdr:from>
    <xdr:to>
      <xdr:col>4</xdr:col>
      <xdr:colOff>2162810</xdr:colOff>
      <xdr:row>178</xdr:row>
      <xdr:rowOff>259715</xdr:rowOff>
    </xdr:to>
    <xdr:pic>
      <xdr:nvPicPr>
        <xdr:cNvPr id="165" name="图片 164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5270500" y="111713010"/>
          <a:ext cx="2112010" cy="1256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166" name="图片 165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5337810" y="10977245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167" name="图片 166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5337810" y="2308987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168" name="图片 167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5314315" y="32658050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543560</xdr:rowOff>
    </xdr:to>
    <xdr:pic>
      <xdr:nvPicPr>
        <xdr:cNvPr id="169" name="图片 168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5266690" y="35138360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170" name="图片 169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5337810" y="51697890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259715</xdr:rowOff>
    </xdr:from>
    <xdr:to>
      <xdr:col>4</xdr:col>
      <xdr:colOff>2106930</xdr:colOff>
      <xdr:row>184</xdr:row>
      <xdr:rowOff>449580</xdr:rowOff>
    </xdr:to>
    <xdr:pic>
      <xdr:nvPicPr>
        <xdr:cNvPr id="171" name="图片 170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5287645" y="119320310"/>
          <a:ext cx="2038985" cy="146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72" name="图片 171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5426075" y="4041140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81915</xdr:rowOff>
    </xdr:from>
    <xdr:to>
      <xdr:col>4</xdr:col>
      <xdr:colOff>2059940</xdr:colOff>
      <xdr:row>27</xdr:row>
      <xdr:rowOff>604520</xdr:rowOff>
    </xdr:to>
    <xdr:pic>
      <xdr:nvPicPr>
        <xdr:cNvPr id="173" name="图片 172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408295" y="15441930"/>
          <a:ext cx="1871345" cy="179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174" name="图片 173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5287645" y="18125440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165735</xdr:rowOff>
    </xdr:from>
    <xdr:to>
      <xdr:col>4</xdr:col>
      <xdr:colOff>2123440</xdr:colOff>
      <xdr:row>35</xdr:row>
      <xdr:rowOff>470535</xdr:rowOff>
    </xdr:to>
    <xdr:pic>
      <xdr:nvPicPr>
        <xdr:cNvPr id="175" name="图片 174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5252085" y="20615910"/>
          <a:ext cx="2091055" cy="1577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424815</xdr:rowOff>
    </xdr:to>
    <xdr:pic>
      <xdr:nvPicPr>
        <xdr:cNvPr id="176" name="图片 17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338445" y="30109160"/>
          <a:ext cx="2155190" cy="158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177" name="图片 17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5334000" y="25055830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233680</xdr:rowOff>
    </xdr:from>
    <xdr:to>
      <xdr:col>4</xdr:col>
      <xdr:colOff>2155190</xdr:colOff>
      <xdr:row>46</xdr:row>
      <xdr:rowOff>593090</xdr:rowOff>
    </xdr:to>
    <xdr:pic>
      <xdr:nvPicPr>
        <xdr:cNvPr id="178" name="图片 17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5292725" y="27682825"/>
          <a:ext cx="2082165" cy="163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179" name="图片 17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357495" y="46723300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532765</xdr:rowOff>
    </xdr:to>
    <xdr:pic>
      <xdr:nvPicPr>
        <xdr:cNvPr id="180" name="图片 17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5408295" y="49165510"/>
          <a:ext cx="2014220" cy="1722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181" name="图片 180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5476240" y="121702195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182" name="图片 181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407660" y="123596400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183" name="图片 182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5563870" y="125588395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77470</xdr:colOff>
      <xdr:row>117</xdr:row>
      <xdr:rowOff>418465</xdr:rowOff>
    </xdr:from>
    <xdr:to>
      <xdr:col>4</xdr:col>
      <xdr:colOff>1877695</xdr:colOff>
      <xdr:row>120</xdr:row>
      <xdr:rowOff>313055</xdr:rowOff>
    </xdr:to>
    <xdr:pic>
      <xdr:nvPicPr>
        <xdr:cNvPr id="2" name="图片 1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5297170" y="7431532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2685415</xdr:colOff>
      <xdr:row>121</xdr:row>
      <xdr:rowOff>290830</xdr:rowOff>
    </xdr:from>
    <xdr:to>
      <xdr:col>4</xdr:col>
      <xdr:colOff>2028190</xdr:colOff>
      <xdr:row>124</xdr:row>
      <xdr:rowOff>186690</xdr:rowOff>
    </xdr:to>
    <xdr:pic>
      <xdr:nvPicPr>
        <xdr:cNvPr id="3" name="图片 2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219065" y="76732765"/>
          <a:ext cx="2028825" cy="18046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37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BN14" sqref="BN14"/>
    </sheetView>
  </sheetViews>
  <sheetFormatPr defaultColWidth="9" defaultRowHeight="25.5"/>
  <cols>
    <col min="2" max="2" width="10.625" customWidth="1"/>
    <col min="3" max="3" width="25.625" customWidth="1"/>
    <col min="4" max="4" width="9.76666666666667" style="565" customWidth="1"/>
    <col min="5" max="5" width="15.625" style="565" customWidth="1"/>
    <col min="6" max="11" width="5.625" style="565" hidden="1" customWidth="1"/>
    <col min="12" max="29" width="5.625" customWidth="1"/>
    <col min="30" max="53" width="5.625" hidden="1" customWidth="1" outlineLevel="1"/>
    <col min="54" max="54" width="5.625" customWidth="1" collapsed="1"/>
    <col min="55" max="65" width="5.625" customWidth="1"/>
    <col min="66" max="83" width="8.625" customWidth="1"/>
    <col min="84" max="89" width="9" style="749"/>
  </cols>
  <sheetData>
    <row r="1" ht="28.5" spans="1:62">
      <c r="A1" s="1" t="s">
        <v>0</v>
      </c>
      <c r="BH1" s="658"/>
      <c r="BI1" s="658"/>
      <c r="BJ1" s="658"/>
    </row>
    <row r="2" ht="60" customHeight="1" spans="6:83">
      <c r="F2" s="681" t="s">
        <v>1</v>
      </c>
      <c r="G2" s="682"/>
      <c r="H2" s="682"/>
      <c r="I2" s="682"/>
      <c r="J2" s="682"/>
      <c r="K2" s="682"/>
      <c r="L2" s="681" t="s">
        <v>1</v>
      </c>
      <c r="M2" s="682"/>
      <c r="N2" s="682"/>
      <c r="O2" s="682"/>
      <c r="P2" s="682"/>
      <c r="Q2" s="794"/>
      <c r="R2" s="681" t="s">
        <v>2</v>
      </c>
      <c r="S2" s="682"/>
      <c r="T2" s="682"/>
      <c r="U2" s="682"/>
      <c r="V2" s="682"/>
      <c r="W2" s="794"/>
      <c r="X2" s="812" t="s">
        <v>3</v>
      </c>
      <c r="Y2" s="813"/>
      <c r="Z2" s="813"/>
      <c r="AA2" s="813"/>
      <c r="AB2" s="813"/>
      <c r="AC2" s="825"/>
      <c r="AD2" s="826" t="s">
        <v>4</v>
      </c>
      <c r="AE2" s="827"/>
      <c r="AF2" s="827"/>
      <c r="AG2" s="827"/>
      <c r="AH2" s="827"/>
      <c r="AI2" s="828"/>
      <c r="AJ2" s="826" t="s">
        <v>5</v>
      </c>
      <c r="AK2" s="827"/>
      <c r="AL2" s="827"/>
      <c r="AM2" s="827"/>
      <c r="AN2" s="827"/>
      <c r="AO2" s="828"/>
      <c r="AP2" s="826" t="s">
        <v>6</v>
      </c>
      <c r="AQ2" s="844"/>
      <c r="AR2" s="844"/>
      <c r="AS2" s="844"/>
      <c r="AT2" s="844"/>
      <c r="AU2" s="845"/>
      <c r="AV2" s="826" t="s">
        <v>7</v>
      </c>
      <c r="AW2" s="844"/>
      <c r="AX2" s="844"/>
      <c r="AY2" s="844"/>
      <c r="AZ2" s="844"/>
      <c r="BA2" s="845"/>
      <c r="BB2" s="826" t="s">
        <v>8</v>
      </c>
      <c r="BC2" s="827"/>
      <c r="BD2" s="827"/>
      <c r="BE2" s="827"/>
      <c r="BF2" s="827"/>
      <c r="BG2" s="828"/>
      <c r="BH2" s="681" t="s">
        <v>9</v>
      </c>
      <c r="BI2" s="682"/>
      <c r="BJ2" s="682"/>
      <c r="BK2" s="682"/>
      <c r="BL2" s="682"/>
      <c r="BM2" s="794"/>
      <c r="BN2" s="681" t="s">
        <v>0</v>
      </c>
      <c r="BO2" s="682"/>
      <c r="BP2" s="682"/>
      <c r="BQ2" s="682"/>
      <c r="BR2" s="682"/>
      <c r="BS2" s="794"/>
      <c r="BT2" s="681" t="s">
        <v>10</v>
      </c>
      <c r="BU2" s="682"/>
      <c r="BV2" s="682"/>
      <c r="BW2" s="682"/>
      <c r="BX2" s="682"/>
      <c r="BY2" s="794"/>
      <c r="BZ2" s="826" t="s">
        <v>11</v>
      </c>
      <c r="CA2" s="827"/>
      <c r="CB2" s="827"/>
      <c r="CC2" s="827"/>
      <c r="CD2" s="827"/>
      <c r="CE2" s="828"/>
    </row>
    <row r="3" s="749" customFormat="1" ht="24" spans="2:83">
      <c r="B3" s="1025" t="s">
        <v>12</v>
      </c>
      <c r="C3" s="1025" t="s">
        <v>13</v>
      </c>
      <c r="D3" s="1025" t="s">
        <v>14</v>
      </c>
      <c r="E3" s="1026" t="s">
        <v>15</v>
      </c>
      <c r="F3" s="1025" t="s">
        <v>16</v>
      </c>
      <c r="G3" s="1025" t="s">
        <v>17</v>
      </c>
      <c r="H3" s="1025" t="s">
        <v>18</v>
      </c>
      <c r="I3" s="1025" t="s">
        <v>19</v>
      </c>
      <c r="J3" s="1025" t="s">
        <v>20</v>
      </c>
      <c r="K3" s="1026" t="s">
        <v>21</v>
      </c>
      <c r="L3" s="1040" t="s">
        <v>16</v>
      </c>
      <c r="M3" s="750" t="s">
        <v>17</v>
      </c>
      <c r="N3" s="750" t="s">
        <v>18</v>
      </c>
      <c r="O3" s="750" t="s">
        <v>19</v>
      </c>
      <c r="P3" s="750" t="s">
        <v>20</v>
      </c>
      <c r="Q3" s="1063" t="s">
        <v>21</v>
      </c>
      <c r="R3" s="1064" t="s">
        <v>16</v>
      </c>
      <c r="S3" s="1065" t="s">
        <v>17</v>
      </c>
      <c r="T3" s="1065" t="s">
        <v>18</v>
      </c>
      <c r="U3" s="1065" t="s">
        <v>19</v>
      </c>
      <c r="V3" s="1065" t="s">
        <v>20</v>
      </c>
      <c r="W3" s="1063" t="s">
        <v>21</v>
      </c>
      <c r="X3" s="1064" t="s">
        <v>16</v>
      </c>
      <c r="Y3" s="1065" t="s">
        <v>17</v>
      </c>
      <c r="Z3" s="1065" t="s">
        <v>18</v>
      </c>
      <c r="AA3" s="1065" t="s">
        <v>19</v>
      </c>
      <c r="AB3" s="1065" t="s">
        <v>20</v>
      </c>
      <c r="AC3" s="1063" t="s">
        <v>21</v>
      </c>
      <c r="AD3" s="1040" t="s">
        <v>16</v>
      </c>
      <c r="AE3" s="750" t="s">
        <v>17</v>
      </c>
      <c r="AF3" s="750" t="s">
        <v>18</v>
      </c>
      <c r="AG3" s="750" t="s">
        <v>19</v>
      </c>
      <c r="AH3" s="750" t="s">
        <v>20</v>
      </c>
      <c r="AI3" s="1063" t="s">
        <v>21</v>
      </c>
      <c r="AJ3" s="1040" t="s">
        <v>16</v>
      </c>
      <c r="AK3" s="750" t="s">
        <v>17</v>
      </c>
      <c r="AL3" s="750" t="s">
        <v>18</v>
      </c>
      <c r="AM3" s="750" t="s">
        <v>19</v>
      </c>
      <c r="AN3" s="750" t="s">
        <v>20</v>
      </c>
      <c r="AO3" s="1063" t="s">
        <v>21</v>
      </c>
      <c r="AP3" s="1064" t="s">
        <v>16</v>
      </c>
      <c r="AQ3" s="1065" t="s">
        <v>17</v>
      </c>
      <c r="AR3" s="1065" t="s">
        <v>18</v>
      </c>
      <c r="AS3" s="1065" t="s">
        <v>19</v>
      </c>
      <c r="AT3" s="1065" t="s">
        <v>20</v>
      </c>
      <c r="AU3" s="1063" t="s">
        <v>21</v>
      </c>
      <c r="AV3" s="1064" t="s">
        <v>16</v>
      </c>
      <c r="AW3" s="1065" t="s">
        <v>17</v>
      </c>
      <c r="AX3" s="1065" t="s">
        <v>18</v>
      </c>
      <c r="AY3" s="1065" t="s">
        <v>19</v>
      </c>
      <c r="AZ3" s="1065" t="s">
        <v>20</v>
      </c>
      <c r="BA3" s="1063" t="s">
        <v>21</v>
      </c>
      <c r="BB3" s="1064" t="s">
        <v>16</v>
      </c>
      <c r="BC3" s="1065" t="s">
        <v>17</v>
      </c>
      <c r="BD3" s="1065" t="s">
        <v>18</v>
      </c>
      <c r="BE3" s="1065" t="s">
        <v>19</v>
      </c>
      <c r="BF3" s="1065" t="s">
        <v>20</v>
      </c>
      <c r="BG3" s="1063" t="s">
        <v>21</v>
      </c>
      <c r="BH3" s="1040" t="s">
        <v>16</v>
      </c>
      <c r="BI3" s="750" t="s">
        <v>17</v>
      </c>
      <c r="BJ3" s="750" t="s">
        <v>18</v>
      </c>
      <c r="BK3" s="750" t="s">
        <v>19</v>
      </c>
      <c r="BL3" s="750" t="s">
        <v>20</v>
      </c>
      <c r="BM3" s="1063" t="s">
        <v>21</v>
      </c>
      <c r="BN3" s="1040" t="s">
        <v>16</v>
      </c>
      <c r="BO3" s="750" t="s">
        <v>17</v>
      </c>
      <c r="BP3" s="750" t="s">
        <v>18</v>
      </c>
      <c r="BQ3" s="750" t="s">
        <v>19</v>
      </c>
      <c r="BR3" s="750" t="s">
        <v>20</v>
      </c>
      <c r="BS3" s="1063" t="s">
        <v>21</v>
      </c>
      <c r="BT3" s="1040" t="s">
        <v>16</v>
      </c>
      <c r="BU3" s="750" t="s">
        <v>17</v>
      </c>
      <c r="BV3" s="750" t="s">
        <v>18</v>
      </c>
      <c r="BW3" s="750" t="s">
        <v>19</v>
      </c>
      <c r="BX3" s="750" t="s">
        <v>20</v>
      </c>
      <c r="BY3" s="1063" t="s">
        <v>21</v>
      </c>
      <c r="BZ3" s="1064" t="s">
        <v>16</v>
      </c>
      <c r="CA3" s="1065" t="s">
        <v>17</v>
      </c>
      <c r="CB3" s="1065" t="s">
        <v>18</v>
      </c>
      <c r="CC3" s="1065" t="s">
        <v>19</v>
      </c>
      <c r="CD3" s="1065" t="s">
        <v>20</v>
      </c>
      <c r="CE3" s="1063" t="s">
        <v>21</v>
      </c>
    </row>
    <row r="4" ht="30" customHeight="1" spans="2:83">
      <c r="B4" s="683" t="s">
        <v>22</v>
      </c>
      <c r="C4" s="683"/>
      <c r="D4" s="767" t="s">
        <v>23</v>
      </c>
      <c r="E4" s="1027" t="s">
        <v>24</v>
      </c>
      <c r="F4" s="1028" t="s">
        <v>25</v>
      </c>
      <c r="G4" s="1028" t="s">
        <v>26</v>
      </c>
      <c r="H4" s="1028" t="s">
        <v>27</v>
      </c>
      <c r="I4" s="1028" t="s">
        <v>28</v>
      </c>
      <c r="J4" s="1028" t="s">
        <v>29</v>
      </c>
      <c r="K4" s="1041"/>
      <c r="L4" s="778"/>
      <c r="M4" s="779"/>
      <c r="N4" s="779"/>
      <c r="O4" s="779"/>
      <c r="P4" s="779"/>
      <c r="Q4" s="1066"/>
      <c r="R4" s="1067"/>
      <c r="S4" s="1068"/>
      <c r="T4" s="1068"/>
      <c r="U4" s="1068"/>
      <c r="V4" s="1068"/>
      <c r="W4" s="1069"/>
      <c r="X4" s="1067"/>
      <c r="Y4" s="1068"/>
      <c r="Z4" s="1068"/>
      <c r="AA4" s="1068"/>
      <c r="AB4" s="1068"/>
      <c r="AC4" s="1069"/>
      <c r="AD4" s="778"/>
      <c r="AE4" s="779"/>
      <c r="AF4" s="779"/>
      <c r="AG4" s="779"/>
      <c r="AH4" s="779"/>
      <c r="AI4" s="1066"/>
      <c r="AJ4" s="778"/>
      <c r="AK4" s="779"/>
      <c r="AL4" s="779"/>
      <c r="AM4" s="779"/>
      <c r="AN4" s="779"/>
      <c r="AO4" s="1066"/>
      <c r="AP4" s="1116"/>
      <c r="AQ4" s="1117"/>
      <c r="AR4" s="1117"/>
      <c r="AS4" s="1117"/>
      <c r="AT4" s="1117"/>
      <c r="AU4" s="1069"/>
      <c r="AV4" s="1116"/>
      <c r="AW4" s="1117"/>
      <c r="AX4" s="1117"/>
      <c r="AY4" s="1117"/>
      <c r="AZ4" s="1117"/>
      <c r="BA4" s="1069"/>
      <c r="BB4" s="1116"/>
      <c r="BC4" s="1117"/>
      <c r="BD4" s="1117"/>
      <c r="BE4" s="1117"/>
      <c r="BF4" s="1117"/>
      <c r="BG4" s="1069"/>
      <c r="BH4" s="876">
        <f t="shared" ref="BH4:BH27" si="0">IF($A$1="补货",L4+R4+X4,L4)</f>
        <v>0</v>
      </c>
      <c r="BI4" s="877">
        <f t="shared" ref="BI4:BI27" si="1">IF($A$1="补货",M4+S4+Y4,M4)</f>
        <v>0</v>
      </c>
      <c r="BJ4" s="877">
        <f t="shared" ref="BJ4:BJ27" si="2">IF($A$1="补货",N4+T4+Z4,N4)</f>
        <v>0</v>
      </c>
      <c r="BK4" s="877">
        <f t="shared" ref="BK4:BK27" si="3">IF($A$1="补货",O4+U4+AA4,O4)</f>
        <v>0</v>
      </c>
      <c r="BL4" s="877">
        <f t="shared" ref="BL4:BL27" si="4">IF($A$1="补货",P4+V4+AB4,P4)</f>
        <v>0</v>
      </c>
      <c r="BM4" s="1069"/>
      <c r="BN4" s="1092"/>
      <c r="BO4" s="1093"/>
      <c r="BP4" s="1093"/>
      <c r="BQ4" s="1093"/>
      <c r="BR4" s="1093"/>
      <c r="BS4" s="1069"/>
      <c r="BT4" s="876">
        <f>BH4+BN4</f>
        <v>0</v>
      </c>
      <c r="BU4" s="892">
        <f t="shared" ref="BU4:BY19" si="5">BI4+BO4</f>
        <v>0</v>
      </c>
      <c r="BV4" s="892">
        <f t="shared" si="5"/>
        <v>0</v>
      </c>
      <c r="BW4" s="892">
        <f t="shared" si="5"/>
        <v>0</v>
      </c>
      <c r="BX4" s="892">
        <f t="shared" si="5"/>
        <v>0</v>
      </c>
      <c r="BY4" s="1069"/>
      <c r="BZ4" s="1147" t="str">
        <f>IF(BB4&lt;&gt;0,BT4/BB4*7,"-")</f>
        <v>-</v>
      </c>
      <c r="CA4" s="1148" t="str">
        <f t="shared" ref="CA4:CE19" si="6">IF(BC4&lt;&gt;0,BU4/BC4*7,"-")</f>
        <v>-</v>
      </c>
      <c r="CB4" s="1148" t="str">
        <f t="shared" si="6"/>
        <v>-</v>
      </c>
      <c r="CC4" s="1148" t="str">
        <f t="shared" si="6"/>
        <v>-</v>
      </c>
      <c r="CD4" s="1148" t="str">
        <f t="shared" si="6"/>
        <v>-</v>
      </c>
      <c r="CE4" s="1164" t="str">
        <f t="shared" si="6"/>
        <v>-</v>
      </c>
    </row>
    <row r="5" ht="30" customHeight="1" spans="2:83">
      <c r="B5" s="932"/>
      <c r="C5" s="932"/>
      <c r="D5" s="1029" t="s">
        <v>30</v>
      </c>
      <c r="E5" s="1030" t="s">
        <v>31</v>
      </c>
      <c r="F5" s="1031" t="s">
        <v>32</v>
      </c>
      <c r="G5" s="1031" t="s">
        <v>33</v>
      </c>
      <c r="H5" s="1031" t="s">
        <v>34</v>
      </c>
      <c r="I5" s="1031" t="s">
        <v>35</v>
      </c>
      <c r="J5" s="1031" t="s">
        <v>36</v>
      </c>
      <c r="K5" s="1042"/>
      <c r="L5" s="642"/>
      <c r="M5" s="1043"/>
      <c r="N5" s="1043"/>
      <c r="O5" s="1043"/>
      <c r="P5" s="1043"/>
      <c r="Q5" s="1070"/>
      <c r="R5" s="1071"/>
      <c r="S5" s="1072"/>
      <c r="T5" s="1073"/>
      <c r="U5" s="1072"/>
      <c r="V5" s="1072"/>
      <c r="W5" s="1074"/>
      <c r="X5" s="1071"/>
      <c r="Y5" s="1072"/>
      <c r="Z5" s="1073"/>
      <c r="AA5" s="1072"/>
      <c r="AB5" s="1072"/>
      <c r="AC5" s="1074"/>
      <c r="AD5" s="642"/>
      <c r="AE5" s="1043"/>
      <c r="AF5" s="1043"/>
      <c r="AG5" s="1043"/>
      <c r="AH5" s="1043"/>
      <c r="AI5" s="1070"/>
      <c r="AJ5" s="642"/>
      <c r="AK5" s="1043"/>
      <c r="AL5" s="1043"/>
      <c r="AM5" s="1043"/>
      <c r="AN5" s="1043"/>
      <c r="AO5" s="1070"/>
      <c r="AP5" s="1118"/>
      <c r="AQ5" s="851"/>
      <c r="AR5" s="1119"/>
      <c r="AS5" s="851"/>
      <c r="AT5" s="851"/>
      <c r="AU5" s="1074"/>
      <c r="AV5" s="1118"/>
      <c r="AW5" s="851"/>
      <c r="AX5" s="1119"/>
      <c r="AY5" s="851"/>
      <c r="AZ5" s="851"/>
      <c r="BA5" s="1074"/>
      <c r="BB5" s="1118"/>
      <c r="BC5" s="851"/>
      <c r="BD5" s="1119"/>
      <c r="BE5" s="851"/>
      <c r="BF5" s="851"/>
      <c r="BG5" s="1074"/>
      <c r="BH5" s="878">
        <f t="shared" si="0"/>
        <v>0</v>
      </c>
      <c r="BI5" s="1131">
        <f t="shared" si="1"/>
        <v>0</v>
      </c>
      <c r="BJ5" s="1132">
        <f t="shared" si="2"/>
        <v>0</v>
      </c>
      <c r="BK5" s="1131">
        <f t="shared" si="3"/>
        <v>0</v>
      </c>
      <c r="BL5" s="1131">
        <f t="shared" si="4"/>
        <v>0</v>
      </c>
      <c r="BM5" s="1074"/>
      <c r="BN5" s="1095"/>
      <c r="BO5" s="601"/>
      <c r="BP5" s="1139"/>
      <c r="BQ5" s="601"/>
      <c r="BR5" s="601"/>
      <c r="BS5" s="1074"/>
      <c r="BT5" s="893">
        <f t="shared" ref="BT5:BY30" si="7">BH5+BN5</f>
        <v>0</v>
      </c>
      <c r="BU5" s="1149">
        <f t="shared" si="5"/>
        <v>0</v>
      </c>
      <c r="BV5" s="1150">
        <f t="shared" si="5"/>
        <v>0</v>
      </c>
      <c r="BW5" s="1149">
        <f t="shared" si="5"/>
        <v>0</v>
      </c>
      <c r="BX5" s="1149">
        <f t="shared" si="5"/>
        <v>0</v>
      </c>
      <c r="BY5" s="1074"/>
      <c r="BZ5" s="1151" t="str">
        <f t="shared" ref="BZ5:CE30" si="8">IF(BB5&lt;&gt;0,BT5/BB5*7,"-")</f>
        <v>-</v>
      </c>
      <c r="CA5" s="911" t="str">
        <f t="shared" si="6"/>
        <v>-</v>
      </c>
      <c r="CB5" s="1152" t="str">
        <f t="shared" si="6"/>
        <v>-</v>
      </c>
      <c r="CC5" s="911" t="str">
        <f t="shared" si="6"/>
        <v>-</v>
      </c>
      <c r="CD5" s="911" t="str">
        <f t="shared" si="6"/>
        <v>-</v>
      </c>
      <c r="CE5" s="1165" t="str">
        <f t="shared" si="6"/>
        <v>-</v>
      </c>
    </row>
    <row r="6" ht="30" customHeight="1" spans="2:83">
      <c r="B6" s="936"/>
      <c r="C6" s="936"/>
      <c r="D6" s="767" t="s">
        <v>37</v>
      </c>
      <c r="E6" s="1027" t="s">
        <v>38</v>
      </c>
      <c r="F6" s="1032" t="s">
        <v>39</v>
      </c>
      <c r="G6" s="1032" t="s">
        <v>40</v>
      </c>
      <c r="H6" s="1032" t="s">
        <v>41</v>
      </c>
      <c r="I6" s="1044" t="s">
        <v>42</v>
      </c>
      <c r="J6" s="1044" t="s">
        <v>43</v>
      </c>
      <c r="K6" s="1045"/>
      <c r="L6" s="653"/>
      <c r="M6" s="1046"/>
      <c r="N6" s="1046"/>
      <c r="O6" s="1046"/>
      <c r="P6" s="1046"/>
      <c r="Q6" s="1075"/>
      <c r="R6" s="1076"/>
      <c r="S6" s="1077"/>
      <c r="T6" s="1077"/>
      <c r="U6" s="1077"/>
      <c r="V6" s="1077"/>
      <c r="W6" s="1078"/>
      <c r="X6" s="1076"/>
      <c r="Y6" s="1077"/>
      <c r="Z6" s="1077"/>
      <c r="AA6" s="1077"/>
      <c r="AB6" s="1077"/>
      <c r="AC6" s="1078"/>
      <c r="AD6" s="653"/>
      <c r="AE6" s="1046"/>
      <c r="AF6" s="1046"/>
      <c r="AG6" s="1046"/>
      <c r="AH6" s="1046"/>
      <c r="AI6" s="1075"/>
      <c r="AJ6" s="653"/>
      <c r="AK6" s="1046"/>
      <c r="AL6" s="1046"/>
      <c r="AM6" s="1046"/>
      <c r="AN6" s="1046"/>
      <c r="AO6" s="1075"/>
      <c r="AP6" s="655"/>
      <c r="AQ6" s="856"/>
      <c r="AR6" s="856"/>
      <c r="AS6" s="856"/>
      <c r="AT6" s="856"/>
      <c r="AU6" s="1078"/>
      <c r="AV6" s="655"/>
      <c r="AW6" s="856"/>
      <c r="AX6" s="856"/>
      <c r="AY6" s="856"/>
      <c r="AZ6" s="856"/>
      <c r="BA6" s="1078"/>
      <c r="BB6" s="655"/>
      <c r="BC6" s="856"/>
      <c r="BD6" s="856"/>
      <c r="BE6" s="856"/>
      <c r="BF6" s="856"/>
      <c r="BG6" s="1078"/>
      <c r="BH6" s="674">
        <f t="shared" si="0"/>
        <v>0</v>
      </c>
      <c r="BI6" s="1133">
        <f t="shared" si="1"/>
        <v>0</v>
      </c>
      <c r="BJ6" s="1133">
        <f t="shared" si="2"/>
        <v>0</v>
      </c>
      <c r="BK6" s="1133">
        <f t="shared" si="3"/>
        <v>0</v>
      </c>
      <c r="BL6" s="1133">
        <f t="shared" si="4"/>
        <v>0</v>
      </c>
      <c r="BM6" s="1078"/>
      <c r="BN6" s="654"/>
      <c r="BO6" s="610"/>
      <c r="BP6" s="610"/>
      <c r="BQ6" s="610"/>
      <c r="BR6" s="610"/>
      <c r="BS6" s="1078"/>
      <c r="BT6" s="675">
        <f t="shared" si="7"/>
        <v>0</v>
      </c>
      <c r="BU6" s="1153">
        <f t="shared" si="5"/>
        <v>0</v>
      </c>
      <c r="BV6" s="1153">
        <f t="shared" si="5"/>
        <v>0</v>
      </c>
      <c r="BW6" s="1153">
        <f t="shared" si="5"/>
        <v>0</v>
      </c>
      <c r="BX6" s="1153">
        <f t="shared" si="5"/>
        <v>0</v>
      </c>
      <c r="BY6" s="1078"/>
      <c r="BZ6" s="914" t="str">
        <f t="shared" si="8"/>
        <v>-</v>
      </c>
      <c r="CA6" s="915" t="str">
        <f t="shared" si="6"/>
        <v>-</v>
      </c>
      <c r="CB6" s="915" t="str">
        <f t="shared" si="6"/>
        <v>-</v>
      </c>
      <c r="CC6" s="915" t="str">
        <f t="shared" si="6"/>
        <v>-</v>
      </c>
      <c r="CD6" s="915" t="str">
        <f t="shared" si="6"/>
        <v>-</v>
      </c>
      <c r="CE6" s="1166" t="str">
        <f t="shared" si="6"/>
        <v>-</v>
      </c>
    </row>
    <row r="7" ht="30" customHeight="1" spans="2:83">
      <c r="B7" s="683" t="s">
        <v>44</v>
      </c>
      <c r="C7" s="683"/>
      <c r="D7" s="1029" t="s">
        <v>45</v>
      </c>
      <c r="E7" s="1030" t="s">
        <v>46</v>
      </c>
      <c r="F7" s="1033" t="s">
        <v>47</v>
      </c>
      <c r="G7" s="1033" t="s">
        <v>48</v>
      </c>
      <c r="H7" s="1033" t="s">
        <v>49</v>
      </c>
      <c r="I7" s="1033" t="s">
        <v>50</v>
      </c>
      <c r="J7" s="1028" t="s">
        <v>51</v>
      </c>
      <c r="K7" s="1047"/>
      <c r="L7" s="778"/>
      <c r="M7" s="779"/>
      <c r="N7" s="779"/>
      <c r="O7" s="779"/>
      <c r="P7" s="779"/>
      <c r="Q7" s="1066"/>
      <c r="R7" s="1067"/>
      <c r="S7" s="1068"/>
      <c r="T7" s="1068"/>
      <c r="U7" s="1068"/>
      <c r="V7" s="1068"/>
      <c r="W7" s="1069"/>
      <c r="X7" s="1067"/>
      <c r="Y7" s="1068"/>
      <c r="Z7" s="1068"/>
      <c r="AA7" s="1068"/>
      <c r="AB7" s="1068"/>
      <c r="AC7" s="1069"/>
      <c r="AD7" s="778"/>
      <c r="AE7" s="779"/>
      <c r="AF7" s="779"/>
      <c r="AG7" s="779"/>
      <c r="AH7" s="779"/>
      <c r="AI7" s="1066"/>
      <c r="AJ7" s="778"/>
      <c r="AK7" s="779"/>
      <c r="AL7" s="779"/>
      <c r="AM7" s="779"/>
      <c r="AN7" s="779"/>
      <c r="AO7" s="1066"/>
      <c r="AP7" s="1116"/>
      <c r="AQ7" s="1117"/>
      <c r="AR7" s="1117"/>
      <c r="AS7" s="1117"/>
      <c r="AT7" s="1117"/>
      <c r="AU7" s="1069"/>
      <c r="AV7" s="1116"/>
      <c r="AW7" s="1117"/>
      <c r="AX7" s="1117"/>
      <c r="AY7" s="1117"/>
      <c r="AZ7" s="1117"/>
      <c r="BA7" s="1069"/>
      <c r="BB7" s="1116"/>
      <c r="BC7" s="1117"/>
      <c r="BD7" s="1117"/>
      <c r="BE7" s="1117"/>
      <c r="BF7" s="1117"/>
      <c r="BG7" s="1069"/>
      <c r="BH7" s="876">
        <f t="shared" si="0"/>
        <v>0</v>
      </c>
      <c r="BI7" s="877">
        <f t="shared" si="1"/>
        <v>0</v>
      </c>
      <c r="BJ7" s="877">
        <f t="shared" si="2"/>
        <v>0</v>
      </c>
      <c r="BK7" s="877">
        <f t="shared" si="3"/>
        <v>0</v>
      </c>
      <c r="BL7" s="877">
        <f t="shared" si="4"/>
        <v>0</v>
      </c>
      <c r="BM7" s="1069"/>
      <c r="BN7" s="1092"/>
      <c r="BO7" s="1093"/>
      <c r="BP7" s="1093"/>
      <c r="BQ7" s="1093"/>
      <c r="BR7" s="1093"/>
      <c r="BS7" s="1069"/>
      <c r="BT7" s="876">
        <f t="shared" si="7"/>
        <v>0</v>
      </c>
      <c r="BU7" s="892">
        <f t="shared" si="5"/>
        <v>0</v>
      </c>
      <c r="BV7" s="892">
        <f t="shared" si="5"/>
        <v>0</v>
      </c>
      <c r="BW7" s="892">
        <f t="shared" si="5"/>
        <v>0</v>
      </c>
      <c r="BX7" s="892">
        <f t="shared" si="5"/>
        <v>0</v>
      </c>
      <c r="BY7" s="1069"/>
      <c r="BZ7" s="1147" t="str">
        <f t="shared" si="8"/>
        <v>-</v>
      </c>
      <c r="CA7" s="1148" t="str">
        <f t="shared" si="6"/>
        <v>-</v>
      </c>
      <c r="CB7" s="1148" t="str">
        <f t="shared" si="6"/>
        <v>-</v>
      </c>
      <c r="CC7" s="1148" t="str">
        <f t="shared" si="6"/>
        <v>-</v>
      </c>
      <c r="CD7" s="1148" t="str">
        <f t="shared" si="6"/>
        <v>-</v>
      </c>
      <c r="CE7" s="1164" t="str">
        <f t="shared" si="6"/>
        <v>-</v>
      </c>
    </row>
    <row r="8" ht="30" customHeight="1" spans="2:83">
      <c r="B8" s="932"/>
      <c r="C8" s="932"/>
      <c r="D8" s="1029" t="s">
        <v>52</v>
      </c>
      <c r="E8" s="1030" t="s">
        <v>53</v>
      </c>
      <c r="F8" s="1034" t="s">
        <v>54</v>
      </c>
      <c r="G8" s="1034" t="s">
        <v>55</v>
      </c>
      <c r="H8" s="1034" t="s">
        <v>56</v>
      </c>
      <c r="I8" s="1031" t="s">
        <v>57</v>
      </c>
      <c r="J8" s="1031" t="s">
        <v>58</v>
      </c>
      <c r="K8" s="1048"/>
      <c r="L8" s="642"/>
      <c r="M8" s="1043"/>
      <c r="N8" s="1043"/>
      <c r="O8" s="1043"/>
      <c r="P8" s="1043"/>
      <c r="Q8" s="1070"/>
      <c r="R8" s="1079"/>
      <c r="S8" s="1072"/>
      <c r="T8" s="1072"/>
      <c r="U8" s="1072"/>
      <c r="V8" s="1072"/>
      <c r="W8" s="1074"/>
      <c r="X8" s="1079"/>
      <c r="Y8" s="1072"/>
      <c r="Z8" s="1072"/>
      <c r="AA8" s="1072"/>
      <c r="AB8" s="1072"/>
      <c r="AC8" s="1074"/>
      <c r="AD8" s="642"/>
      <c r="AE8" s="1043"/>
      <c r="AF8" s="1043"/>
      <c r="AG8" s="1043"/>
      <c r="AH8" s="1043"/>
      <c r="AI8" s="1070"/>
      <c r="AJ8" s="642"/>
      <c r="AK8" s="1043"/>
      <c r="AL8" s="1043"/>
      <c r="AM8" s="1043"/>
      <c r="AN8" s="1043"/>
      <c r="AO8" s="1070"/>
      <c r="AP8" s="644"/>
      <c r="AQ8" s="851"/>
      <c r="AR8" s="851"/>
      <c r="AS8" s="851"/>
      <c r="AT8" s="851"/>
      <c r="AU8" s="1074"/>
      <c r="AV8" s="644"/>
      <c r="AW8" s="851"/>
      <c r="AX8" s="851"/>
      <c r="AY8" s="851"/>
      <c r="AZ8" s="851"/>
      <c r="BA8" s="1074"/>
      <c r="BB8" s="644"/>
      <c r="BC8" s="851"/>
      <c r="BD8" s="851"/>
      <c r="BE8" s="851"/>
      <c r="BF8" s="851"/>
      <c r="BG8" s="1074"/>
      <c r="BH8" s="662">
        <f t="shared" si="0"/>
        <v>0</v>
      </c>
      <c r="BI8" s="1131">
        <f t="shared" si="1"/>
        <v>0</v>
      </c>
      <c r="BJ8" s="1131">
        <f t="shared" si="2"/>
        <v>0</v>
      </c>
      <c r="BK8" s="1131">
        <f t="shared" si="3"/>
        <v>0</v>
      </c>
      <c r="BL8" s="1131">
        <f t="shared" si="4"/>
        <v>0</v>
      </c>
      <c r="BM8" s="1074"/>
      <c r="BN8" s="643"/>
      <c r="BO8" s="601"/>
      <c r="BP8" s="601"/>
      <c r="BQ8" s="601"/>
      <c r="BR8" s="601"/>
      <c r="BS8" s="1074"/>
      <c r="BT8" s="663">
        <f t="shared" si="7"/>
        <v>0</v>
      </c>
      <c r="BU8" s="1149">
        <f t="shared" si="5"/>
        <v>0</v>
      </c>
      <c r="BV8" s="1149">
        <f t="shared" si="5"/>
        <v>0</v>
      </c>
      <c r="BW8" s="1149">
        <f t="shared" si="5"/>
        <v>0</v>
      </c>
      <c r="BX8" s="1149">
        <f t="shared" si="5"/>
        <v>0</v>
      </c>
      <c r="BY8" s="1074"/>
      <c r="BZ8" s="910" t="str">
        <f t="shared" si="8"/>
        <v>-</v>
      </c>
      <c r="CA8" s="911" t="str">
        <f t="shared" si="6"/>
        <v>-</v>
      </c>
      <c r="CB8" s="911" t="str">
        <f t="shared" si="6"/>
        <v>-</v>
      </c>
      <c r="CC8" s="911" t="str">
        <f t="shared" si="6"/>
        <v>-</v>
      </c>
      <c r="CD8" s="911" t="str">
        <f t="shared" si="6"/>
        <v>-</v>
      </c>
      <c r="CE8" s="1165" t="str">
        <f t="shared" si="6"/>
        <v>-</v>
      </c>
    </row>
    <row r="9" ht="30" customHeight="1" spans="2:83">
      <c r="B9" s="932"/>
      <c r="C9" s="932"/>
      <c r="D9" s="1029" t="s">
        <v>59</v>
      </c>
      <c r="E9" s="1030" t="s">
        <v>60</v>
      </c>
      <c r="F9" s="1034" t="s">
        <v>61</v>
      </c>
      <c r="G9" s="1034" t="s">
        <v>62</v>
      </c>
      <c r="H9" s="1034" t="s">
        <v>63</v>
      </c>
      <c r="I9" s="1031" t="s">
        <v>64</v>
      </c>
      <c r="J9" s="1031" t="s">
        <v>65</v>
      </c>
      <c r="K9" s="1048"/>
      <c r="L9" s="642"/>
      <c r="M9" s="1043"/>
      <c r="N9" s="1043"/>
      <c r="O9" s="1043"/>
      <c r="P9" s="1043"/>
      <c r="Q9" s="1070"/>
      <c r="R9" s="1079"/>
      <c r="S9" s="1072"/>
      <c r="T9" s="1072"/>
      <c r="U9" s="1072"/>
      <c r="V9" s="1072"/>
      <c r="W9" s="1074"/>
      <c r="X9" s="1079"/>
      <c r="Y9" s="1072"/>
      <c r="Z9" s="1072"/>
      <c r="AA9" s="1072"/>
      <c r="AB9" s="1072"/>
      <c r="AC9" s="1074"/>
      <c r="AD9" s="642"/>
      <c r="AE9" s="1043"/>
      <c r="AF9" s="1043"/>
      <c r="AG9" s="1043"/>
      <c r="AH9" s="1043"/>
      <c r="AI9" s="1070"/>
      <c r="AJ9" s="642"/>
      <c r="AK9" s="1043"/>
      <c r="AL9" s="1043"/>
      <c r="AM9" s="1043"/>
      <c r="AN9" s="1043"/>
      <c r="AO9" s="1070"/>
      <c r="AP9" s="644"/>
      <c r="AQ9" s="851"/>
      <c r="AR9" s="851"/>
      <c r="AS9" s="851"/>
      <c r="AT9" s="851"/>
      <c r="AU9" s="1074"/>
      <c r="AV9" s="644"/>
      <c r="AW9" s="851"/>
      <c r="AX9" s="851"/>
      <c r="AY9" s="851"/>
      <c r="AZ9" s="851"/>
      <c r="BA9" s="1074"/>
      <c r="BB9" s="644"/>
      <c r="BC9" s="851"/>
      <c r="BD9" s="851"/>
      <c r="BE9" s="851"/>
      <c r="BF9" s="851"/>
      <c r="BG9" s="1074"/>
      <c r="BH9" s="662">
        <f t="shared" si="0"/>
        <v>0</v>
      </c>
      <c r="BI9" s="1131">
        <f t="shared" si="1"/>
        <v>0</v>
      </c>
      <c r="BJ9" s="1131">
        <f t="shared" si="2"/>
        <v>0</v>
      </c>
      <c r="BK9" s="1131">
        <f t="shared" si="3"/>
        <v>0</v>
      </c>
      <c r="BL9" s="1131">
        <f t="shared" si="4"/>
        <v>0</v>
      </c>
      <c r="BM9" s="1074"/>
      <c r="BN9" s="643"/>
      <c r="BO9" s="601"/>
      <c r="BP9" s="601"/>
      <c r="BQ9" s="601"/>
      <c r="BR9" s="601"/>
      <c r="BS9" s="1074"/>
      <c r="BT9" s="663">
        <f t="shared" si="7"/>
        <v>0</v>
      </c>
      <c r="BU9" s="1149">
        <f t="shared" si="5"/>
        <v>0</v>
      </c>
      <c r="BV9" s="1149">
        <f t="shared" si="5"/>
        <v>0</v>
      </c>
      <c r="BW9" s="1149">
        <f t="shared" si="5"/>
        <v>0</v>
      </c>
      <c r="BX9" s="1149">
        <f t="shared" si="5"/>
        <v>0</v>
      </c>
      <c r="BY9" s="1074"/>
      <c r="BZ9" s="910" t="str">
        <f t="shared" si="8"/>
        <v>-</v>
      </c>
      <c r="CA9" s="911" t="str">
        <f t="shared" si="6"/>
        <v>-</v>
      </c>
      <c r="CB9" s="911" t="str">
        <f t="shared" si="6"/>
        <v>-</v>
      </c>
      <c r="CC9" s="911" t="str">
        <f t="shared" si="6"/>
        <v>-</v>
      </c>
      <c r="CD9" s="911" t="str">
        <f t="shared" si="6"/>
        <v>-</v>
      </c>
      <c r="CE9" s="1165" t="str">
        <f t="shared" si="6"/>
        <v>-</v>
      </c>
    </row>
    <row r="10" ht="30" customHeight="1" spans="2:83">
      <c r="B10" s="936"/>
      <c r="C10" s="936"/>
      <c r="D10" s="767" t="s">
        <v>66</v>
      </c>
      <c r="E10" s="1027" t="s">
        <v>67</v>
      </c>
      <c r="F10" s="1032" t="s">
        <v>68</v>
      </c>
      <c r="G10" s="1032" t="s">
        <v>69</v>
      </c>
      <c r="H10" s="1032" t="s">
        <v>70</v>
      </c>
      <c r="I10" s="1044" t="s">
        <v>71</v>
      </c>
      <c r="J10" s="1044" t="s">
        <v>72</v>
      </c>
      <c r="K10" s="1049"/>
      <c r="L10" s="653"/>
      <c r="M10" s="1046"/>
      <c r="N10" s="1046"/>
      <c r="O10" s="1046"/>
      <c r="P10" s="1046"/>
      <c r="Q10" s="1075"/>
      <c r="R10" s="1076"/>
      <c r="S10" s="1077"/>
      <c r="T10" s="1077"/>
      <c r="U10" s="1077"/>
      <c r="V10" s="1077"/>
      <c r="W10" s="1078"/>
      <c r="X10" s="1076"/>
      <c r="Y10" s="1077"/>
      <c r="Z10" s="1077"/>
      <c r="AA10" s="1077"/>
      <c r="AB10" s="1077"/>
      <c r="AC10" s="1078"/>
      <c r="AD10" s="653"/>
      <c r="AE10" s="1046"/>
      <c r="AF10" s="1046"/>
      <c r="AG10" s="1046"/>
      <c r="AH10" s="1046"/>
      <c r="AI10" s="1075"/>
      <c r="AJ10" s="653"/>
      <c r="AK10" s="1046"/>
      <c r="AL10" s="1046"/>
      <c r="AM10" s="1046"/>
      <c r="AN10" s="1046"/>
      <c r="AO10" s="1075"/>
      <c r="AP10" s="655"/>
      <c r="AQ10" s="856"/>
      <c r="AR10" s="856"/>
      <c r="AS10" s="856"/>
      <c r="AT10" s="856"/>
      <c r="AU10" s="1078"/>
      <c r="AV10" s="655"/>
      <c r="AW10" s="856"/>
      <c r="AX10" s="856"/>
      <c r="AY10" s="856"/>
      <c r="AZ10" s="856"/>
      <c r="BA10" s="1078"/>
      <c r="BB10" s="655"/>
      <c r="BC10" s="856"/>
      <c r="BD10" s="856"/>
      <c r="BE10" s="856"/>
      <c r="BF10" s="856"/>
      <c r="BG10" s="1078"/>
      <c r="BH10" s="674">
        <f t="shared" si="0"/>
        <v>0</v>
      </c>
      <c r="BI10" s="1133">
        <f t="shared" si="1"/>
        <v>0</v>
      </c>
      <c r="BJ10" s="1133">
        <f t="shared" si="2"/>
        <v>0</v>
      </c>
      <c r="BK10" s="1133">
        <f t="shared" si="3"/>
        <v>0</v>
      </c>
      <c r="BL10" s="1133">
        <f t="shared" si="4"/>
        <v>0</v>
      </c>
      <c r="BM10" s="1078"/>
      <c r="BN10" s="654"/>
      <c r="BO10" s="610"/>
      <c r="BP10" s="610"/>
      <c r="BQ10" s="610"/>
      <c r="BR10" s="610"/>
      <c r="BS10" s="1078"/>
      <c r="BT10" s="675">
        <f t="shared" si="7"/>
        <v>0</v>
      </c>
      <c r="BU10" s="1153">
        <f t="shared" si="5"/>
        <v>0</v>
      </c>
      <c r="BV10" s="1153">
        <f t="shared" si="5"/>
        <v>0</v>
      </c>
      <c r="BW10" s="1153">
        <f t="shared" si="5"/>
        <v>0</v>
      </c>
      <c r="BX10" s="1153">
        <f t="shared" si="5"/>
        <v>0</v>
      </c>
      <c r="BY10" s="1078"/>
      <c r="BZ10" s="914" t="str">
        <f t="shared" si="8"/>
        <v>-</v>
      </c>
      <c r="CA10" s="915" t="str">
        <f t="shared" si="6"/>
        <v>-</v>
      </c>
      <c r="CB10" s="915" t="str">
        <f t="shared" si="6"/>
        <v>-</v>
      </c>
      <c r="CC10" s="915" t="str">
        <f t="shared" si="6"/>
        <v>-</v>
      </c>
      <c r="CD10" s="915" t="str">
        <f t="shared" si="6"/>
        <v>-</v>
      </c>
      <c r="CE10" s="1166" t="str">
        <f t="shared" si="6"/>
        <v>-</v>
      </c>
    </row>
    <row r="11" ht="60" customHeight="1" spans="2:83">
      <c r="B11" s="683" t="s">
        <v>73</v>
      </c>
      <c r="C11" s="683"/>
      <c r="D11" s="1029" t="s">
        <v>23</v>
      </c>
      <c r="E11" s="1030" t="s">
        <v>24</v>
      </c>
      <c r="F11" s="1033" t="s">
        <v>74</v>
      </c>
      <c r="G11" s="1033" t="s">
        <v>75</v>
      </c>
      <c r="H11" s="1033" t="s">
        <v>76</v>
      </c>
      <c r="I11" s="1028" t="s">
        <v>77</v>
      </c>
      <c r="J11" s="1028" t="s">
        <v>78</v>
      </c>
      <c r="K11" s="1050" t="s">
        <v>79</v>
      </c>
      <c r="L11" s="778"/>
      <c r="M11" s="779"/>
      <c r="N11" s="779"/>
      <c r="O11" s="779"/>
      <c r="P11" s="779"/>
      <c r="Q11" s="1080"/>
      <c r="R11" s="1067"/>
      <c r="S11" s="1068"/>
      <c r="T11" s="1068"/>
      <c r="U11" s="1068"/>
      <c r="V11" s="1068"/>
      <c r="W11" s="1081"/>
      <c r="X11" s="1067"/>
      <c r="Y11" s="1068"/>
      <c r="Z11" s="1068"/>
      <c r="AA11" s="1068"/>
      <c r="AB11" s="1068"/>
      <c r="AC11" s="1081"/>
      <c r="AD11" s="778"/>
      <c r="AE11" s="779"/>
      <c r="AF11" s="779"/>
      <c r="AG11" s="779"/>
      <c r="AH11" s="779"/>
      <c r="AI11" s="1080"/>
      <c r="AJ11" s="778"/>
      <c r="AK11" s="779"/>
      <c r="AL11" s="779"/>
      <c r="AM11" s="779"/>
      <c r="AN11" s="779"/>
      <c r="AO11" s="1080"/>
      <c r="AP11" s="1116"/>
      <c r="AQ11" s="1117"/>
      <c r="AR11" s="1117"/>
      <c r="AS11" s="1117"/>
      <c r="AT11" s="1117"/>
      <c r="AU11" s="1120"/>
      <c r="AV11" s="1116"/>
      <c r="AW11" s="1117"/>
      <c r="AX11" s="1117"/>
      <c r="AY11" s="1117"/>
      <c r="AZ11" s="1117"/>
      <c r="BA11" s="1120"/>
      <c r="BB11" s="1116"/>
      <c r="BC11" s="1117"/>
      <c r="BD11" s="1117"/>
      <c r="BE11" s="1117"/>
      <c r="BF11" s="1117"/>
      <c r="BG11" s="1120"/>
      <c r="BH11" s="1134">
        <f t="shared" si="0"/>
        <v>0</v>
      </c>
      <c r="BI11" s="877">
        <f t="shared" si="1"/>
        <v>0</v>
      </c>
      <c r="BJ11" s="877">
        <f t="shared" si="2"/>
        <v>0</v>
      </c>
      <c r="BK11" s="877">
        <f t="shared" si="3"/>
        <v>0</v>
      </c>
      <c r="BL11" s="877">
        <f t="shared" si="4"/>
        <v>0</v>
      </c>
      <c r="BM11" s="1140">
        <f>IF($A$1="补货",Q11+W11+AC11,Q11)</f>
        <v>0</v>
      </c>
      <c r="BN11" s="1092"/>
      <c r="BO11" s="1093"/>
      <c r="BP11" s="1093"/>
      <c r="BQ11" s="1093"/>
      <c r="BR11" s="1093"/>
      <c r="BS11" s="1081"/>
      <c r="BT11" s="876">
        <f t="shared" si="7"/>
        <v>0</v>
      </c>
      <c r="BU11" s="892">
        <f t="shared" si="5"/>
        <v>0</v>
      </c>
      <c r="BV11" s="892">
        <f t="shared" si="5"/>
        <v>0</v>
      </c>
      <c r="BW11" s="892">
        <f t="shared" si="5"/>
        <v>0</v>
      </c>
      <c r="BX11" s="892">
        <f t="shared" si="5"/>
        <v>0</v>
      </c>
      <c r="BY11" s="1154">
        <f t="shared" si="5"/>
        <v>0</v>
      </c>
      <c r="BZ11" s="1147" t="str">
        <f t="shared" si="8"/>
        <v>-</v>
      </c>
      <c r="CA11" s="1148" t="str">
        <f t="shared" si="6"/>
        <v>-</v>
      </c>
      <c r="CB11" s="1148" t="str">
        <f t="shared" si="6"/>
        <v>-</v>
      </c>
      <c r="CC11" s="1148" t="str">
        <f t="shared" si="6"/>
        <v>-</v>
      </c>
      <c r="CD11" s="1148" t="str">
        <f t="shared" si="6"/>
        <v>-</v>
      </c>
      <c r="CE11" s="1167" t="str">
        <f t="shared" si="6"/>
        <v>-</v>
      </c>
    </row>
    <row r="12" ht="60" customHeight="1" spans="2:83">
      <c r="B12" s="932"/>
      <c r="C12" s="932"/>
      <c r="D12" s="1029" t="s">
        <v>37</v>
      </c>
      <c r="E12" s="1030" t="s">
        <v>38</v>
      </c>
      <c r="F12" s="1032" t="s">
        <v>80</v>
      </c>
      <c r="G12" s="1032" t="s">
        <v>81</v>
      </c>
      <c r="H12" s="1032" t="s">
        <v>82</v>
      </c>
      <c r="I12" s="1044" t="s">
        <v>83</v>
      </c>
      <c r="J12" s="1044" t="s">
        <v>84</v>
      </c>
      <c r="K12" s="1051" t="s">
        <v>85</v>
      </c>
      <c r="L12" s="653"/>
      <c r="M12" s="1046"/>
      <c r="N12" s="1046"/>
      <c r="O12" s="1046"/>
      <c r="P12" s="1046"/>
      <c r="Q12" s="1082"/>
      <c r="R12" s="1083"/>
      <c r="S12" s="1084"/>
      <c r="T12" s="1084"/>
      <c r="U12" s="1084"/>
      <c r="V12" s="1084"/>
      <c r="W12" s="1085"/>
      <c r="X12" s="1083"/>
      <c r="Y12" s="1084"/>
      <c r="Z12" s="1084"/>
      <c r="AA12" s="1084"/>
      <c r="AB12" s="1084"/>
      <c r="AC12" s="1085"/>
      <c r="AD12" s="653"/>
      <c r="AE12" s="1046"/>
      <c r="AF12" s="1046"/>
      <c r="AG12" s="1046"/>
      <c r="AH12" s="1046"/>
      <c r="AI12" s="1082"/>
      <c r="AJ12" s="653"/>
      <c r="AK12" s="1046"/>
      <c r="AL12" s="1046"/>
      <c r="AM12" s="1046"/>
      <c r="AN12" s="1046"/>
      <c r="AO12" s="1082"/>
      <c r="AP12" s="1121"/>
      <c r="AQ12" s="1122"/>
      <c r="AR12" s="1122"/>
      <c r="AS12" s="1122"/>
      <c r="AT12" s="1122"/>
      <c r="AU12" s="1123"/>
      <c r="AV12" s="1121"/>
      <c r="AW12" s="1122"/>
      <c r="AX12" s="1122"/>
      <c r="AY12" s="1122"/>
      <c r="AZ12" s="1122"/>
      <c r="BA12" s="1123"/>
      <c r="BB12" s="1121"/>
      <c r="BC12" s="1122"/>
      <c r="BD12" s="1122"/>
      <c r="BE12" s="1122"/>
      <c r="BF12" s="1122"/>
      <c r="BG12" s="1123"/>
      <c r="BH12" s="880">
        <f t="shared" si="0"/>
        <v>0</v>
      </c>
      <c r="BI12" s="881">
        <f t="shared" si="1"/>
        <v>0</v>
      </c>
      <c r="BJ12" s="881">
        <f t="shared" si="2"/>
        <v>0</v>
      </c>
      <c r="BK12" s="881">
        <f t="shared" si="3"/>
        <v>0</v>
      </c>
      <c r="BL12" s="881">
        <f t="shared" si="4"/>
        <v>0</v>
      </c>
      <c r="BM12" s="1141">
        <f>IF($A$1="补货",Q12+W12+AC12,Q12)</f>
        <v>0</v>
      </c>
      <c r="BN12" s="1098"/>
      <c r="BO12" s="1099"/>
      <c r="BP12" s="1099"/>
      <c r="BQ12" s="1099"/>
      <c r="BR12" s="1099"/>
      <c r="BS12" s="1085"/>
      <c r="BT12" s="895">
        <f t="shared" si="7"/>
        <v>0</v>
      </c>
      <c r="BU12" s="896">
        <f t="shared" si="5"/>
        <v>0</v>
      </c>
      <c r="BV12" s="896">
        <f t="shared" si="5"/>
        <v>0</v>
      </c>
      <c r="BW12" s="896">
        <f t="shared" si="5"/>
        <v>0</v>
      </c>
      <c r="BX12" s="896">
        <f t="shared" si="5"/>
        <v>0</v>
      </c>
      <c r="BY12" s="1155">
        <f t="shared" si="5"/>
        <v>0</v>
      </c>
      <c r="BZ12" s="1156" t="str">
        <f t="shared" si="8"/>
        <v>-</v>
      </c>
      <c r="CA12" s="1157" t="str">
        <f t="shared" si="6"/>
        <v>-</v>
      </c>
      <c r="CB12" s="1157" t="str">
        <f t="shared" si="6"/>
        <v>-</v>
      </c>
      <c r="CC12" s="1157" t="str">
        <f t="shared" si="6"/>
        <v>-</v>
      </c>
      <c r="CD12" s="1157" t="str">
        <f t="shared" si="6"/>
        <v>-</v>
      </c>
      <c r="CE12" s="1168" t="str">
        <f t="shared" si="6"/>
        <v>-</v>
      </c>
    </row>
    <row r="13" ht="39.95" customHeight="1" spans="2:83">
      <c r="B13" s="683" t="s">
        <v>86</v>
      </c>
      <c r="C13" s="683"/>
      <c r="D13" s="1029" t="s">
        <v>23</v>
      </c>
      <c r="E13" s="1030" t="s">
        <v>24</v>
      </c>
      <c r="F13" s="1033" t="s">
        <v>87</v>
      </c>
      <c r="G13" s="1033" t="s">
        <v>88</v>
      </c>
      <c r="H13" s="1033" t="s">
        <v>89</v>
      </c>
      <c r="I13" s="1033" t="s">
        <v>90</v>
      </c>
      <c r="J13" s="1033" t="s">
        <v>91</v>
      </c>
      <c r="K13" s="1047"/>
      <c r="L13" s="778"/>
      <c r="M13" s="779"/>
      <c r="N13" s="779"/>
      <c r="O13" s="779"/>
      <c r="P13" s="779"/>
      <c r="Q13" s="1066"/>
      <c r="R13" s="1067"/>
      <c r="S13" s="1068"/>
      <c r="T13" s="1068"/>
      <c r="U13" s="1068"/>
      <c r="V13" s="1068"/>
      <c r="W13" s="1069"/>
      <c r="X13" s="1067"/>
      <c r="Y13" s="1068"/>
      <c r="Z13" s="1068"/>
      <c r="AA13" s="1068"/>
      <c r="AB13" s="1068"/>
      <c r="AC13" s="1069"/>
      <c r="AD13" s="778"/>
      <c r="AE13" s="779"/>
      <c r="AF13" s="779"/>
      <c r="AG13" s="779"/>
      <c r="AH13" s="779"/>
      <c r="AI13" s="1066"/>
      <c r="AJ13" s="778"/>
      <c r="AK13" s="779"/>
      <c r="AL13" s="779"/>
      <c r="AM13" s="1113"/>
      <c r="AN13" s="1113"/>
      <c r="AO13" s="1066"/>
      <c r="AP13" s="1116"/>
      <c r="AQ13" s="1117"/>
      <c r="AR13" s="1117"/>
      <c r="AS13" s="1124"/>
      <c r="AT13" s="1124"/>
      <c r="AU13" s="1069"/>
      <c r="AV13" s="1116"/>
      <c r="AW13" s="1117"/>
      <c r="AX13" s="1117"/>
      <c r="AY13" s="1124"/>
      <c r="AZ13" s="1124"/>
      <c r="BA13" s="1069"/>
      <c r="BB13" s="1116"/>
      <c r="BC13" s="1117"/>
      <c r="BD13" s="1117"/>
      <c r="BE13" s="1117"/>
      <c r="BF13" s="1117"/>
      <c r="BG13" s="1069"/>
      <c r="BH13" s="1134">
        <f t="shared" si="0"/>
        <v>0</v>
      </c>
      <c r="BI13" s="877">
        <f t="shared" si="1"/>
        <v>0</v>
      </c>
      <c r="BJ13" s="877">
        <f t="shared" si="2"/>
        <v>0</v>
      </c>
      <c r="BK13" s="877">
        <f t="shared" si="3"/>
        <v>0</v>
      </c>
      <c r="BL13" s="877">
        <f t="shared" si="4"/>
        <v>0</v>
      </c>
      <c r="BM13" s="1069"/>
      <c r="BN13" s="1092"/>
      <c r="BO13" s="1093"/>
      <c r="BP13" s="1093"/>
      <c r="BQ13" s="1093"/>
      <c r="BR13" s="1093"/>
      <c r="BS13" s="1069"/>
      <c r="BT13" s="876">
        <f t="shared" si="7"/>
        <v>0</v>
      </c>
      <c r="BU13" s="892">
        <f t="shared" si="5"/>
        <v>0</v>
      </c>
      <c r="BV13" s="892">
        <f t="shared" si="5"/>
        <v>0</v>
      </c>
      <c r="BW13" s="892">
        <f t="shared" ref="BW13:BW15" si="9">BK13+BQ13</f>
        <v>0</v>
      </c>
      <c r="BX13" s="892">
        <f t="shared" ref="BX13:BX15" si="10">BL13+BR13</f>
        <v>0</v>
      </c>
      <c r="BY13" s="1069"/>
      <c r="BZ13" s="1147" t="str">
        <f t="shared" si="8"/>
        <v>-</v>
      </c>
      <c r="CA13" s="1148" t="str">
        <f t="shared" si="6"/>
        <v>-</v>
      </c>
      <c r="CB13" s="1148" t="str">
        <f t="shared" si="6"/>
        <v>-</v>
      </c>
      <c r="CC13" s="1148" t="str">
        <f t="shared" ref="CC13:CC15" si="11">IF(BE13&lt;&gt;0,BW13/BE13*7,"-")</f>
        <v>-</v>
      </c>
      <c r="CD13" s="1148" t="str">
        <f t="shared" ref="CD13:CD15" si="12">IF(BF13&lt;&gt;0,BX13/BF13*7,"-")</f>
        <v>-</v>
      </c>
      <c r="CE13" s="1164" t="str">
        <f t="shared" si="6"/>
        <v>-</v>
      </c>
    </row>
    <row r="14" ht="39.95" customHeight="1" spans="2:83">
      <c r="B14" s="932"/>
      <c r="C14" s="932"/>
      <c r="D14" s="1029" t="s">
        <v>30</v>
      </c>
      <c r="E14" s="1030" t="s">
        <v>31</v>
      </c>
      <c r="F14" s="1034" t="s">
        <v>92</v>
      </c>
      <c r="G14" s="1034" t="s">
        <v>93</v>
      </c>
      <c r="H14" s="1034" t="s">
        <v>94</v>
      </c>
      <c r="I14" s="1034" t="s">
        <v>95</v>
      </c>
      <c r="J14" s="1034" t="s">
        <v>96</v>
      </c>
      <c r="K14" s="1048"/>
      <c r="L14" s="642"/>
      <c r="M14" s="1043"/>
      <c r="N14" s="1043"/>
      <c r="O14" s="1043"/>
      <c r="P14" s="1043"/>
      <c r="Q14" s="1070"/>
      <c r="R14" s="1079"/>
      <c r="S14" s="1072"/>
      <c r="T14" s="1072"/>
      <c r="U14" s="1072"/>
      <c r="V14" s="1072"/>
      <c r="W14" s="1074"/>
      <c r="X14" s="1079"/>
      <c r="Y14" s="1072"/>
      <c r="Z14" s="1072"/>
      <c r="AA14" s="1072"/>
      <c r="AB14" s="1072"/>
      <c r="AC14" s="1074"/>
      <c r="AD14" s="642"/>
      <c r="AE14" s="1043"/>
      <c r="AF14" s="1043"/>
      <c r="AG14" s="1043"/>
      <c r="AH14" s="1043"/>
      <c r="AI14" s="1070"/>
      <c r="AJ14" s="642"/>
      <c r="AK14" s="1043"/>
      <c r="AL14" s="1043"/>
      <c r="AM14" s="1114"/>
      <c r="AN14" s="1114"/>
      <c r="AO14" s="1070"/>
      <c r="AP14" s="644"/>
      <c r="AQ14" s="851"/>
      <c r="AR14" s="851"/>
      <c r="AS14" s="1125"/>
      <c r="AT14" s="1125"/>
      <c r="AU14" s="1074"/>
      <c r="AV14" s="644"/>
      <c r="AW14" s="851"/>
      <c r="AX14" s="851"/>
      <c r="AY14" s="1125"/>
      <c r="AZ14" s="1125"/>
      <c r="BA14" s="1074"/>
      <c r="BB14" s="644"/>
      <c r="BC14" s="851"/>
      <c r="BD14" s="851"/>
      <c r="BE14" s="851"/>
      <c r="BF14" s="851"/>
      <c r="BG14" s="1074"/>
      <c r="BH14" s="662">
        <f t="shared" si="0"/>
        <v>0</v>
      </c>
      <c r="BI14" s="1131">
        <f t="shared" si="1"/>
        <v>0</v>
      </c>
      <c r="BJ14" s="1131">
        <f t="shared" si="2"/>
        <v>0</v>
      </c>
      <c r="BK14" s="1131">
        <f t="shared" si="3"/>
        <v>0</v>
      </c>
      <c r="BL14" s="1131">
        <f t="shared" si="4"/>
        <v>0</v>
      </c>
      <c r="BM14" s="1074"/>
      <c r="BN14" s="643"/>
      <c r="BO14" s="601"/>
      <c r="BP14" s="601"/>
      <c r="BQ14" s="601"/>
      <c r="BR14" s="601"/>
      <c r="BS14" s="1074"/>
      <c r="BT14" s="663">
        <f t="shared" si="7"/>
        <v>0</v>
      </c>
      <c r="BU14" s="1149">
        <f t="shared" si="5"/>
        <v>0</v>
      </c>
      <c r="BV14" s="1149">
        <f t="shared" si="5"/>
        <v>0</v>
      </c>
      <c r="BW14" s="1149">
        <f t="shared" si="9"/>
        <v>0</v>
      </c>
      <c r="BX14" s="1149">
        <f t="shared" si="10"/>
        <v>0</v>
      </c>
      <c r="BY14" s="1074"/>
      <c r="BZ14" s="910" t="str">
        <f t="shared" si="8"/>
        <v>-</v>
      </c>
      <c r="CA14" s="911" t="str">
        <f t="shared" si="6"/>
        <v>-</v>
      </c>
      <c r="CB14" s="911" t="str">
        <f t="shared" si="6"/>
        <v>-</v>
      </c>
      <c r="CC14" s="911" t="str">
        <f t="shared" si="11"/>
        <v>-</v>
      </c>
      <c r="CD14" s="911" t="str">
        <f t="shared" si="12"/>
        <v>-</v>
      </c>
      <c r="CE14" s="1165" t="str">
        <f t="shared" si="6"/>
        <v>-</v>
      </c>
    </row>
    <row r="15" ht="39.95" customHeight="1" spans="2:83">
      <c r="B15" s="936"/>
      <c r="C15" s="936"/>
      <c r="D15" s="1029" t="s">
        <v>37</v>
      </c>
      <c r="E15" s="1030" t="s">
        <v>38</v>
      </c>
      <c r="F15" s="1032" t="s">
        <v>97</v>
      </c>
      <c r="G15" s="1032" t="s">
        <v>98</v>
      </c>
      <c r="H15" s="1032" t="s">
        <v>99</v>
      </c>
      <c r="I15" s="1032" t="s">
        <v>100</v>
      </c>
      <c r="J15" s="1032" t="s">
        <v>101</v>
      </c>
      <c r="K15" s="1049"/>
      <c r="L15" s="653"/>
      <c r="M15" s="1046"/>
      <c r="N15" s="1046"/>
      <c r="O15" s="1046"/>
      <c r="P15" s="1046"/>
      <c r="Q15" s="1075"/>
      <c r="R15" s="1076"/>
      <c r="S15" s="1077"/>
      <c r="T15" s="1077"/>
      <c r="U15" s="1077"/>
      <c r="V15" s="1077"/>
      <c r="W15" s="1078"/>
      <c r="X15" s="1076"/>
      <c r="Y15" s="1077"/>
      <c r="Z15" s="1077"/>
      <c r="AA15" s="1077"/>
      <c r="AB15" s="1077"/>
      <c r="AC15" s="1078"/>
      <c r="AD15" s="653"/>
      <c r="AE15" s="1046"/>
      <c r="AF15" s="1046"/>
      <c r="AG15" s="1046"/>
      <c r="AH15" s="1046"/>
      <c r="AI15" s="1075"/>
      <c r="AJ15" s="653"/>
      <c r="AK15" s="1046"/>
      <c r="AL15" s="1046"/>
      <c r="AM15" s="1115"/>
      <c r="AN15" s="1115"/>
      <c r="AO15" s="1075"/>
      <c r="AP15" s="655"/>
      <c r="AQ15" s="856"/>
      <c r="AR15" s="856"/>
      <c r="AS15" s="1126"/>
      <c r="AT15" s="1126"/>
      <c r="AU15" s="1078"/>
      <c r="AV15" s="655"/>
      <c r="AW15" s="856"/>
      <c r="AX15" s="856"/>
      <c r="AY15" s="1126"/>
      <c r="AZ15" s="1126"/>
      <c r="BA15" s="1078"/>
      <c r="BB15" s="655"/>
      <c r="BC15" s="856"/>
      <c r="BD15" s="856"/>
      <c r="BE15" s="856"/>
      <c r="BF15" s="856"/>
      <c r="BG15" s="1078"/>
      <c r="BH15" s="674">
        <f t="shared" si="0"/>
        <v>0</v>
      </c>
      <c r="BI15" s="1133">
        <f t="shared" si="1"/>
        <v>0</v>
      </c>
      <c r="BJ15" s="1133">
        <f t="shared" si="2"/>
        <v>0</v>
      </c>
      <c r="BK15" s="1133">
        <f t="shared" si="3"/>
        <v>0</v>
      </c>
      <c r="BL15" s="1133">
        <f t="shared" si="4"/>
        <v>0</v>
      </c>
      <c r="BM15" s="1078"/>
      <c r="BN15" s="654"/>
      <c r="BO15" s="610"/>
      <c r="BP15" s="610"/>
      <c r="BQ15" s="610"/>
      <c r="BR15" s="610"/>
      <c r="BS15" s="1078"/>
      <c r="BT15" s="675">
        <f t="shared" si="7"/>
        <v>0</v>
      </c>
      <c r="BU15" s="1153">
        <f t="shared" si="5"/>
        <v>0</v>
      </c>
      <c r="BV15" s="1153">
        <f t="shared" si="5"/>
        <v>0</v>
      </c>
      <c r="BW15" s="1153">
        <f t="shared" si="9"/>
        <v>0</v>
      </c>
      <c r="BX15" s="1153">
        <f t="shared" si="10"/>
        <v>0</v>
      </c>
      <c r="BY15" s="1078"/>
      <c r="BZ15" s="914" t="str">
        <f t="shared" si="8"/>
        <v>-</v>
      </c>
      <c r="CA15" s="915" t="str">
        <f t="shared" si="6"/>
        <v>-</v>
      </c>
      <c r="CB15" s="915" t="str">
        <f t="shared" si="6"/>
        <v>-</v>
      </c>
      <c r="CC15" s="915" t="str">
        <f t="shared" si="11"/>
        <v>-</v>
      </c>
      <c r="CD15" s="915" t="str">
        <f t="shared" si="12"/>
        <v>-</v>
      </c>
      <c r="CE15" s="1166" t="str">
        <f t="shared" si="6"/>
        <v>-</v>
      </c>
    </row>
    <row r="16" ht="39.95" customHeight="1" spans="2:83">
      <c r="B16" s="683" t="s">
        <v>102</v>
      </c>
      <c r="C16" s="683"/>
      <c r="D16" s="1029" t="s">
        <v>23</v>
      </c>
      <c r="E16" s="1030" t="s">
        <v>24</v>
      </c>
      <c r="F16" s="1033" t="s">
        <v>103</v>
      </c>
      <c r="G16" s="1033" t="s">
        <v>104</v>
      </c>
      <c r="H16" s="1033" t="s">
        <v>105</v>
      </c>
      <c r="I16" s="1033" t="s">
        <v>106</v>
      </c>
      <c r="J16" s="1033" t="s">
        <v>107</v>
      </c>
      <c r="K16" s="1047"/>
      <c r="L16" s="778"/>
      <c r="M16" s="779"/>
      <c r="N16" s="779"/>
      <c r="O16" s="779"/>
      <c r="P16" s="779"/>
      <c r="Q16" s="1066"/>
      <c r="R16" s="1067"/>
      <c r="S16" s="1068"/>
      <c r="T16" s="1068"/>
      <c r="U16" s="1068"/>
      <c r="V16" s="1068"/>
      <c r="W16" s="1069"/>
      <c r="X16" s="1067"/>
      <c r="Y16" s="1068"/>
      <c r="Z16" s="1068"/>
      <c r="AA16" s="1068"/>
      <c r="AB16" s="1068"/>
      <c r="AC16" s="1069"/>
      <c r="AD16" s="778"/>
      <c r="AE16" s="779"/>
      <c r="AF16" s="779"/>
      <c r="AG16" s="779"/>
      <c r="AH16" s="779"/>
      <c r="AI16" s="1066"/>
      <c r="AJ16" s="778"/>
      <c r="AK16" s="779"/>
      <c r="AL16" s="779"/>
      <c r="AM16" s="779"/>
      <c r="AN16" s="779"/>
      <c r="AO16" s="1066"/>
      <c r="AP16" s="1116"/>
      <c r="AQ16" s="1117"/>
      <c r="AR16" s="1117"/>
      <c r="AS16" s="1117"/>
      <c r="AT16" s="1117"/>
      <c r="AU16" s="1069"/>
      <c r="AV16" s="1116"/>
      <c r="AW16" s="1117"/>
      <c r="AX16" s="1117"/>
      <c r="AY16" s="1117"/>
      <c r="AZ16" s="1117"/>
      <c r="BA16" s="1069"/>
      <c r="BB16" s="1116"/>
      <c r="BC16" s="1117"/>
      <c r="BD16" s="1117"/>
      <c r="BE16" s="1117"/>
      <c r="BF16" s="1117"/>
      <c r="BG16" s="1069"/>
      <c r="BH16" s="876">
        <f t="shared" si="0"/>
        <v>0</v>
      </c>
      <c r="BI16" s="877">
        <f t="shared" si="1"/>
        <v>0</v>
      </c>
      <c r="BJ16" s="877">
        <f t="shared" si="2"/>
        <v>0</v>
      </c>
      <c r="BK16" s="877">
        <f t="shared" si="3"/>
        <v>0</v>
      </c>
      <c r="BL16" s="877">
        <f t="shared" si="4"/>
        <v>0</v>
      </c>
      <c r="BM16" s="1069"/>
      <c r="BN16" s="1092"/>
      <c r="BO16" s="1093"/>
      <c r="BP16" s="1093"/>
      <c r="BQ16" s="1093"/>
      <c r="BR16" s="1093"/>
      <c r="BS16" s="1069"/>
      <c r="BT16" s="876">
        <f t="shared" si="7"/>
        <v>0</v>
      </c>
      <c r="BU16" s="892">
        <f t="shared" si="5"/>
        <v>0</v>
      </c>
      <c r="BV16" s="892">
        <f t="shared" si="5"/>
        <v>0</v>
      </c>
      <c r="BW16" s="892">
        <f t="shared" si="5"/>
        <v>0</v>
      </c>
      <c r="BX16" s="892">
        <f t="shared" si="5"/>
        <v>0</v>
      </c>
      <c r="BY16" s="1069"/>
      <c r="BZ16" s="1147" t="str">
        <f t="shared" si="8"/>
        <v>-</v>
      </c>
      <c r="CA16" s="1148" t="str">
        <f t="shared" si="6"/>
        <v>-</v>
      </c>
      <c r="CB16" s="1148" t="str">
        <f t="shared" si="6"/>
        <v>-</v>
      </c>
      <c r="CC16" s="1148" t="str">
        <f t="shared" si="6"/>
        <v>-</v>
      </c>
      <c r="CD16" s="1148" t="str">
        <f t="shared" si="6"/>
        <v>-</v>
      </c>
      <c r="CE16" s="1164" t="str">
        <f t="shared" si="6"/>
        <v>-</v>
      </c>
    </row>
    <row r="17" ht="39.95" customHeight="1" spans="2:83">
      <c r="B17" s="932"/>
      <c r="C17" s="932"/>
      <c r="D17" s="1029" t="s">
        <v>37</v>
      </c>
      <c r="E17" s="1030" t="s">
        <v>38</v>
      </c>
      <c r="F17" s="1034" t="s">
        <v>108</v>
      </c>
      <c r="G17" s="1034" t="s">
        <v>109</v>
      </c>
      <c r="H17" s="1034" t="s">
        <v>110</v>
      </c>
      <c r="I17" s="1034" t="s">
        <v>111</v>
      </c>
      <c r="J17" s="1034" t="s">
        <v>112</v>
      </c>
      <c r="K17" s="1048"/>
      <c r="L17" s="642"/>
      <c r="M17" s="1043"/>
      <c r="N17" s="1043"/>
      <c r="O17" s="1043"/>
      <c r="P17" s="1043"/>
      <c r="Q17" s="1070"/>
      <c r="R17" s="1079"/>
      <c r="S17" s="1072"/>
      <c r="T17" s="1072"/>
      <c r="U17" s="1072"/>
      <c r="V17" s="1072"/>
      <c r="W17" s="1074"/>
      <c r="X17" s="1079"/>
      <c r="Y17" s="1072"/>
      <c r="Z17" s="1072"/>
      <c r="AA17" s="1072"/>
      <c r="AB17" s="1072"/>
      <c r="AC17" s="1074"/>
      <c r="AD17" s="642"/>
      <c r="AE17" s="1043"/>
      <c r="AF17" s="1043"/>
      <c r="AG17" s="1043"/>
      <c r="AH17" s="1043"/>
      <c r="AI17" s="1070"/>
      <c r="AJ17" s="642"/>
      <c r="AK17" s="1043"/>
      <c r="AL17" s="1043"/>
      <c r="AM17" s="1043"/>
      <c r="AN17" s="1043"/>
      <c r="AO17" s="1070"/>
      <c r="AP17" s="644"/>
      <c r="AQ17" s="851"/>
      <c r="AR17" s="851"/>
      <c r="AS17" s="851"/>
      <c r="AT17" s="851"/>
      <c r="AU17" s="1074"/>
      <c r="AV17" s="644"/>
      <c r="AW17" s="851"/>
      <c r="AX17" s="851"/>
      <c r="AY17" s="851"/>
      <c r="AZ17" s="851"/>
      <c r="BA17" s="1074"/>
      <c r="BB17" s="644"/>
      <c r="BC17" s="851"/>
      <c r="BD17" s="851"/>
      <c r="BE17" s="851"/>
      <c r="BF17" s="851"/>
      <c r="BG17" s="1074"/>
      <c r="BH17" s="662">
        <f t="shared" si="0"/>
        <v>0</v>
      </c>
      <c r="BI17" s="1131">
        <f t="shared" si="1"/>
        <v>0</v>
      </c>
      <c r="BJ17" s="1131">
        <f t="shared" si="2"/>
        <v>0</v>
      </c>
      <c r="BK17" s="1131">
        <f t="shared" si="3"/>
        <v>0</v>
      </c>
      <c r="BL17" s="1131">
        <f t="shared" si="4"/>
        <v>0</v>
      </c>
      <c r="BM17" s="1074"/>
      <c r="BN17" s="643"/>
      <c r="BO17" s="601"/>
      <c r="BP17" s="601"/>
      <c r="BQ17" s="601"/>
      <c r="BR17" s="601"/>
      <c r="BS17" s="1074"/>
      <c r="BT17" s="663">
        <f t="shared" si="7"/>
        <v>0</v>
      </c>
      <c r="BU17" s="1149">
        <f t="shared" si="5"/>
        <v>0</v>
      </c>
      <c r="BV17" s="1149">
        <f t="shared" si="5"/>
        <v>0</v>
      </c>
      <c r="BW17" s="1149">
        <f t="shared" si="5"/>
        <v>0</v>
      </c>
      <c r="BX17" s="1149">
        <f t="shared" si="5"/>
        <v>0</v>
      </c>
      <c r="BY17" s="1074"/>
      <c r="BZ17" s="910" t="str">
        <f t="shared" si="8"/>
        <v>-</v>
      </c>
      <c r="CA17" s="911" t="str">
        <f t="shared" si="6"/>
        <v>-</v>
      </c>
      <c r="CB17" s="911" t="str">
        <f t="shared" si="6"/>
        <v>-</v>
      </c>
      <c r="CC17" s="911" t="str">
        <f t="shared" si="6"/>
        <v>-</v>
      </c>
      <c r="CD17" s="911" t="str">
        <f t="shared" si="6"/>
        <v>-</v>
      </c>
      <c r="CE17" s="1165" t="str">
        <f t="shared" si="6"/>
        <v>-</v>
      </c>
    </row>
    <row r="18" ht="39.95" customHeight="1" spans="2:83">
      <c r="B18" s="936"/>
      <c r="C18" s="936"/>
      <c r="D18" s="1029" t="s">
        <v>30</v>
      </c>
      <c r="E18" s="1030" t="s">
        <v>31</v>
      </c>
      <c r="F18" s="1032" t="s">
        <v>113</v>
      </c>
      <c r="G18" s="1032" t="s">
        <v>114</v>
      </c>
      <c r="H18" s="1032" t="s">
        <v>115</v>
      </c>
      <c r="I18" s="1032" t="s">
        <v>116</v>
      </c>
      <c r="J18" s="1032" t="s">
        <v>117</v>
      </c>
      <c r="K18" s="1049"/>
      <c r="L18" s="645"/>
      <c r="M18" s="1052"/>
      <c r="N18" s="1052"/>
      <c r="O18" s="1052"/>
      <c r="P18" s="1052"/>
      <c r="Q18" s="1086"/>
      <c r="R18" s="1087"/>
      <c r="S18" s="1088"/>
      <c r="T18" s="1088"/>
      <c r="U18" s="1088"/>
      <c r="V18" s="1088"/>
      <c r="W18" s="1089"/>
      <c r="X18" s="1087"/>
      <c r="Y18" s="1088"/>
      <c r="Z18" s="1088"/>
      <c r="AA18" s="1088"/>
      <c r="AB18" s="1088"/>
      <c r="AC18" s="1089"/>
      <c r="AD18" s="645"/>
      <c r="AE18" s="1052"/>
      <c r="AF18" s="1052"/>
      <c r="AG18" s="1052"/>
      <c r="AH18" s="1052"/>
      <c r="AI18" s="1086"/>
      <c r="AJ18" s="645"/>
      <c r="AK18" s="1052"/>
      <c r="AL18" s="1052"/>
      <c r="AM18" s="1052"/>
      <c r="AN18" s="1052"/>
      <c r="AO18" s="1086"/>
      <c r="AP18" s="647"/>
      <c r="AQ18" s="866"/>
      <c r="AR18" s="866"/>
      <c r="AS18" s="866"/>
      <c r="AT18" s="866"/>
      <c r="AU18" s="1089"/>
      <c r="AV18" s="647"/>
      <c r="AW18" s="866"/>
      <c r="AX18" s="866"/>
      <c r="AY18" s="866"/>
      <c r="AZ18" s="866"/>
      <c r="BA18" s="1089"/>
      <c r="BB18" s="647"/>
      <c r="BC18" s="866"/>
      <c r="BD18" s="866"/>
      <c r="BE18" s="866"/>
      <c r="BF18" s="866"/>
      <c r="BG18" s="1089"/>
      <c r="BH18" s="665">
        <f t="shared" si="0"/>
        <v>0</v>
      </c>
      <c r="BI18" s="1135">
        <f t="shared" si="1"/>
        <v>0</v>
      </c>
      <c r="BJ18" s="1135">
        <f t="shared" si="2"/>
        <v>0</v>
      </c>
      <c r="BK18" s="1135">
        <f t="shared" si="3"/>
        <v>0</v>
      </c>
      <c r="BL18" s="1135">
        <f t="shared" si="4"/>
        <v>0</v>
      </c>
      <c r="BM18" s="1089"/>
      <c r="BN18" s="646"/>
      <c r="BO18" s="604"/>
      <c r="BP18" s="604"/>
      <c r="BQ18" s="604"/>
      <c r="BR18" s="604"/>
      <c r="BS18" s="1089"/>
      <c r="BT18" s="666">
        <f t="shared" si="7"/>
        <v>0</v>
      </c>
      <c r="BU18" s="1158">
        <f t="shared" si="5"/>
        <v>0</v>
      </c>
      <c r="BV18" s="1158">
        <f t="shared" si="5"/>
        <v>0</v>
      </c>
      <c r="BW18" s="1158">
        <f t="shared" si="5"/>
        <v>0</v>
      </c>
      <c r="BX18" s="1158">
        <f t="shared" si="5"/>
        <v>0</v>
      </c>
      <c r="BY18" s="1089"/>
      <c r="BZ18" s="922" t="str">
        <f t="shared" si="8"/>
        <v>-</v>
      </c>
      <c r="CA18" s="923" t="str">
        <f t="shared" si="6"/>
        <v>-</v>
      </c>
      <c r="CB18" s="923" t="str">
        <f t="shared" si="6"/>
        <v>-</v>
      </c>
      <c r="CC18" s="923" t="str">
        <f t="shared" si="6"/>
        <v>-</v>
      </c>
      <c r="CD18" s="923" t="str">
        <f t="shared" si="6"/>
        <v>-</v>
      </c>
      <c r="CE18" s="1169" t="str">
        <f t="shared" si="6"/>
        <v>-</v>
      </c>
    </row>
    <row r="19" ht="39.95" customHeight="1" spans="2:83">
      <c r="B19" s="683" t="s">
        <v>118</v>
      </c>
      <c r="C19" s="683"/>
      <c r="D19" s="1029" t="s">
        <v>23</v>
      </c>
      <c r="E19" s="1030" t="s">
        <v>24</v>
      </c>
      <c r="F19" s="1033" t="s">
        <v>119</v>
      </c>
      <c r="G19" s="1033" t="s">
        <v>120</v>
      </c>
      <c r="H19" s="1033" t="s">
        <v>121</v>
      </c>
      <c r="I19" s="1033" t="s">
        <v>122</v>
      </c>
      <c r="J19" s="1033" t="s">
        <v>123</v>
      </c>
      <c r="K19" s="1047"/>
      <c r="L19" s="778"/>
      <c r="M19" s="779"/>
      <c r="N19" s="779"/>
      <c r="O19" s="779"/>
      <c r="P19" s="779"/>
      <c r="Q19" s="1066"/>
      <c r="R19" s="1067"/>
      <c r="S19" s="1068"/>
      <c r="T19" s="1068"/>
      <c r="U19" s="1068"/>
      <c r="V19" s="1068"/>
      <c r="W19" s="1069"/>
      <c r="X19" s="1067"/>
      <c r="Y19" s="1068"/>
      <c r="Z19" s="1068"/>
      <c r="AA19" s="1068"/>
      <c r="AB19" s="1068"/>
      <c r="AC19" s="1069"/>
      <c r="AD19" s="778"/>
      <c r="AE19" s="779"/>
      <c r="AF19" s="779"/>
      <c r="AG19" s="779"/>
      <c r="AH19" s="779"/>
      <c r="AI19" s="1066"/>
      <c r="AJ19" s="778"/>
      <c r="AK19" s="779"/>
      <c r="AL19" s="779"/>
      <c r="AM19" s="779"/>
      <c r="AN19" s="779"/>
      <c r="AO19" s="1066"/>
      <c r="AP19" s="1116"/>
      <c r="AQ19" s="1117"/>
      <c r="AR19" s="1117"/>
      <c r="AS19" s="1117"/>
      <c r="AT19" s="1117"/>
      <c r="AU19" s="1069"/>
      <c r="AV19" s="1116"/>
      <c r="AW19" s="1117"/>
      <c r="AX19" s="1117"/>
      <c r="AY19" s="1117"/>
      <c r="AZ19" s="1117"/>
      <c r="BA19" s="1069"/>
      <c r="BB19" s="1116"/>
      <c r="BC19" s="1117"/>
      <c r="BD19" s="1117"/>
      <c r="BE19" s="1117"/>
      <c r="BF19" s="1117"/>
      <c r="BG19" s="1069"/>
      <c r="BH19" s="876">
        <f t="shared" si="0"/>
        <v>0</v>
      </c>
      <c r="BI19" s="877">
        <f t="shared" si="1"/>
        <v>0</v>
      </c>
      <c r="BJ19" s="877">
        <f t="shared" si="2"/>
        <v>0</v>
      </c>
      <c r="BK19" s="877">
        <f t="shared" si="3"/>
        <v>0</v>
      </c>
      <c r="BL19" s="877">
        <f t="shared" si="4"/>
        <v>0</v>
      </c>
      <c r="BM19" s="1069"/>
      <c r="BN19" s="1092"/>
      <c r="BO19" s="1093"/>
      <c r="BP19" s="1093"/>
      <c r="BQ19" s="1093"/>
      <c r="BR19" s="1093"/>
      <c r="BS19" s="1069"/>
      <c r="BT19" s="876">
        <f t="shared" si="7"/>
        <v>0</v>
      </c>
      <c r="BU19" s="892">
        <f t="shared" si="5"/>
        <v>0</v>
      </c>
      <c r="BV19" s="892">
        <f t="shared" si="5"/>
        <v>0</v>
      </c>
      <c r="BW19" s="892">
        <f t="shared" si="5"/>
        <v>0</v>
      </c>
      <c r="BX19" s="892">
        <f t="shared" si="5"/>
        <v>0</v>
      </c>
      <c r="BY19" s="1069"/>
      <c r="BZ19" s="1147" t="str">
        <f t="shared" si="8"/>
        <v>-</v>
      </c>
      <c r="CA19" s="1148" t="str">
        <f t="shared" si="6"/>
        <v>-</v>
      </c>
      <c r="CB19" s="1148" t="str">
        <f t="shared" si="6"/>
        <v>-</v>
      </c>
      <c r="CC19" s="1148" t="str">
        <f t="shared" si="6"/>
        <v>-</v>
      </c>
      <c r="CD19" s="1148" t="str">
        <f t="shared" si="6"/>
        <v>-</v>
      </c>
      <c r="CE19" s="1164" t="str">
        <f t="shared" si="6"/>
        <v>-</v>
      </c>
    </row>
    <row r="20" ht="39.95" customHeight="1" spans="2:83">
      <c r="B20" s="932"/>
      <c r="C20" s="932"/>
      <c r="D20" s="1029" t="s">
        <v>30</v>
      </c>
      <c r="E20" s="1030" t="s">
        <v>31</v>
      </c>
      <c r="F20" s="1034" t="s">
        <v>124</v>
      </c>
      <c r="G20" s="1034" t="s">
        <v>125</v>
      </c>
      <c r="H20" s="1034" t="s">
        <v>126</v>
      </c>
      <c r="I20" s="1034" t="s">
        <v>127</v>
      </c>
      <c r="J20" s="1034" t="s">
        <v>128</v>
      </c>
      <c r="K20" s="1048"/>
      <c r="L20" s="642"/>
      <c r="M20" s="1043"/>
      <c r="N20" s="1043"/>
      <c r="O20" s="1043"/>
      <c r="P20" s="1043"/>
      <c r="Q20" s="1070"/>
      <c r="R20" s="1071"/>
      <c r="S20" s="1090"/>
      <c r="T20" s="1090"/>
      <c r="U20" s="1090"/>
      <c r="V20" s="1090"/>
      <c r="W20" s="1074"/>
      <c r="X20" s="1071"/>
      <c r="Y20" s="1090"/>
      <c r="Z20" s="1090"/>
      <c r="AA20" s="1090"/>
      <c r="AB20" s="1090"/>
      <c r="AC20" s="1074"/>
      <c r="AD20" s="642"/>
      <c r="AE20" s="1043"/>
      <c r="AF20" s="1043"/>
      <c r="AG20" s="1043"/>
      <c r="AH20" s="1043"/>
      <c r="AI20" s="1070"/>
      <c r="AJ20" s="642"/>
      <c r="AK20" s="1043"/>
      <c r="AL20" s="1043"/>
      <c r="AM20" s="1043"/>
      <c r="AN20" s="1043"/>
      <c r="AO20" s="1070"/>
      <c r="AP20" s="1118"/>
      <c r="AQ20" s="1127"/>
      <c r="AR20" s="1127"/>
      <c r="AS20" s="1127"/>
      <c r="AT20" s="1127"/>
      <c r="AU20" s="1074"/>
      <c r="AV20" s="1118"/>
      <c r="AW20" s="1127"/>
      <c r="AX20" s="1127"/>
      <c r="AY20" s="1127"/>
      <c r="AZ20" s="1127"/>
      <c r="BA20" s="1074"/>
      <c r="BB20" s="1118"/>
      <c r="BC20" s="1127"/>
      <c r="BD20" s="1127"/>
      <c r="BE20" s="1127"/>
      <c r="BF20" s="1127"/>
      <c r="BG20" s="1074"/>
      <c r="BH20" s="878">
        <f t="shared" si="0"/>
        <v>0</v>
      </c>
      <c r="BI20" s="879">
        <f t="shared" si="1"/>
        <v>0</v>
      </c>
      <c r="BJ20" s="879">
        <f t="shared" si="2"/>
        <v>0</v>
      </c>
      <c r="BK20" s="879">
        <f t="shared" si="3"/>
        <v>0</v>
      </c>
      <c r="BL20" s="879">
        <f t="shared" si="4"/>
        <v>0</v>
      </c>
      <c r="BM20" s="1074"/>
      <c r="BN20" s="1095"/>
      <c r="BO20" s="1096"/>
      <c r="BP20" s="1096"/>
      <c r="BQ20" s="1096"/>
      <c r="BR20" s="1096"/>
      <c r="BS20" s="1074"/>
      <c r="BT20" s="893">
        <f t="shared" si="7"/>
        <v>0</v>
      </c>
      <c r="BU20" s="894">
        <f t="shared" si="7"/>
        <v>0</v>
      </c>
      <c r="BV20" s="894">
        <f t="shared" si="7"/>
        <v>0</v>
      </c>
      <c r="BW20" s="894">
        <f t="shared" si="7"/>
        <v>0</v>
      </c>
      <c r="BX20" s="894">
        <f t="shared" si="7"/>
        <v>0</v>
      </c>
      <c r="BY20" s="1074"/>
      <c r="BZ20" s="1151" t="str">
        <f t="shared" si="8"/>
        <v>-</v>
      </c>
      <c r="CA20" s="1159" t="str">
        <f t="shared" si="8"/>
        <v>-</v>
      </c>
      <c r="CB20" s="1159" t="str">
        <f t="shared" si="8"/>
        <v>-</v>
      </c>
      <c r="CC20" s="1159" t="str">
        <f t="shared" si="8"/>
        <v>-</v>
      </c>
      <c r="CD20" s="1159" t="str">
        <f t="shared" si="8"/>
        <v>-</v>
      </c>
      <c r="CE20" s="1165" t="str">
        <f t="shared" si="8"/>
        <v>-</v>
      </c>
    </row>
    <row r="21" ht="39.95" customHeight="1" spans="2:83">
      <c r="B21" s="936"/>
      <c r="C21" s="936"/>
      <c r="D21" s="1029" t="s">
        <v>129</v>
      </c>
      <c r="E21" s="1030" t="s">
        <v>130</v>
      </c>
      <c r="F21" s="1032" t="s">
        <v>131</v>
      </c>
      <c r="G21" s="1032" t="s">
        <v>132</v>
      </c>
      <c r="H21" s="1032" t="s">
        <v>133</v>
      </c>
      <c r="I21" s="1032" t="s">
        <v>134</v>
      </c>
      <c r="J21" s="1032" t="s">
        <v>135</v>
      </c>
      <c r="K21" s="1049"/>
      <c r="L21" s="653"/>
      <c r="M21" s="1046"/>
      <c r="N21" s="1046"/>
      <c r="O21" s="1046"/>
      <c r="P21" s="1046"/>
      <c r="Q21" s="1075"/>
      <c r="R21" s="1083"/>
      <c r="S21" s="1084"/>
      <c r="T21" s="1084"/>
      <c r="U21" s="1084"/>
      <c r="V21" s="1084"/>
      <c r="W21" s="1078"/>
      <c r="X21" s="1083"/>
      <c r="Y21" s="1084"/>
      <c r="Z21" s="1084"/>
      <c r="AA21" s="1084"/>
      <c r="AB21" s="1084"/>
      <c r="AC21" s="1078"/>
      <c r="AD21" s="653"/>
      <c r="AE21" s="1046"/>
      <c r="AF21" s="1046"/>
      <c r="AG21" s="1046"/>
      <c r="AH21" s="1046"/>
      <c r="AI21" s="1075"/>
      <c r="AJ21" s="653"/>
      <c r="AK21" s="1046"/>
      <c r="AL21" s="1046"/>
      <c r="AM21" s="1046"/>
      <c r="AN21" s="1046"/>
      <c r="AO21" s="1075"/>
      <c r="AP21" s="1121"/>
      <c r="AQ21" s="1122"/>
      <c r="AR21" s="1122"/>
      <c r="AS21" s="1122"/>
      <c r="AT21" s="1122"/>
      <c r="AU21" s="1078"/>
      <c r="AV21" s="1121"/>
      <c r="AW21" s="1122"/>
      <c r="AX21" s="1122"/>
      <c r="AY21" s="1122"/>
      <c r="AZ21" s="1122"/>
      <c r="BA21" s="1078"/>
      <c r="BB21" s="1121"/>
      <c r="BC21" s="1122"/>
      <c r="BD21" s="1122"/>
      <c r="BE21" s="1122"/>
      <c r="BF21" s="1122"/>
      <c r="BG21" s="1078"/>
      <c r="BH21" s="880">
        <f t="shared" si="0"/>
        <v>0</v>
      </c>
      <c r="BI21" s="881">
        <f t="shared" si="1"/>
        <v>0</v>
      </c>
      <c r="BJ21" s="881">
        <f t="shared" si="2"/>
        <v>0</v>
      </c>
      <c r="BK21" s="881">
        <f t="shared" si="3"/>
        <v>0</v>
      </c>
      <c r="BL21" s="881">
        <f t="shared" si="4"/>
        <v>0</v>
      </c>
      <c r="BM21" s="1078"/>
      <c r="BN21" s="1098"/>
      <c r="BO21" s="1099"/>
      <c r="BP21" s="1099"/>
      <c r="BQ21" s="1099"/>
      <c r="BR21" s="1099"/>
      <c r="BS21" s="1078"/>
      <c r="BT21" s="895">
        <f t="shared" si="7"/>
        <v>0</v>
      </c>
      <c r="BU21" s="896">
        <f t="shared" si="7"/>
        <v>0</v>
      </c>
      <c r="BV21" s="896">
        <f t="shared" si="7"/>
        <v>0</v>
      </c>
      <c r="BW21" s="896">
        <f t="shared" si="7"/>
        <v>0</v>
      </c>
      <c r="BX21" s="896">
        <f t="shared" si="7"/>
        <v>0</v>
      </c>
      <c r="BY21" s="1078"/>
      <c r="BZ21" s="1156" t="str">
        <f t="shared" si="8"/>
        <v>-</v>
      </c>
      <c r="CA21" s="1157" t="str">
        <f t="shared" si="8"/>
        <v>-</v>
      </c>
      <c r="CB21" s="1157" t="str">
        <f t="shared" si="8"/>
        <v>-</v>
      </c>
      <c r="CC21" s="1157" t="str">
        <f t="shared" si="8"/>
        <v>-</v>
      </c>
      <c r="CD21" s="1157" t="str">
        <f t="shared" si="8"/>
        <v>-</v>
      </c>
      <c r="CE21" s="1166" t="str">
        <f t="shared" si="8"/>
        <v>-</v>
      </c>
    </row>
    <row r="22" ht="60" customHeight="1" spans="2:83">
      <c r="B22" s="683" t="s">
        <v>136</v>
      </c>
      <c r="C22" s="683"/>
      <c r="D22" s="1029" t="s">
        <v>137</v>
      </c>
      <c r="E22" s="1030" t="s">
        <v>138</v>
      </c>
      <c r="F22" s="1033" t="s">
        <v>139</v>
      </c>
      <c r="G22" s="1033" t="s">
        <v>140</v>
      </c>
      <c r="H22" s="1033" t="s">
        <v>141</v>
      </c>
      <c r="I22" s="1033" t="s">
        <v>142</v>
      </c>
      <c r="J22" s="1033" t="s">
        <v>143</v>
      </c>
      <c r="K22" s="1047"/>
      <c r="L22" s="787"/>
      <c r="M22" s="788"/>
      <c r="N22" s="788"/>
      <c r="O22" s="788"/>
      <c r="P22" s="788"/>
      <c r="Q22" s="1091"/>
      <c r="R22" s="1067"/>
      <c r="S22" s="1068"/>
      <c r="T22" s="1068"/>
      <c r="U22" s="1068"/>
      <c r="V22" s="1068"/>
      <c r="W22" s="1069"/>
      <c r="X22" s="1067"/>
      <c r="Y22" s="1068"/>
      <c r="Z22" s="1068"/>
      <c r="AA22" s="1068"/>
      <c r="AB22" s="1068"/>
      <c r="AC22" s="1069"/>
      <c r="AD22" s="778"/>
      <c r="AE22" s="779"/>
      <c r="AF22" s="779"/>
      <c r="AG22" s="779"/>
      <c r="AH22" s="779"/>
      <c r="AI22" s="1066"/>
      <c r="AJ22" s="778"/>
      <c r="AK22" s="779"/>
      <c r="AL22" s="779"/>
      <c r="AM22" s="779"/>
      <c r="AN22" s="779"/>
      <c r="AO22" s="1066"/>
      <c r="AP22" s="1116"/>
      <c r="AQ22" s="1117"/>
      <c r="AR22" s="1117"/>
      <c r="AS22" s="1117"/>
      <c r="AT22" s="1117"/>
      <c r="AU22" s="1069"/>
      <c r="AV22" s="1116"/>
      <c r="AW22" s="1117"/>
      <c r="AX22" s="1117"/>
      <c r="AY22" s="1117"/>
      <c r="AZ22" s="1117"/>
      <c r="BA22" s="1069"/>
      <c r="BB22" s="1116"/>
      <c r="BC22" s="1117"/>
      <c r="BD22" s="1117"/>
      <c r="BE22" s="1117"/>
      <c r="BF22" s="1117"/>
      <c r="BG22" s="1069"/>
      <c r="BH22" s="876">
        <f t="shared" si="0"/>
        <v>0</v>
      </c>
      <c r="BI22" s="877">
        <f t="shared" si="1"/>
        <v>0</v>
      </c>
      <c r="BJ22" s="877">
        <f t="shared" si="2"/>
        <v>0</v>
      </c>
      <c r="BK22" s="877">
        <f t="shared" si="3"/>
        <v>0</v>
      </c>
      <c r="BL22" s="877">
        <f t="shared" si="4"/>
        <v>0</v>
      </c>
      <c r="BM22" s="1069"/>
      <c r="BN22" s="1092"/>
      <c r="BO22" s="1093"/>
      <c r="BP22" s="1093"/>
      <c r="BQ22" s="1093"/>
      <c r="BR22" s="1093"/>
      <c r="BS22" s="1069"/>
      <c r="BT22" s="876">
        <f t="shared" si="7"/>
        <v>0</v>
      </c>
      <c r="BU22" s="892">
        <f t="shared" si="7"/>
        <v>0</v>
      </c>
      <c r="BV22" s="892">
        <f t="shared" si="7"/>
        <v>0</v>
      </c>
      <c r="BW22" s="892">
        <f t="shared" si="7"/>
        <v>0</v>
      </c>
      <c r="BX22" s="892">
        <f t="shared" si="7"/>
        <v>0</v>
      </c>
      <c r="BY22" s="1069"/>
      <c r="BZ22" s="1147" t="str">
        <f t="shared" si="8"/>
        <v>-</v>
      </c>
      <c r="CA22" s="1148" t="str">
        <f t="shared" si="8"/>
        <v>-</v>
      </c>
      <c r="CB22" s="1148" t="str">
        <f t="shared" si="8"/>
        <v>-</v>
      </c>
      <c r="CC22" s="1148" t="str">
        <f t="shared" si="8"/>
        <v>-</v>
      </c>
      <c r="CD22" s="1148" t="str">
        <f t="shared" si="8"/>
        <v>-</v>
      </c>
      <c r="CE22" s="1164" t="str">
        <f t="shared" si="8"/>
        <v>-</v>
      </c>
    </row>
    <row r="23" ht="60" customHeight="1" spans="2:83">
      <c r="B23" s="936"/>
      <c r="C23" s="936"/>
      <c r="D23" s="767" t="s">
        <v>144</v>
      </c>
      <c r="E23" s="1027" t="s">
        <v>145</v>
      </c>
      <c r="F23" s="1032" t="s">
        <v>146</v>
      </c>
      <c r="G23" s="1032" t="s">
        <v>147</v>
      </c>
      <c r="H23" s="1032" t="s">
        <v>148</v>
      </c>
      <c r="I23" s="1032" t="s">
        <v>149</v>
      </c>
      <c r="J23" s="1032" t="s">
        <v>150</v>
      </c>
      <c r="K23" s="1049"/>
      <c r="L23" s="645"/>
      <c r="M23" s="1052"/>
      <c r="N23" s="1052"/>
      <c r="O23" s="1052"/>
      <c r="P23" s="1052"/>
      <c r="Q23" s="1086"/>
      <c r="R23" s="654"/>
      <c r="S23" s="610"/>
      <c r="T23" s="610"/>
      <c r="U23" s="610"/>
      <c r="V23" s="610"/>
      <c r="W23" s="1078"/>
      <c r="X23" s="654"/>
      <c r="Y23" s="610"/>
      <c r="Z23" s="610"/>
      <c r="AA23" s="610"/>
      <c r="AB23" s="610"/>
      <c r="AC23" s="1078"/>
      <c r="AD23" s="653"/>
      <c r="AE23" s="1046"/>
      <c r="AF23" s="1046"/>
      <c r="AG23" s="1046"/>
      <c r="AH23" s="1046"/>
      <c r="AI23" s="1075"/>
      <c r="AJ23" s="653"/>
      <c r="AK23" s="1046"/>
      <c r="AL23" s="1046"/>
      <c r="AM23" s="1046"/>
      <c r="AN23" s="1046"/>
      <c r="AO23" s="1075"/>
      <c r="AP23" s="655"/>
      <c r="AQ23" s="856"/>
      <c r="AR23" s="856"/>
      <c r="AS23" s="856"/>
      <c r="AT23" s="856"/>
      <c r="AU23" s="1078"/>
      <c r="AV23" s="655"/>
      <c r="AW23" s="856"/>
      <c r="AX23" s="856"/>
      <c r="AY23" s="856"/>
      <c r="AZ23" s="856"/>
      <c r="BA23" s="1078"/>
      <c r="BB23" s="655"/>
      <c r="BC23" s="856"/>
      <c r="BD23" s="856"/>
      <c r="BE23" s="856"/>
      <c r="BF23" s="856"/>
      <c r="BG23" s="1078"/>
      <c r="BH23" s="674">
        <f t="shared" si="0"/>
        <v>0</v>
      </c>
      <c r="BI23" s="1133">
        <f t="shared" si="1"/>
        <v>0</v>
      </c>
      <c r="BJ23" s="1133">
        <f t="shared" si="2"/>
        <v>0</v>
      </c>
      <c r="BK23" s="1133">
        <f t="shared" si="3"/>
        <v>0</v>
      </c>
      <c r="BL23" s="1133">
        <f t="shared" si="4"/>
        <v>0</v>
      </c>
      <c r="BM23" s="1078"/>
      <c r="BN23" s="654"/>
      <c r="BO23" s="610"/>
      <c r="BP23" s="610"/>
      <c r="BQ23" s="610"/>
      <c r="BR23" s="610"/>
      <c r="BS23" s="1078"/>
      <c r="BT23" s="675">
        <f t="shared" si="7"/>
        <v>0</v>
      </c>
      <c r="BU23" s="1153">
        <f t="shared" si="7"/>
        <v>0</v>
      </c>
      <c r="BV23" s="1153">
        <f t="shared" si="7"/>
        <v>0</v>
      </c>
      <c r="BW23" s="1153">
        <f t="shared" si="7"/>
        <v>0</v>
      </c>
      <c r="BX23" s="1153">
        <f t="shared" si="7"/>
        <v>0</v>
      </c>
      <c r="BY23" s="1078"/>
      <c r="BZ23" s="914" t="str">
        <f t="shared" si="8"/>
        <v>-</v>
      </c>
      <c r="CA23" s="915" t="str">
        <f t="shared" si="8"/>
        <v>-</v>
      </c>
      <c r="CB23" s="915" t="str">
        <f t="shared" si="8"/>
        <v>-</v>
      </c>
      <c r="CC23" s="915" t="str">
        <f t="shared" si="8"/>
        <v>-</v>
      </c>
      <c r="CD23" s="915" t="str">
        <f t="shared" si="8"/>
        <v>-</v>
      </c>
      <c r="CE23" s="1166" t="str">
        <f t="shared" si="8"/>
        <v>-</v>
      </c>
    </row>
    <row r="24" ht="30" customHeight="1" spans="2:83">
      <c r="B24" s="683" t="s">
        <v>151</v>
      </c>
      <c r="C24" s="683"/>
      <c r="D24" s="1029" t="s">
        <v>152</v>
      </c>
      <c r="E24" s="1030" t="s">
        <v>153</v>
      </c>
      <c r="F24" s="1033" t="s">
        <v>154</v>
      </c>
      <c r="G24" s="1033" t="s">
        <v>155</v>
      </c>
      <c r="H24" s="1033" t="s">
        <v>156</v>
      </c>
      <c r="I24" s="1033" t="s">
        <v>157</v>
      </c>
      <c r="J24" s="1033" t="s">
        <v>158</v>
      </c>
      <c r="K24" s="1050" t="s">
        <v>159</v>
      </c>
      <c r="L24" s="778"/>
      <c r="M24" s="779"/>
      <c r="N24" s="779"/>
      <c r="O24" s="779"/>
      <c r="P24" s="779"/>
      <c r="Q24" s="1080"/>
      <c r="R24" s="1092"/>
      <c r="S24" s="1093"/>
      <c r="T24" s="1093"/>
      <c r="U24" s="1093"/>
      <c r="V24" s="1093"/>
      <c r="W24" s="1081"/>
      <c r="X24" s="1092"/>
      <c r="Y24" s="1093"/>
      <c r="Z24" s="1093"/>
      <c r="AA24" s="1093"/>
      <c r="AB24" s="1093"/>
      <c r="AC24" s="1081"/>
      <c r="AD24" s="778"/>
      <c r="AE24" s="779"/>
      <c r="AF24" s="779"/>
      <c r="AG24" s="779"/>
      <c r="AH24" s="779"/>
      <c r="AI24" s="1080"/>
      <c r="AJ24" s="778"/>
      <c r="AK24" s="779"/>
      <c r="AL24" s="779"/>
      <c r="AM24" s="779"/>
      <c r="AN24" s="779"/>
      <c r="AO24" s="1080"/>
      <c r="AP24" s="1116"/>
      <c r="AQ24" s="1117"/>
      <c r="AR24" s="1117"/>
      <c r="AS24" s="1117"/>
      <c r="AT24" s="1117"/>
      <c r="AU24" s="1120"/>
      <c r="AV24" s="1116"/>
      <c r="AW24" s="1117"/>
      <c r="AX24" s="1117"/>
      <c r="AY24" s="1117"/>
      <c r="AZ24" s="1117"/>
      <c r="BA24" s="1120"/>
      <c r="BB24" s="1116"/>
      <c r="BC24" s="1117"/>
      <c r="BD24" s="1117"/>
      <c r="BE24" s="1117"/>
      <c r="BF24" s="1117"/>
      <c r="BG24" s="1120"/>
      <c r="BH24" s="1134">
        <f t="shared" si="0"/>
        <v>0</v>
      </c>
      <c r="BI24" s="877">
        <f t="shared" si="1"/>
        <v>0</v>
      </c>
      <c r="BJ24" s="877">
        <f t="shared" si="2"/>
        <v>0</v>
      </c>
      <c r="BK24" s="877">
        <f t="shared" si="3"/>
        <v>0</v>
      </c>
      <c r="BL24" s="877">
        <f t="shared" si="4"/>
        <v>0</v>
      </c>
      <c r="BM24" s="1140">
        <f>IF($A$1="补货",Q24+W24+AC24,Q24)</f>
        <v>0</v>
      </c>
      <c r="BN24" s="1092"/>
      <c r="BO24" s="1093"/>
      <c r="BP24" s="1093"/>
      <c r="BQ24" s="1093"/>
      <c r="BR24" s="1093"/>
      <c r="BS24" s="1081"/>
      <c r="BT24" s="876">
        <f t="shared" si="7"/>
        <v>0</v>
      </c>
      <c r="BU24" s="892">
        <f t="shared" si="7"/>
        <v>0</v>
      </c>
      <c r="BV24" s="892">
        <f t="shared" si="7"/>
        <v>0</v>
      </c>
      <c r="BW24" s="892">
        <f t="shared" si="7"/>
        <v>0</v>
      </c>
      <c r="BX24" s="892">
        <f t="shared" si="7"/>
        <v>0</v>
      </c>
      <c r="BY24" s="1154">
        <f t="shared" si="7"/>
        <v>0</v>
      </c>
      <c r="BZ24" s="1147" t="str">
        <f t="shared" si="8"/>
        <v>-</v>
      </c>
      <c r="CA24" s="1148" t="str">
        <f t="shared" si="8"/>
        <v>-</v>
      </c>
      <c r="CB24" s="1148" t="str">
        <f t="shared" si="8"/>
        <v>-</v>
      </c>
      <c r="CC24" s="1148" t="str">
        <f t="shared" si="8"/>
        <v>-</v>
      </c>
      <c r="CD24" s="1148" t="str">
        <f t="shared" si="8"/>
        <v>-</v>
      </c>
      <c r="CE24" s="1167" t="str">
        <f t="shared" si="8"/>
        <v>-</v>
      </c>
    </row>
    <row r="25" ht="30" customHeight="1" spans="2:83">
      <c r="B25" s="932"/>
      <c r="C25" s="932"/>
      <c r="D25" s="1029" t="s">
        <v>23</v>
      </c>
      <c r="E25" s="1030" t="s">
        <v>24</v>
      </c>
      <c r="F25" s="1034" t="s">
        <v>160</v>
      </c>
      <c r="G25" s="1034" t="s">
        <v>161</v>
      </c>
      <c r="H25" s="1034" t="s">
        <v>162</v>
      </c>
      <c r="I25" s="1034" t="s">
        <v>163</v>
      </c>
      <c r="J25" s="1034" t="s">
        <v>164</v>
      </c>
      <c r="K25" s="1053" t="s">
        <v>165</v>
      </c>
      <c r="L25" s="642"/>
      <c r="M25" s="1043"/>
      <c r="N25" s="1043"/>
      <c r="O25" s="1043"/>
      <c r="P25" s="1043"/>
      <c r="Q25" s="1094"/>
      <c r="R25" s="1095"/>
      <c r="S25" s="1096"/>
      <c r="T25" s="1096"/>
      <c r="U25" s="1096"/>
      <c r="V25" s="1096"/>
      <c r="W25" s="1097"/>
      <c r="X25" s="1095"/>
      <c r="Y25" s="1096"/>
      <c r="Z25" s="1096"/>
      <c r="AA25" s="1096"/>
      <c r="AB25" s="1096"/>
      <c r="AC25" s="1097"/>
      <c r="AD25" s="642"/>
      <c r="AE25" s="1043"/>
      <c r="AF25" s="1043"/>
      <c r="AG25" s="1043"/>
      <c r="AH25" s="1043"/>
      <c r="AI25" s="1094"/>
      <c r="AJ25" s="642"/>
      <c r="AK25" s="1043"/>
      <c r="AL25" s="1043"/>
      <c r="AM25" s="1043"/>
      <c r="AN25" s="1043"/>
      <c r="AO25" s="1094"/>
      <c r="AP25" s="1118"/>
      <c r="AQ25" s="1127"/>
      <c r="AR25" s="1127"/>
      <c r="AS25" s="1127"/>
      <c r="AT25" s="1127"/>
      <c r="AU25" s="1128"/>
      <c r="AV25" s="1118"/>
      <c r="AW25" s="1127"/>
      <c r="AX25" s="1127"/>
      <c r="AY25" s="1127"/>
      <c r="AZ25" s="1127"/>
      <c r="BA25" s="1128"/>
      <c r="BB25" s="1118"/>
      <c r="BC25" s="1127"/>
      <c r="BD25" s="1127"/>
      <c r="BE25" s="1127"/>
      <c r="BF25" s="1127"/>
      <c r="BG25" s="1128"/>
      <c r="BH25" s="878">
        <f t="shared" si="0"/>
        <v>0</v>
      </c>
      <c r="BI25" s="879">
        <f t="shared" si="1"/>
        <v>0</v>
      </c>
      <c r="BJ25" s="879">
        <f t="shared" si="2"/>
        <v>0</v>
      </c>
      <c r="BK25" s="879">
        <f t="shared" si="3"/>
        <v>0</v>
      </c>
      <c r="BL25" s="879">
        <f t="shared" si="4"/>
        <v>0</v>
      </c>
      <c r="BM25" s="1142">
        <f>IF($A$1="补货",Q25+W25+AC25,Q25)</f>
        <v>0</v>
      </c>
      <c r="BN25" s="1095"/>
      <c r="BO25" s="1096"/>
      <c r="BP25" s="1096"/>
      <c r="BQ25" s="1096"/>
      <c r="BR25" s="1096"/>
      <c r="BS25" s="1097"/>
      <c r="BT25" s="893">
        <f t="shared" si="7"/>
        <v>0</v>
      </c>
      <c r="BU25" s="894">
        <f t="shared" si="7"/>
        <v>0</v>
      </c>
      <c r="BV25" s="894">
        <f t="shared" si="7"/>
        <v>0</v>
      </c>
      <c r="BW25" s="894">
        <f t="shared" si="7"/>
        <v>0</v>
      </c>
      <c r="BX25" s="894">
        <f t="shared" si="7"/>
        <v>0</v>
      </c>
      <c r="BY25" s="1160">
        <f t="shared" si="7"/>
        <v>0</v>
      </c>
      <c r="BZ25" s="1151" t="str">
        <f t="shared" si="8"/>
        <v>-</v>
      </c>
      <c r="CA25" s="1159" t="str">
        <f t="shared" si="8"/>
        <v>-</v>
      </c>
      <c r="CB25" s="1159" t="str">
        <f t="shared" si="8"/>
        <v>-</v>
      </c>
      <c r="CC25" s="1159" t="str">
        <f t="shared" si="8"/>
        <v>-</v>
      </c>
      <c r="CD25" s="1159" t="str">
        <f t="shared" si="8"/>
        <v>-</v>
      </c>
      <c r="CE25" s="1170" t="str">
        <f t="shared" si="8"/>
        <v>-</v>
      </c>
    </row>
    <row r="26" ht="30" customHeight="1" spans="2:83">
      <c r="B26" s="932"/>
      <c r="C26" s="932"/>
      <c r="D26" s="1029" t="s">
        <v>30</v>
      </c>
      <c r="E26" s="1030" t="s">
        <v>31</v>
      </c>
      <c r="F26" s="1034" t="s">
        <v>166</v>
      </c>
      <c r="G26" s="1034" t="s">
        <v>167</v>
      </c>
      <c r="H26" s="1034" t="s">
        <v>168</v>
      </c>
      <c r="I26" s="1034" t="s">
        <v>169</v>
      </c>
      <c r="J26" s="1034" t="s">
        <v>170</v>
      </c>
      <c r="K26" s="1053" t="s">
        <v>171</v>
      </c>
      <c r="L26" s="642"/>
      <c r="M26" s="1043"/>
      <c r="N26" s="1043"/>
      <c r="O26" s="1043"/>
      <c r="P26" s="1043"/>
      <c r="Q26" s="1094"/>
      <c r="R26" s="1095"/>
      <c r="S26" s="1096"/>
      <c r="T26" s="1096"/>
      <c r="U26" s="1096"/>
      <c r="V26" s="1096"/>
      <c r="W26" s="1097"/>
      <c r="X26" s="1095"/>
      <c r="Y26" s="1096"/>
      <c r="Z26" s="1096"/>
      <c r="AA26" s="1096"/>
      <c r="AB26" s="1096"/>
      <c r="AC26" s="1097"/>
      <c r="AD26" s="642"/>
      <c r="AE26" s="1043"/>
      <c r="AF26" s="1043"/>
      <c r="AG26" s="1043"/>
      <c r="AH26" s="1043"/>
      <c r="AI26" s="1094"/>
      <c r="AJ26" s="642"/>
      <c r="AK26" s="1043"/>
      <c r="AL26" s="1043"/>
      <c r="AM26" s="1043"/>
      <c r="AN26" s="1043"/>
      <c r="AO26" s="1094"/>
      <c r="AP26" s="1118"/>
      <c r="AQ26" s="1127"/>
      <c r="AR26" s="1127"/>
      <c r="AS26" s="1127"/>
      <c r="AT26" s="1127"/>
      <c r="AU26" s="1128"/>
      <c r="AV26" s="1118"/>
      <c r="AW26" s="1127"/>
      <c r="AX26" s="1127"/>
      <c r="AY26" s="1127"/>
      <c r="AZ26" s="1127"/>
      <c r="BA26" s="1128"/>
      <c r="BB26" s="1118"/>
      <c r="BC26" s="1127"/>
      <c r="BD26" s="1127"/>
      <c r="BE26" s="1127"/>
      <c r="BF26" s="1127"/>
      <c r="BG26" s="1128"/>
      <c r="BH26" s="878">
        <f t="shared" si="0"/>
        <v>0</v>
      </c>
      <c r="BI26" s="879">
        <f t="shared" si="1"/>
        <v>0</v>
      </c>
      <c r="BJ26" s="879">
        <f t="shared" si="2"/>
        <v>0</v>
      </c>
      <c r="BK26" s="879">
        <f t="shared" si="3"/>
        <v>0</v>
      </c>
      <c r="BL26" s="879">
        <f t="shared" si="4"/>
        <v>0</v>
      </c>
      <c r="BM26" s="1142">
        <f>IF($A$1="补货",Q26+W26+AC26,Q26)</f>
        <v>0</v>
      </c>
      <c r="BN26" s="1095"/>
      <c r="BO26" s="1096"/>
      <c r="BP26" s="1096"/>
      <c r="BQ26" s="1096"/>
      <c r="BR26" s="1096"/>
      <c r="BS26" s="1097"/>
      <c r="BT26" s="893">
        <f t="shared" si="7"/>
        <v>0</v>
      </c>
      <c r="BU26" s="894">
        <f t="shared" si="7"/>
        <v>0</v>
      </c>
      <c r="BV26" s="894">
        <f t="shared" si="7"/>
        <v>0</v>
      </c>
      <c r="BW26" s="894">
        <f t="shared" si="7"/>
        <v>0</v>
      </c>
      <c r="BX26" s="894">
        <f t="shared" si="7"/>
        <v>0</v>
      </c>
      <c r="BY26" s="1160">
        <f t="shared" si="7"/>
        <v>0</v>
      </c>
      <c r="BZ26" s="1151" t="str">
        <f t="shared" si="8"/>
        <v>-</v>
      </c>
      <c r="CA26" s="1159" t="str">
        <f t="shared" si="8"/>
        <v>-</v>
      </c>
      <c r="CB26" s="1159" t="str">
        <f t="shared" si="8"/>
        <v>-</v>
      </c>
      <c r="CC26" s="1159" t="str">
        <f t="shared" si="8"/>
        <v>-</v>
      </c>
      <c r="CD26" s="1159" t="str">
        <f t="shared" si="8"/>
        <v>-</v>
      </c>
      <c r="CE26" s="1170" t="str">
        <f t="shared" si="8"/>
        <v>-</v>
      </c>
    </row>
    <row r="27" ht="30" customHeight="1" spans="2:83">
      <c r="B27" s="936"/>
      <c r="C27" s="936"/>
      <c r="D27" s="1029" t="s">
        <v>129</v>
      </c>
      <c r="E27" s="1030" t="s">
        <v>130</v>
      </c>
      <c r="F27" s="1032" t="s">
        <v>172</v>
      </c>
      <c r="G27" s="1032" t="s">
        <v>173</v>
      </c>
      <c r="H27" s="1032" t="s">
        <v>174</v>
      </c>
      <c r="I27" s="1032" t="s">
        <v>175</v>
      </c>
      <c r="J27" s="1032" t="s">
        <v>176</v>
      </c>
      <c r="K27" s="1051" t="s">
        <v>177</v>
      </c>
      <c r="L27" s="653"/>
      <c r="M27" s="1046"/>
      <c r="N27" s="1046"/>
      <c r="O27" s="1046"/>
      <c r="P27" s="1046"/>
      <c r="Q27" s="1082"/>
      <c r="R27" s="1098"/>
      <c r="S27" s="1099"/>
      <c r="T27" s="1099"/>
      <c r="U27" s="1099"/>
      <c r="V27" s="1099"/>
      <c r="W27" s="1085"/>
      <c r="X27" s="1098"/>
      <c r="Y27" s="1099"/>
      <c r="Z27" s="1099"/>
      <c r="AA27" s="1099"/>
      <c r="AB27" s="1099"/>
      <c r="AC27" s="1085"/>
      <c r="AD27" s="653"/>
      <c r="AE27" s="1046"/>
      <c r="AF27" s="1046"/>
      <c r="AG27" s="1046"/>
      <c r="AH27" s="1046"/>
      <c r="AI27" s="1082"/>
      <c r="AJ27" s="653"/>
      <c r="AK27" s="1046"/>
      <c r="AL27" s="1046"/>
      <c r="AM27" s="1046"/>
      <c r="AN27" s="1046"/>
      <c r="AO27" s="1082"/>
      <c r="AP27" s="1121"/>
      <c r="AQ27" s="1122"/>
      <c r="AR27" s="1122"/>
      <c r="AS27" s="1122"/>
      <c r="AT27" s="1122"/>
      <c r="AU27" s="1123"/>
      <c r="AV27" s="1121"/>
      <c r="AW27" s="1122"/>
      <c r="AX27" s="1122"/>
      <c r="AY27" s="1122"/>
      <c r="AZ27" s="1122"/>
      <c r="BA27" s="1123"/>
      <c r="BB27" s="1121"/>
      <c r="BC27" s="1122"/>
      <c r="BD27" s="1122"/>
      <c r="BE27" s="1122"/>
      <c r="BF27" s="1122"/>
      <c r="BG27" s="1123"/>
      <c r="BH27" s="880">
        <f t="shared" si="0"/>
        <v>0</v>
      </c>
      <c r="BI27" s="881">
        <f t="shared" si="1"/>
        <v>0</v>
      </c>
      <c r="BJ27" s="881">
        <f t="shared" si="2"/>
        <v>0</v>
      </c>
      <c r="BK27" s="881">
        <f t="shared" si="3"/>
        <v>0</v>
      </c>
      <c r="BL27" s="881">
        <f t="shared" si="4"/>
        <v>0</v>
      </c>
      <c r="BM27" s="1141">
        <f>IF($A$1="补货",Q27+W27+AC27,Q27)</f>
        <v>0</v>
      </c>
      <c r="BN27" s="1098"/>
      <c r="BO27" s="1099"/>
      <c r="BP27" s="1099"/>
      <c r="BQ27" s="1099"/>
      <c r="BR27" s="1099"/>
      <c r="BS27" s="1085"/>
      <c r="BT27" s="895">
        <f t="shared" si="7"/>
        <v>0</v>
      </c>
      <c r="BU27" s="896">
        <f t="shared" si="7"/>
        <v>0</v>
      </c>
      <c r="BV27" s="896">
        <f t="shared" si="7"/>
        <v>0</v>
      </c>
      <c r="BW27" s="896">
        <f t="shared" si="7"/>
        <v>0</v>
      </c>
      <c r="BX27" s="896">
        <f t="shared" si="7"/>
        <v>0</v>
      </c>
      <c r="BY27" s="1155">
        <f t="shared" si="7"/>
        <v>0</v>
      </c>
      <c r="BZ27" s="1156" t="str">
        <f t="shared" si="8"/>
        <v>-</v>
      </c>
      <c r="CA27" s="1157" t="str">
        <f t="shared" si="8"/>
        <v>-</v>
      </c>
      <c r="CB27" s="1157" t="str">
        <f t="shared" si="8"/>
        <v>-</v>
      </c>
      <c r="CC27" s="1157" t="str">
        <f t="shared" si="8"/>
        <v>-</v>
      </c>
      <c r="CD27" s="1157" t="str">
        <f t="shared" si="8"/>
        <v>-</v>
      </c>
      <c r="CE27" s="1168" t="str">
        <f t="shared" si="8"/>
        <v>-</v>
      </c>
    </row>
    <row r="28" ht="140.1" customHeight="1" spans="2:83">
      <c r="B28" s="926" t="s">
        <v>178</v>
      </c>
      <c r="C28" s="926"/>
      <c r="D28" s="1029" t="s">
        <v>179</v>
      </c>
      <c r="E28" s="1030" t="s">
        <v>179</v>
      </c>
      <c r="F28" s="1035" t="s">
        <v>180</v>
      </c>
      <c r="G28" s="1035" t="s">
        <v>181</v>
      </c>
      <c r="H28" s="1035" t="s">
        <v>182</v>
      </c>
      <c r="I28" s="1035" t="s">
        <v>183</v>
      </c>
      <c r="J28" s="1054"/>
      <c r="K28" s="1055"/>
      <c r="L28" s="1056"/>
      <c r="M28" s="1057"/>
      <c r="N28" s="1057"/>
      <c r="O28" s="1057"/>
      <c r="P28" s="1058"/>
      <c r="Q28" s="1100"/>
      <c r="R28" s="1101"/>
      <c r="S28" s="1102"/>
      <c r="T28" s="1102"/>
      <c r="U28" s="1102"/>
      <c r="V28" s="1103"/>
      <c r="W28" s="1104"/>
      <c r="X28" s="1101"/>
      <c r="Y28" s="1102"/>
      <c r="Z28" s="1102"/>
      <c r="AA28" s="1102"/>
      <c r="AB28" s="1103"/>
      <c r="AC28" s="1104"/>
      <c r="AD28" s="1056"/>
      <c r="AE28" s="1057"/>
      <c r="AF28" s="1057"/>
      <c r="AG28" s="1057"/>
      <c r="AH28" s="1058"/>
      <c r="AI28" s="1100"/>
      <c r="AJ28" s="1056"/>
      <c r="AK28" s="1057"/>
      <c r="AL28" s="1057"/>
      <c r="AM28" s="1057"/>
      <c r="AN28" s="1058"/>
      <c r="AO28" s="1100"/>
      <c r="AP28" s="1129"/>
      <c r="AQ28" s="1130"/>
      <c r="AR28" s="1130"/>
      <c r="AS28" s="1130"/>
      <c r="AT28" s="1103"/>
      <c r="AU28" s="1104"/>
      <c r="AV28" s="1129"/>
      <c r="AW28" s="1130"/>
      <c r="AX28" s="1130"/>
      <c r="AY28" s="1130"/>
      <c r="AZ28" s="1103"/>
      <c r="BA28" s="1104"/>
      <c r="BB28" s="1129"/>
      <c r="BC28" s="1130"/>
      <c r="BD28" s="1130"/>
      <c r="BE28" s="1130"/>
      <c r="BF28" s="1103"/>
      <c r="BG28" s="1104"/>
      <c r="BH28" s="1136">
        <f t="shared" ref="BH28:BK30" si="13">IF($A$1="补货",L28+R28+X28,L28)</f>
        <v>0</v>
      </c>
      <c r="BI28" s="1137">
        <f t="shared" si="13"/>
        <v>0</v>
      </c>
      <c r="BJ28" s="1137">
        <f t="shared" si="13"/>
        <v>0</v>
      </c>
      <c r="BK28" s="1137">
        <f t="shared" si="13"/>
        <v>0</v>
      </c>
      <c r="BL28" s="1103"/>
      <c r="BM28" s="1104"/>
      <c r="BN28" s="1101"/>
      <c r="BO28" s="1102"/>
      <c r="BP28" s="1102"/>
      <c r="BQ28" s="1102"/>
      <c r="BR28" s="1103"/>
      <c r="BS28" s="1104"/>
      <c r="BT28" s="1143">
        <f t="shared" si="7"/>
        <v>0</v>
      </c>
      <c r="BU28" s="1161">
        <f t="shared" si="7"/>
        <v>0</v>
      </c>
      <c r="BV28" s="1161">
        <f t="shared" si="7"/>
        <v>0</v>
      </c>
      <c r="BW28" s="1161">
        <f t="shared" si="7"/>
        <v>0</v>
      </c>
      <c r="BX28" s="1103"/>
      <c r="BY28" s="1104"/>
      <c r="BZ28" s="1162" t="str">
        <f t="shared" si="8"/>
        <v>-</v>
      </c>
      <c r="CA28" s="1163" t="str">
        <f t="shared" si="8"/>
        <v>-</v>
      </c>
      <c r="CB28" s="1163" t="str">
        <f t="shared" si="8"/>
        <v>-</v>
      </c>
      <c r="CC28" s="1163" t="str">
        <f t="shared" si="8"/>
        <v>-</v>
      </c>
      <c r="CD28" s="1171" t="str">
        <f t="shared" si="8"/>
        <v>-</v>
      </c>
      <c r="CE28" s="1172" t="str">
        <f t="shared" si="8"/>
        <v>-</v>
      </c>
    </row>
    <row r="29" ht="60" customHeight="1" spans="2:83">
      <c r="B29" s="683" t="s">
        <v>184</v>
      </c>
      <c r="C29" s="683"/>
      <c r="D29" s="1029" t="s">
        <v>23</v>
      </c>
      <c r="E29" s="1030" t="s">
        <v>24</v>
      </c>
      <c r="F29" s="1033" t="s">
        <v>185</v>
      </c>
      <c r="G29" s="1033" t="s">
        <v>186</v>
      </c>
      <c r="H29" s="1033" t="s">
        <v>187</v>
      </c>
      <c r="I29" s="1033" t="s">
        <v>188</v>
      </c>
      <c r="J29" s="1033" t="s">
        <v>189</v>
      </c>
      <c r="K29" s="1047"/>
      <c r="L29" s="778"/>
      <c r="M29" s="779"/>
      <c r="N29" s="779"/>
      <c r="O29" s="779"/>
      <c r="P29" s="779"/>
      <c r="Q29" s="1066"/>
      <c r="R29" s="1092"/>
      <c r="S29" s="1093"/>
      <c r="T29" s="1093"/>
      <c r="U29" s="1093"/>
      <c r="V29" s="1093"/>
      <c r="W29" s="1069"/>
      <c r="X29" s="1092"/>
      <c r="Y29" s="1093"/>
      <c r="Z29" s="1093"/>
      <c r="AA29" s="1093"/>
      <c r="AB29" s="1093"/>
      <c r="AC29" s="1069"/>
      <c r="AD29" s="778"/>
      <c r="AE29" s="779"/>
      <c r="AF29" s="779"/>
      <c r="AG29" s="779"/>
      <c r="AH29" s="779"/>
      <c r="AI29" s="1066"/>
      <c r="AJ29" s="778"/>
      <c r="AK29" s="779"/>
      <c r="AL29" s="779"/>
      <c r="AM29" s="779"/>
      <c r="AN29" s="779"/>
      <c r="AO29" s="1066"/>
      <c r="AP29" s="1116"/>
      <c r="AQ29" s="1117"/>
      <c r="AR29" s="1117"/>
      <c r="AS29" s="1117"/>
      <c r="AT29" s="1117"/>
      <c r="AU29" s="1069"/>
      <c r="AV29" s="1116"/>
      <c r="AW29" s="1117"/>
      <c r="AX29" s="1117"/>
      <c r="AY29" s="1117"/>
      <c r="AZ29" s="1117"/>
      <c r="BA29" s="1069"/>
      <c r="BB29" s="1116"/>
      <c r="BC29" s="1117"/>
      <c r="BD29" s="1117"/>
      <c r="BE29" s="1117"/>
      <c r="BF29" s="1117"/>
      <c r="BG29" s="1069"/>
      <c r="BH29" s="1134">
        <f t="shared" si="13"/>
        <v>0</v>
      </c>
      <c r="BI29" s="877">
        <f t="shared" si="13"/>
        <v>0</v>
      </c>
      <c r="BJ29" s="877">
        <f t="shared" si="13"/>
        <v>0</v>
      </c>
      <c r="BK29" s="877">
        <f t="shared" si="13"/>
        <v>0</v>
      </c>
      <c r="BL29" s="877">
        <f>IF($A$1="补货",P29+V29+AB29,P29)</f>
        <v>0</v>
      </c>
      <c r="BM29" s="1069"/>
      <c r="BN29" s="1092"/>
      <c r="BO29" s="1093"/>
      <c r="BP29" s="1093"/>
      <c r="BQ29" s="1093"/>
      <c r="BR29" s="1093"/>
      <c r="BS29" s="1069"/>
      <c r="BT29" s="876">
        <f t="shared" si="7"/>
        <v>0</v>
      </c>
      <c r="BU29" s="892">
        <f t="shared" si="7"/>
        <v>0</v>
      </c>
      <c r="BV29" s="892">
        <f t="shared" si="7"/>
        <v>0</v>
      </c>
      <c r="BW29" s="892">
        <f t="shared" si="7"/>
        <v>0</v>
      </c>
      <c r="BX29" s="892">
        <f t="shared" si="7"/>
        <v>0</v>
      </c>
      <c r="BY29" s="1069"/>
      <c r="BZ29" s="1147" t="str">
        <f t="shared" si="8"/>
        <v>-</v>
      </c>
      <c r="CA29" s="1148" t="str">
        <f t="shared" si="8"/>
        <v>-</v>
      </c>
      <c r="CB29" s="1148" t="str">
        <f t="shared" si="8"/>
        <v>-</v>
      </c>
      <c r="CC29" s="1148" t="str">
        <f t="shared" si="8"/>
        <v>-</v>
      </c>
      <c r="CD29" s="1148" t="str">
        <f t="shared" si="8"/>
        <v>-</v>
      </c>
      <c r="CE29" s="1164" t="str">
        <f t="shared" si="8"/>
        <v>-</v>
      </c>
    </row>
    <row r="30" ht="60" customHeight="1" spans="2:83">
      <c r="B30" s="936"/>
      <c r="C30" s="936"/>
      <c r="D30" s="1029" t="s">
        <v>30</v>
      </c>
      <c r="E30" s="1030" t="s">
        <v>31</v>
      </c>
      <c r="F30" s="1032" t="s">
        <v>190</v>
      </c>
      <c r="G30" s="1032" t="s">
        <v>191</v>
      </c>
      <c r="H30" s="1032" t="s">
        <v>192</v>
      </c>
      <c r="I30" s="1032" t="s">
        <v>193</v>
      </c>
      <c r="J30" s="1032" t="s">
        <v>194</v>
      </c>
      <c r="K30" s="1049"/>
      <c r="L30" s="784"/>
      <c r="M30" s="785"/>
      <c r="N30" s="785"/>
      <c r="O30" s="785"/>
      <c r="P30" s="785"/>
      <c r="Q30" s="1075"/>
      <c r="R30" s="1098"/>
      <c r="S30" s="1099"/>
      <c r="T30" s="1099"/>
      <c r="U30" s="1099"/>
      <c r="V30" s="1099"/>
      <c r="W30" s="1078"/>
      <c r="X30" s="1098"/>
      <c r="Y30" s="1099"/>
      <c r="Z30" s="1099"/>
      <c r="AA30" s="1099"/>
      <c r="AB30" s="1099"/>
      <c r="AC30" s="1078"/>
      <c r="AD30" s="784"/>
      <c r="AE30" s="785"/>
      <c r="AF30" s="785"/>
      <c r="AG30" s="785"/>
      <c r="AH30" s="785"/>
      <c r="AI30" s="1075"/>
      <c r="AJ30" s="784"/>
      <c r="AK30" s="785"/>
      <c r="AL30" s="785"/>
      <c r="AM30" s="785"/>
      <c r="AN30" s="785"/>
      <c r="AO30" s="1075"/>
      <c r="AP30" s="1121"/>
      <c r="AQ30" s="1122"/>
      <c r="AR30" s="1122"/>
      <c r="AS30" s="1122"/>
      <c r="AT30" s="1122"/>
      <c r="AU30" s="1078"/>
      <c r="AV30" s="1121"/>
      <c r="AW30" s="1122"/>
      <c r="AX30" s="1122"/>
      <c r="AY30" s="1122"/>
      <c r="AZ30" s="1122"/>
      <c r="BA30" s="1078"/>
      <c r="BB30" s="1121"/>
      <c r="BC30" s="1122"/>
      <c r="BD30" s="1122"/>
      <c r="BE30" s="1122"/>
      <c r="BF30" s="1122"/>
      <c r="BG30" s="1078"/>
      <c r="BH30" s="880">
        <f t="shared" si="13"/>
        <v>0</v>
      </c>
      <c r="BI30" s="881">
        <f t="shared" si="13"/>
        <v>0</v>
      </c>
      <c r="BJ30" s="881">
        <f t="shared" si="13"/>
        <v>0</v>
      </c>
      <c r="BK30" s="881">
        <f t="shared" si="13"/>
        <v>0</v>
      </c>
      <c r="BL30" s="881">
        <f>IF($A$1="补货",P30+V30+AB30,P30)</f>
        <v>0</v>
      </c>
      <c r="BM30" s="1078"/>
      <c r="BN30" s="1098"/>
      <c r="BO30" s="1099"/>
      <c r="BP30" s="1099"/>
      <c r="BQ30" s="1099"/>
      <c r="BR30" s="1099"/>
      <c r="BS30" s="1078"/>
      <c r="BT30" s="895">
        <f t="shared" si="7"/>
        <v>0</v>
      </c>
      <c r="BU30" s="896">
        <f t="shared" si="7"/>
        <v>0</v>
      </c>
      <c r="BV30" s="896">
        <f t="shared" si="7"/>
        <v>0</v>
      </c>
      <c r="BW30" s="896">
        <f t="shared" si="7"/>
        <v>0</v>
      </c>
      <c r="BX30" s="896">
        <f t="shared" si="7"/>
        <v>0</v>
      </c>
      <c r="BY30" s="1078"/>
      <c r="BZ30" s="1156" t="str">
        <f t="shared" si="8"/>
        <v>-</v>
      </c>
      <c r="CA30" s="1157" t="str">
        <f t="shared" si="8"/>
        <v>-</v>
      </c>
      <c r="CB30" s="1157" t="str">
        <f t="shared" si="8"/>
        <v>-</v>
      </c>
      <c r="CC30" s="1157" t="str">
        <f t="shared" si="8"/>
        <v>-</v>
      </c>
      <c r="CD30" s="1157" t="str">
        <f t="shared" si="8"/>
        <v>-</v>
      </c>
      <c r="CE30" s="1166" t="str">
        <f t="shared" si="8"/>
        <v>-</v>
      </c>
    </row>
    <row r="31" ht="30" customHeight="1" spans="2:83">
      <c r="B31" s="683" t="s">
        <v>195</v>
      </c>
      <c r="C31" s="683"/>
      <c r="D31" s="1029" t="s">
        <v>196</v>
      </c>
      <c r="E31" s="1030" t="s">
        <v>197</v>
      </c>
      <c r="F31" s="1036" t="s">
        <v>198</v>
      </c>
      <c r="G31" s="1036" t="s">
        <v>199</v>
      </c>
      <c r="H31" s="1036" t="s">
        <v>200</v>
      </c>
      <c r="I31" s="1036" t="s">
        <v>201</v>
      </c>
      <c r="J31" s="1036" t="s">
        <v>202</v>
      </c>
      <c r="K31" s="1059"/>
      <c r="L31" s="778"/>
      <c r="M31" s="779"/>
      <c r="N31" s="779"/>
      <c r="O31" s="779"/>
      <c r="P31" s="779"/>
      <c r="Q31" s="1105"/>
      <c r="R31" s="1092"/>
      <c r="S31" s="1093"/>
      <c r="T31" s="1093"/>
      <c r="U31" s="1093"/>
      <c r="V31" s="1093"/>
      <c r="W31" s="1106"/>
      <c r="X31" s="1092"/>
      <c r="Y31" s="1093"/>
      <c r="Z31" s="1093"/>
      <c r="AA31" s="1093"/>
      <c r="AB31" s="1093"/>
      <c r="AC31" s="1106"/>
      <c r="AD31" s="778"/>
      <c r="AE31" s="779"/>
      <c r="AF31" s="779"/>
      <c r="AG31" s="779"/>
      <c r="AH31" s="779"/>
      <c r="AI31" s="1105"/>
      <c r="AJ31" s="778"/>
      <c r="AK31" s="779"/>
      <c r="AL31" s="779"/>
      <c r="AM31" s="779"/>
      <c r="AN31" s="779"/>
      <c r="AO31" s="1080"/>
      <c r="AP31" s="1116"/>
      <c r="AQ31" s="1117"/>
      <c r="AR31" s="1117"/>
      <c r="AS31" s="1117"/>
      <c r="AT31" s="1117"/>
      <c r="AU31" s="1120"/>
      <c r="AV31" s="1116"/>
      <c r="AW31" s="1117"/>
      <c r="AX31" s="1117"/>
      <c r="AY31" s="1117"/>
      <c r="AZ31" s="1117"/>
      <c r="BA31" s="1120"/>
      <c r="BB31" s="1116"/>
      <c r="BC31" s="1117"/>
      <c r="BD31" s="1117"/>
      <c r="BE31" s="1117"/>
      <c r="BF31" s="1117"/>
      <c r="BG31" s="1106"/>
      <c r="BH31" s="1134">
        <f>IF($A$1="补货",L31+R31+X31,L31)</f>
        <v>0</v>
      </c>
      <c r="BI31" s="877">
        <f>IF($A$1="补货",M31+S31+Y31,M31)</f>
        <v>0</v>
      </c>
      <c r="BJ31" s="877">
        <f>IF($A$1="补货",N31+T31+Z31,N31)</f>
        <v>0</v>
      </c>
      <c r="BK31" s="877">
        <f>IF($A$1="补货",O31+U31+AA31,O31)</f>
        <v>0</v>
      </c>
      <c r="BL31" s="877">
        <f>IF($A$1="补货",P31+V31+AB31,P31)</f>
        <v>0</v>
      </c>
      <c r="BM31" s="1144"/>
      <c r="BN31" s="1092"/>
      <c r="BO31" s="1093"/>
      <c r="BP31" s="1093"/>
      <c r="BQ31" s="1093"/>
      <c r="BR31" s="1093"/>
      <c r="BS31" s="1106"/>
      <c r="BT31" s="876">
        <f t="shared" ref="BT31:BY31" si="14">BH31+BN31</f>
        <v>0</v>
      </c>
      <c r="BU31" s="892">
        <f t="shared" si="14"/>
        <v>0</v>
      </c>
      <c r="BV31" s="892">
        <f t="shared" si="14"/>
        <v>0</v>
      </c>
      <c r="BW31" s="892">
        <f t="shared" si="14"/>
        <v>0</v>
      </c>
      <c r="BX31" s="892">
        <f t="shared" si="14"/>
        <v>0</v>
      </c>
      <c r="BY31" s="1106"/>
      <c r="BZ31" s="1147" t="str">
        <f t="shared" ref="BZ31:CE31" si="15">IF(BB31&lt;&gt;0,BT31/BB31*7,"-")</f>
        <v>-</v>
      </c>
      <c r="CA31" s="1148" t="str">
        <f t="shared" si="15"/>
        <v>-</v>
      </c>
      <c r="CB31" s="1148" t="str">
        <f t="shared" si="15"/>
        <v>-</v>
      </c>
      <c r="CC31" s="1148" t="str">
        <f t="shared" si="15"/>
        <v>-</v>
      </c>
      <c r="CD31" s="1148" t="str">
        <f t="shared" si="15"/>
        <v>-</v>
      </c>
      <c r="CE31" s="1173" t="str">
        <f t="shared" si="15"/>
        <v>-</v>
      </c>
    </row>
    <row r="32" ht="30" customHeight="1" spans="2:83">
      <c r="B32" s="932"/>
      <c r="C32" s="932"/>
      <c r="D32" s="1029" t="s">
        <v>203</v>
      </c>
      <c r="E32" s="1030" t="s">
        <v>204</v>
      </c>
      <c r="F32" s="1037" t="s">
        <v>205</v>
      </c>
      <c r="G32" s="1037" t="s">
        <v>206</v>
      </c>
      <c r="H32" s="1037" t="s">
        <v>207</v>
      </c>
      <c r="I32" s="1037" t="s">
        <v>208</v>
      </c>
      <c r="J32" s="1037" t="s">
        <v>209</v>
      </c>
      <c r="K32" s="1060"/>
      <c r="L32" s="642"/>
      <c r="M32" s="1043"/>
      <c r="N32" s="1043"/>
      <c r="O32" s="1043"/>
      <c r="P32" s="1043"/>
      <c r="Q32" s="1107"/>
      <c r="R32" s="1095"/>
      <c r="S32" s="1096"/>
      <c r="T32" s="1096"/>
      <c r="U32" s="1096"/>
      <c r="V32" s="1096"/>
      <c r="W32" s="1108"/>
      <c r="X32" s="1095"/>
      <c r="Y32" s="1096"/>
      <c r="Z32" s="1096"/>
      <c r="AA32" s="1096"/>
      <c r="AB32" s="1096"/>
      <c r="AC32" s="1108"/>
      <c r="AD32" s="642"/>
      <c r="AE32" s="1043"/>
      <c r="AF32" s="1043"/>
      <c r="AG32" s="1043"/>
      <c r="AH32" s="1043"/>
      <c r="AI32" s="1107"/>
      <c r="AJ32" s="642"/>
      <c r="AK32" s="1043"/>
      <c r="AL32" s="1043"/>
      <c r="AM32" s="1043"/>
      <c r="AN32" s="1043"/>
      <c r="AO32" s="1094"/>
      <c r="AP32" s="1118"/>
      <c r="AQ32" s="1127"/>
      <c r="AR32" s="1127"/>
      <c r="AS32" s="1127"/>
      <c r="AT32" s="1127"/>
      <c r="AU32" s="1128"/>
      <c r="AV32" s="1118"/>
      <c r="AW32" s="1127"/>
      <c r="AX32" s="1127"/>
      <c r="AY32" s="1127"/>
      <c r="AZ32" s="1127"/>
      <c r="BA32" s="1128"/>
      <c r="BB32" s="1118"/>
      <c r="BC32" s="1127"/>
      <c r="BD32" s="1127"/>
      <c r="BE32" s="1127"/>
      <c r="BF32" s="1127"/>
      <c r="BG32" s="1108"/>
      <c r="BH32" s="878">
        <f>IF($A$1="补货",L32+R32+X32,L32)</f>
        <v>0</v>
      </c>
      <c r="BI32" s="879">
        <f>IF($A$1="补货",M32+S32+Y32,M32)</f>
        <v>0</v>
      </c>
      <c r="BJ32" s="879">
        <f>IF($A$1="补货",N32+T32+Z32,N32)</f>
        <v>0</v>
      </c>
      <c r="BK32" s="879">
        <f>IF($A$1="补货",O32+U32+AA32,O32)</f>
        <v>0</v>
      </c>
      <c r="BL32" s="879">
        <f>IF($A$1="补货",P32+V32+AB32,P32)</f>
        <v>0</v>
      </c>
      <c r="BM32" s="1145"/>
      <c r="BN32" s="1095"/>
      <c r="BO32" s="1096"/>
      <c r="BP32" s="1096"/>
      <c r="BQ32" s="1096"/>
      <c r="BR32" s="1096"/>
      <c r="BS32" s="1108"/>
      <c r="BT32" s="893">
        <f t="shared" ref="BT32:BY32" si="16">BH32+BN32</f>
        <v>0</v>
      </c>
      <c r="BU32" s="894">
        <f t="shared" si="16"/>
        <v>0</v>
      </c>
      <c r="BV32" s="894">
        <f t="shared" si="16"/>
        <v>0</v>
      </c>
      <c r="BW32" s="894">
        <f t="shared" si="16"/>
        <v>0</v>
      </c>
      <c r="BX32" s="894">
        <f t="shared" si="16"/>
        <v>0</v>
      </c>
      <c r="BY32" s="1108"/>
      <c r="BZ32" s="1151" t="str">
        <f t="shared" ref="BZ32:CE32" si="17">IF(BB32&lt;&gt;0,BT32/BB32*7,"-")</f>
        <v>-</v>
      </c>
      <c r="CA32" s="1159" t="str">
        <f t="shared" si="17"/>
        <v>-</v>
      </c>
      <c r="CB32" s="1159" t="str">
        <f t="shared" si="17"/>
        <v>-</v>
      </c>
      <c r="CC32" s="1159" t="str">
        <f t="shared" si="17"/>
        <v>-</v>
      </c>
      <c r="CD32" s="1159" t="str">
        <f t="shared" si="17"/>
        <v>-</v>
      </c>
      <c r="CE32" s="1174" t="str">
        <f t="shared" si="17"/>
        <v>-</v>
      </c>
    </row>
    <row r="33" ht="30" customHeight="1" spans="2:83">
      <c r="B33" s="932"/>
      <c r="C33" s="932"/>
      <c r="D33" s="1029" t="s">
        <v>210</v>
      </c>
      <c r="E33" s="1030" t="s">
        <v>211</v>
      </c>
      <c r="F33" s="1037" t="s">
        <v>212</v>
      </c>
      <c r="G33" s="1037" t="s">
        <v>213</v>
      </c>
      <c r="H33" s="1037" t="s">
        <v>214</v>
      </c>
      <c r="I33" s="1037" t="s">
        <v>215</v>
      </c>
      <c r="J33" s="1037" t="s">
        <v>216</v>
      </c>
      <c r="K33" s="1060"/>
      <c r="L33" s="642"/>
      <c r="M33" s="1043"/>
      <c r="N33" s="1043"/>
      <c r="O33" s="1043"/>
      <c r="P33" s="1043"/>
      <c r="Q33" s="1107"/>
      <c r="R33" s="1095"/>
      <c r="S33" s="1096"/>
      <c r="T33" s="1096"/>
      <c r="U33" s="1096"/>
      <c r="V33" s="1096"/>
      <c r="W33" s="1108"/>
      <c r="X33" s="1095"/>
      <c r="Y33" s="1096"/>
      <c r="Z33" s="1096"/>
      <c r="AA33" s="1096"/>
      <c r="AB33" s="1096"/>
      <c r="AC33" s="1108"/>
      <c r="AD33" s="642"/>
      <c r="AE33" s="1043"/>
      <c r="AF33" s="1043"/>
      <c r="AG33" s="1043"/>
      <c r="AH33" s="1043"/>
      <c r="AI33" s="1107"/>
      <c r="AJ33" s="642"/>
      <c r="AK33" s="1043"/>
      <c r="AL33" s="1043"/>
      <c r="AM33" s="1043"/>
      <c r="AN33" s="1043"/>
      <c r="AO33" s="1094"/>
      <c r="AP33" s="1118"/>
      <c r="AQ33" s="1127"/>
      <c r="AR33" s="1127"/>
      <c r="AS33" s="1127"/>
      <c r="AT33" s="1127"/>
      <c r="AU33" s="1128"/>
      <c r="AV33" s="1118"/>
      <c r="AW33" s="1127"/>
      <c r="AX33" s="1127"/>
      <c r="AY33" s="1127"/>
      <c r="AZ33" s="1127"/>
      <c r="BA33" s="1128"/>
      <c r="BB33" s="1118"/>
      <c r="BC33" s="1127"/>
      <c r="BD33" s="1127"/>
      <c r="BE33" s="1127"/>
      <c r="BF33" s="1127"/>
      <c r="BG33" s="1108"/>
      <c r="BH33" s="878">
        <f>IF($A$1="补货",L33+R33+X33,L33)</f>
        <v>0</v>
      </c>
      <c r="BI33" s="879">
        <f>IF($A$1="补货",M33+S33+Y33,M33)</f>
        <v>0</v>
      </c>
      <c r="BJ33" s="879">
        <f>IF($A$1="补货",N33+T33+Z33,N33)</f>
        <v>0</v>
      </c>
      <c r="BK33" s="879">
        <f>IF($A$1="补货",O33+U33+AA33,O33)</f>
        <v>0</v>
      </c>
      <c r="BL33" s="879">
        <f>IF($A$1="补货",P33+V33+AB33,P33)</f>
        <v>0</v>
      </c>
      <c r="BM33" s="1145"/>
      <c r="BN33" s="1095"/>
      <c r="BO33" s="1096"/>
      <c r="BP33" s="1096"/>
      <c r="BQ33" s="1096"/>
      <c r="BR33" s="1096"/>
      <c r="BS33" s="1108"/>
      <c r="BT33" s="893">
        <f t="shared" ref="BT33:BY33" si="18">BH33+BN33</f>
        <v>0</v>
      </c>
      <c r="BU33" s="894">
        <f t="shared" si="18"/>
        <v>0</v>
      </c>
      <c r="BV33" s="894">
        <f t="shared" si="18"/>
        <v>0</v>
      </c>
      <c r="BW33" s="894">
        <f t="shared" si="18"/>
        <v>0</v>
      </c>
      <c r="BX33" s="894">
        <f t="shared" si="18"/>
        <v>0</v>
      </c>
      <c r="BY33" s="1108"/>
      <c r="BZ33" s="1151" t="str">
        <f t="shared" ref="BZ33:CE33" si="19">IF(BB33&lt;&gt;0,BT33/BB33*7,"-")</f>
        <v>-</v>
      </c>
      <c r="CA33" s="1159" t="str">
        <f t="shared" si="19"/>
        <v>-</v>
      </c>
      <c r="CB33" s="1159" t="str">
        <f t="shared" si="19"/>
        <v>-</v>
      </c>
      <c r="CC33" s="1159" t="str">
        <f t="shared" si="19"/>
        <v>-</v>
      </c>
      <c r="CD33" s="1159" t="str">
        <f t="shared" si="19"/>
        <v>-</v>
      </c>
      <c r="CE33" s="1174" t="str">
        <f t="shared" si="19"/>
        <v>-</v>
      </c>
    </row>
    <row r="34" ht="30" customHeight="1" spans="2:83">
      <c r="B34" s="936"/>
      <c r="C34" s="936"/>
      <c r="D34" s="1029" t="s">
        <v>217</v>
      </c>
      <c r="E34" s="1030" t="s">
        <v>218</v>
      </c>
      <c r="F34" s="1038" t="s">
        <v>219</v>
      </c>
      <c r="G34" s="1038" t="s">
        <v>220</v>
      </c>
      <c r="H34" s="1038" t="s">
        <v>221</v>
      </c>
      <c r="I34" s="1038" t="s">
        <v>222</v>
      </c>
      <c r="J34" s="1038" t="s">
        <v>223</v>
      </c>
      <c r="K34" s="1061"/>
      <c r="L34" s="653"/>
      <c r="M34" s="1046"/>
      <c r="N34" s="1046"/>
      <c r="O34" s="1046"/>
      <c r="P34" s="1046"/>
      <c r="Q34" s="1109"/>
      <c r="R34" s="1098"/>
      <c r="S34" s="1099"/>
      <c r="T34" s="1099"/>
      <c r="U34" s="1099"/>
      <c r="V34" s="1099"/>
      <c r="W34" s="1110"/>
      <c r="X34" s="1098"/>
      <c r="Y34" s="1099"/>
      <c r="Z34" s="1099"/>
      <c r="AA34" s="1099"/>
      <c r="AB34" s="1099"/>
      <c r="AC34" s="1110"/>
      <c r="AD34" s="653"/>
      <c r="AE34" s="1046"/>
      <c r="AF34" s="1046"/>
      <c r="AG34" s="1046"/>
      <c r="AH34" s="1046"/>
      <c r="AI34" s="1109"/>
      <c r="AJ34" s="653"/>
      <c r="AK34" s="1046"/>
      <c r="AL34" s="1046"/>
      <c r="AM34" s="1046"/>
      <c r="AN34" s="1046"/>
      <c r="AO34" s="1082"/>
      <c r="AP34" s="1121"/>
      <c r="AQ34" s="1122"/>
      <c r="AR34" s="1122"/>
      <c r="AS34" s="1122"/>
      <c r="AT34" s="1122"/>
      <c r="AU34" s="1123"/>
      <c r="AV34" s="1121"/>
      <c r="AW34" s="1122"/>
      <c r="AX34" s="1122"/>
      <c r="AY34" s="1122"/>
      <c r="AZ34" s="1122"/>
      <c r="BA34" s="1123"/>
      <c r="BB34" s="1121"/>
      <c r="BC34" s="1122"/>
      <c r="BD34" s="1122"/>
      <c r="BE34" s="1122"/>
      <c r="BF34" s="1122"/>
      <c r="BG34" s="1110"/>
      <c r="BH34" s="880">
        <f>IF($A$1="补货",L34+R34+X34,L34)</f>
        <v>0</v>
      </c>
      <c r="BI34" s="881">
        <f>IF($A$1="补货",M34+S34+Y34,M34)</f>
        <v>0</v>
      </c>
      <c r="BJ34" s="881">
        <f>IF($A$1="补货",N34+T34+Z34,N34)</f>
        <v>0</v>
      </c>
      <c r="BK34" s="881">
        <f>IF($A$1="补货",O34+U34+AA34,O34)</f>
        <v>0</v>
      </c>
      <c r="BL34" s="881">
        <f>IF($A$1="补货",P34+V34+AB34,P34)</f>
        <v>0</v>
      </c>
      <c r="BM34" s="1146"/>
      <c r="BN34" s="1098"/>
      <c r="BO34" s="1099"/>
      <c r="BP34" s="1099"/>
      <c r="BQ34" s="1099"/>
      <c r="BR34" s="1099"/>
      <c r="BS34" s="1110"/>
      <c r="BT34" s="895">
        <f t="shared" ref="BT34:BY34" si="20">BH34+BN34</f>
        <v>0</v>
      </c>
      <c r="BU34" s="896">
        <f t="shared" si="20"/>
        <v>0</v>
      </c>
      <c r="BV34" s="896">
        <f t="shared" si="20"/>
        <v>0</v>
      </c>
      <c r="BW34" s="896">
        <f t="shared" si="20"/>
        <v>0</v>
      </c>
      <c r="BX34" s="896">
        <f t="shared" si="20"/>
        <v>0</v>
      </c>
      <c r="BY34" s="1110"/>
      <c r="BZ34" s="1156" t="str">
        <f t="shared" ref="BZ34:CE34" si="21">IF(BB34&lt;&gt;0,BT34/BB34*7,"-")</f>
        <v>-</v>
      </c>
      <c r="CA34" s="1157" t="str">
        <f t="shared" si="21"/>
        <v>-</v>
      </c>
      <c r="CB34" s="1157" t="str">
        <f t="shared" si="21"/>
        <v>-</v>
      </c>
      <c r="CC34" s="1157" t="str">
        <f t="shared" si="21"/>
        <v>-</v>
      </c>
      <c r="CD34" s="1157" t="str">
        <f t="shared" si="21"/>
        <v>-</v>
      </c>
      <c r="CE34" s="1175" t="str">
        <f t="shared" si="21"/>
        <v>-</v>
      </c>
    </row>
    <row r="35" ht="140.1" customHeight="1" spans="2:83">
      <c r="B35" s="926" t="s">
        <v>224</v>
      </c>
      <c r="C35" s="926"/>
      <c r="D35" s="1029" t="s">
        <v>225</v>
      </c>
      <c r="E35" s="1030" t="s">
        <v>179</v>
      </c>
      <c r="F35" s="1039" t="s">
        <v>226</v>
      </c>
      <c r="G35" s="1039" t="s">
        <v>227</v>
      </c>
      <c r="H35" s="1039" t="s">
        <v>228</v>
      </c>
      <c r="I35" s="1039" t="s">
        <v>229</v>
      </c>
      <c r="J35" s="1039" t="s">
        <v>230</v>
      </c>
      <c r="K35" s="1055"/>
      <c r="L35" s="1056"/>
      <c r="M35" s="1057"/>
      <c r="N35" s="1057"/>
      <c r="O35" s="1057"/>
      <c r="P35" s="1057"/>
      <c r="Q35" s="1100"/>
      <c r="R35" s="1101"/>
      <c r="S35" s="1102"/>
      <c r="T35" s="1102"/>
      <c r="U35" s="1102"/>
      <c r="V35" s="1102"/>
      <c r="W35" s="1104"/>
      <c r="X35" s="1101"/>
      <c r="Y35" s="1102"/>
      <c r="Z35" s="1102"/>
      <c r="AA35" s="1102"/>
      <c r="AB35" s="1102"/>
      <c r="AC35" s="1104"/>
      <c r="AD35" s="1056"/>
      <c r="AE35" s="1057"/>
      <c r="AF35" s="1057"/>
      <c r="AG35" s="1057"/>
      <c r="AH35" s="1057"/>
      <c r="AI35" s="1100"/>
      <c r="AJ35" s="1056"/>
      <c r="AK35" s="1057"/>
      <c r="AL35" s="1057"/>
      <c r="AM35" s="1057"/>
      <c r="AN35" s="1058"/>
      <c r="AO35" s="1100"/>
      <c r="AP35" s="1129"/>
      <c r="AQ35" s="1130"/>
      <c r="AR35" s="1130"/>
      <c r="AS35" s="1130"/>
      <c r="AT35" s="1103"/>
      <c r="AU35" s="1104"/>
      <c r="AV35" s="1129"/>
      <c r="AW35" s="1130"/>
      <c r="AX35" s="1130"/>
      <c r="AY35" s="1130"/>
      <c r="AZ35" s="1103"/>
      <c r="BA35" s="1104"/>
      <c r="BB35" s="1129"/>
      <c r="BC35" s="1130"/>
      <c r="BD35" s="1130"/>
      <c r="BE35" s="1130"/>
      <c r="BF35" s="1130"/>
      <c r="BG35" s="1104"/>
      <c r="BH35" s="1136">
        <f>IF($A$1="补货",L35+R35+X35,L35)</f>
        <v>0</v>
      </c>
      <c r="BI35" s="1137">
        <f>IF($A$1="补货",M35+S35+Y35,M35)</f>
        <v>0</v>
      </c>
      <c r="BJ35" s="1137">
        <f>IF($A$1="补货",N35+T35+Z35,N35)</f>
        <v>0</v>
      </c>
      <c r="BK35" s="1137">
        <f>IF($A$1="补货",O35+U35+AA35,O35)</f>
        <v>0</v>
      </c>
      <c r="BL35" s="1137">
        <f>IF($A$1="补货",P35+V35+AB35,P35)</f>
        <v>0</v>
      </c>
      <c r="BM35" s="1104"/>
      <c r="BN35" s="1101"/>
      <c r="BO35" s="1102"/>
      <c r="BP35" s="1102"/>
      <c r="BQ35" s="1102"/>
      <c r="BR35" s="1102"/>
      <c r="BS35" s="1104"/>
      <c r="BT35" s="1143">
        <f t="shared" ref="BT35:BX35" si="22">BH35+BN35</f>
        <v>0</v>
      </c>
      <c r="BU35" s="1161">
        <f t="shared" si="22"/>
        <v>0</v>
      </c>
      <c r="BV35" s="1161">
        <f t="shared" si="22"/>
        <v>0</v>
      </c>
      <c r="BW35" s="1161">
        <f t="shared" si="22"/>
        <v>0</v>
      </c>
      <c r="BX35" s="1161">
        <f t="shared" si="22"/>
        <v>0</v>
      </c>
      <c r="BY35" s="1104"/>
      <c r="BZ35" s="1162" t="str">
        <f t="shared" ref="BZ35:CE35" si="23">IF(BB35&lt;&gt;0,BT35/BB35*7,"-")</f>
        <v>-</v>
      </c>
      <c r="CA35" s="1163" t="str">
        <f t="shared" si="23"/>
        <v>-</v>
      </c>
      <c r="CB35" s="1163" t="str">
        <f t="shared" si="23"/>
        <v>-</v>
      </c>
      <c r="CC35" s="1163" t="str">
        <f t="shared" si="23"/>
        <v>-</v>
      </c>
      <c r="CD35" s="1163" t="str">
        <f t="shared" si="23"/>
        <v>-</v>
      </c>
      <c r="CE35" s="1172" t="str">
        <f t="shared" si="23"/>
        <v>-</v>
      </c>
    </row>
    <row r="36" ht="140.1" customHeight="1" spans="2:83">
      <c r="B36" s="926" t="s">
        <v>231</v>
      </c>
      <c r="C36" s="926"/>
      <c r="D36" s="1029" t="s">
        <v>232</v>
      </c>
      <c r="E36" s="1030" t="s">
        <v>179</v>
      </c>
      <c r="F36" s="1039" t="s">
        <v>233</v>
      </c>
      <c r="G36" s="1039" t="s">
        <v>234</v>
      </c>
      <c r="H36" s="1039" t="s">
        <v>235</v>
      </c>
      <c r="I36" s="1039" t="s">
        <v>236</v>
      </c>
      <c r="J36" s="1039" t="s">
        <v>237</v>
      </c>
      <c r="K36" s="1062" t="s">
        <v>238</v>
      </c>
      <c r="L36" s="1056"/>
      <c r="M36" s="1057"/>
      <c r="N36" s="1057"/>
      <c r="O36" s="1057"/>
      <c r="P36" s="1057"/>
      <c r="Q36" s="1111"/>
      <c r="R36" s="1101"/>
      <c r="S36" s="1102"/>
      <c r="T36" s="1102"/>
      <c r="U36" s="1102"/>
      <c r="V36" s="1102"/>
      <c r="W36" s="1112"/>
      <c r="X36" s="1101"/>
      <c r="Y36" s="1102"/>
      <c r="Z36" s="1102"/>
      <c r="AA36" s="1102"/>
      <c r="AB36" s="1102"/>
      <c r="AC36" s="1112"/>
      <c r="AD36" s="1056"/>
      <c r="AE36" s="1057"/>
      <c r="AF36" s="1057"/>
      <c r="AG36" s="1057"/>
      <c r="AH36" s="1057"/>
      <c r="AI36" s="1111"/>
      <c r="AJ36" s="1056"/>
      <c r="AK36" s="1057"/>
      <c r="AL36" s="1057"/>
      <c r="AM36" s="1057"/>
      <c r="AN36" s="1058"/>
      <c r="AO36" s="1100"/>
      <c r="AP36" s="1129"/>
      <c r="AQ36" s="1130"/>
      <c r="AR36" s="1130"/>
      <c r="AS36" s="1130"/>
      <c r="AT36" s="1103"/>
      <c r="AU36" s="1104"/>
      <c r="AV36" s="1129"/>
      <c r="AW36" s="1130"/>
      <c r="AX36" s="1130"/>
      <c r="AY36" s="1130"/>
      <c r="AZ36" s="1103"/>
      <c r="BA36" s="1104"/>
      <c r="BB36" s="1129"/>
      <c r="BC36" s="1130"/>
      <c r="BD36" s="1130"/>
      <c r="BE36" s="1130"/>
      <c r="BF36" s="1130"/>
      <c r="BG36" s="1138"/>
      <c r="BH36" s="1136">
        <f>IF($A$1="补货",L36+R36+X36,L36)</f>
        <v>0</v>
      </c>
      <c r="BI36" s="1137">
        <f>IF($A$1="补货",M36+S36+Y36,M36)</f>
        <v>0</v>
      </c>
      <c r="BJ36" s="1137">
        <f>IF($A$1="补货",N36+T36+Z36,N36)</f>
        <v>0</v>
      </c>
      <c r="BK36" s="1137">
        <f>IF($A$1="补货",O36+U36+AA36,O36)</f>
        <v>0</v>
      </c>
      <c r="BL36" s="1137">
        <f>IF($A$1="补货",P36+V36+AB36,P36)</f>
        <v>0</v>
      </c>
      <c r="BM36" s="1137">
        <f>IF($A$1="补货",Q36+W36+AC36,Q36)</f>
        <v>0</v>
      </c>
      <c r="BN36" s="1101"/>
      <c r="BO36" s="1102"/>
      <c r="BP36" s="1102"/>
      <c r="BQ36" s="1102"/>
      <c r="BR36" s="1102"/>
      <c r="BS36" s="1112"/>
      <c r="BT36" s="1143">
        <f t="shared" ref="BT36:BY36" si="24">BH36+BN36</f>
        <v>0</v>
      </c>
      <c r="BU36" s="1161">
        <f t="shared" si="24"/>
        <v>0</v>
      </c>
      <c r="BV36" s="1161">
        <f t="shared" si="24"/>
        <v>0</v>
      </c>
      <c r="BW36" s="1161">
        <f t="shared" si="24"/>
        <v>0</v>
      </c>
      <c r="BX36" s="1161">
        <f t="shared" si="24"/>
        <v>0</v>
      </c>
      <c r="BY36" s="1161">
        <f t="shared" si="24"/>
        <v>0</v>
      </c>
      <c r="BZ36" s="1162" t="str">
        <f t="shared" ref="BZ36:CE36" si="25">IF(BB36&lt;&gt;0,BT36/BB36*7,"-")</f>
        <v>-</v>
      </c>
      <c r="CA36" s="1163" t="str">
        <f t="shared" si="25"/>
        <v>-</v>
      </c>
      <c r="CB36" s="1163" t="str">
        <f t="shared" si="25"/>
        <v>-</v>
      </c>
      <c r="CC36" s="1163" t="str">
        <f t="shared" si="25"/>
        <v>-</v>
      </c>
      <c r="CD36" s="1163" t="str">
        <f t="shared" si="25"/>
        <v>-</v>
      </c>
      <c r="CE36" s="1176" t="str">
        <f t="shared" si="25"/>
        <v>-</v>
      </c>
    </row>
    <row r="37" ht="14.25" spans="4:11">
      <c r="D37"/>
      <c r="E37"/>
      <c r="F37"/>
      <c r="G37"/>
      <c r="H37"/>
      <c r="I37"/>
      <c r="J37"/>
      <c r="K37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BB4:BG36">
    <cfRule type="expression" dxfId="0" priority="49">
      <formula>BB4&gt;0</formula>
    </cfRule>
    <cfRule type="expression" dxfId="1" priority="48">
      <formula>BB4&gt;0.5</formula>
    </cfRule>
    <cfRule type="expression" dxfId="2" priority="47">
      <formula>BB4&gt;1</formula>
    </cfRule>
  </conditionalFormatting>
  <conditionalFormatting sqref="BH4:BM36">
    <cfRule type="expression" dxfId="3" priority="46">
      <formula>AND(BH4&lt;&gt;"",BH4=0)</formula>
    </cfRule>
  </conditionalFormatting>
  <conditionalFormatting sqref="BT4:BY36">
    <cfRule type="expression" dxfId="4" priority="54">
      <formula>AND(BT4&lt;&gt;"",BT4=0)</formula>
    </cfRule>
  </conditionalFormatting>
  <conditionalFormatting sqref="BZ4:CE36">
    <cfRule type="expression" dxfId="5" priority="50">
      <formula>BZ4&lt;10</formula>
    </cfRule>
    <cfRule type="expression" dxfId="6" priority="51">
      <formula>BZ4&lt;50</formula>
    </cfRule>
    <cfRule type="expression" dxfId="7" priority="52">
      <formula>BZ4&lt;150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R222"/>
  <sheetViews>
    <sheetView showGridLines="0" zoomScale="55" zoomScaleNormal="55" workbookViewId="0">
      <selection activeCell="M15" sqref="M15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6384" width="9" style="55"/>
  </cols>
  <sheetData>
    <row r="1" ht="41.25" customHeight="1"/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7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si="1"/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si="1"/>
        <v>13</v>
      </c>
      <c r="L23" s="107">
        <f>'在庫（袜子）'!V23</f>
        <v>0</v>
      </c>
      <c r="M23" s="108">
        <f t="shared" si="0"/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1"/>
        <v>13</v>
      </c>
      <c r="L24" s="99">
        <f>'在庫（袜子）'!V24</f>
        <v>0</v>
      </c>
      <c r="M24" s="100">
        <f t="shared" si="0"/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1"/>
        <v>13</v>
      </c>
      <c r="L25" s="103">
        <f>'在庫（袜子）'!V25</f>
        <v>0</v>
      </c>
      <c r="M25" s="104">
        <f t="shared" si="0"/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1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1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1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1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1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1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1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1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1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1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1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1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1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1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1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1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1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1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1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1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1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1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1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1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1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1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1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si="1"/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1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1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1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1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1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1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1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1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1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1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144" t="s">
        <v>487</v>
      </c>
      <c r="J64" s="106">
        <v>11</v>
      </c>
      <c r="K64" s="106">
        <f t="shared" si="1"/>
        <v>11.2</v>
      </c>
      <c r="L64" s="107">
        <f>'在庫（袜子）'!V64</f>
        <v>0</v>
      </c>
      <c r="M64" s="108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189" t="s">
        <v>487</v>
      </c>
      <c r="J65" s="98">
        <v>11</v>
      </c>
      <c r="K65" s="98">
        <f t="shared" si="1"/>
        <v>11.2</v>
      </c>
      <c r="L65" s="99">
        <f>'在庫（袜子）'!V65</f>
        <v>0</v>
      </c>
      <c r="M65" s="100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190" t="s">
        <v>487</v>
      </c>
      <c r="J66" s="102">
        <v>11</v>
      </c>
      <c r="K66" s="102">
        <f t="shared" si="1"/>
        <v>11.2</v>
      </c>
      <c r="L66" s="103">
        <f>'在庫（袜子）'!V66</f>
        <v>0</v>
      </c>
      <c r="M66" s="104">
        <f t="shared" si="0"/>
        <v>0</v>
      </c>
    </row>
    <row r="67" ht="50.1" customHeight="1" spans="2:13">
      <c r="B67" s="145" t="s">
        <v>589</v>
      </c>
      <c r="C67" s="145" t="s">
        <v>483</v>
      </c>
      <c r="D67" s="146" t="s">
        <v>590</v>
      </c>
      <c r="E67" s="147"/>
      <c r="F67" s="148" t="s">
        <v>16</v>
      </c>
      <c r="G67" s="148" t="s">
        <v>512</v>
      </c>
      <c r="H67" s="148" t="s">
        <v>490</v>
      </c>
      <c r="I67" s="191" t="s">
        <v>487</v>
      </c>
      <c r="J67" s="192">
        <v>11</v>
      </c>
      <c r="K67" s="192">
        <f t="shared" si="1"/>
        <v>11.2</v>
      </c>
      <c r="L67" s="193">
        <f>'在庫（袜子）'!V67</f>
        <v>0</v>
      </c>
      <c r="M67" s="194">
        <f t="shared" si="0"/>
        <v>0</v>
      </c>
    </row>
    <row r="68" ht="50.1" customHeight="1" spans="2:13">
      <c r="B68" s="149"/>
      <c r="C68" s="149"/>
      <c r="D68" s="150"/>
      <c r="E68" s="151"/>
      <c r="F68" s="152" t="s">
        <v>17</v>
      </c>
      <c r="G68" s="152" t="s">
        <v>514</v>
      </c>
      <c r="H68" s="152" t="s">
        <v>493</v>
      </c>
      <c r="I68" s="152" t="s">
        <v>487</v>
      </c>
      <c r="J68" s="195">
        <v>11</v>
      </c>
      <c r="K68" s="195">
        <f t="shared" si="1"/>
        <v>11.2</v>
      </c>
      <c r="L68" s="196">
        <f>'在庫（袜子）'!V68</f>
        <v>0</v>
      </c>
      <c r="M68" s="197">
        <f t="shared" ref="M68:M131" si="2">K68*L68</f>
        <v>0</v>
      </c>
    </row>
    <row r="69" ht="50.1" customHeight="1" spans="2:13">
      <c r="B69" s="153"/>
      <c r="C69" s="153"/>
      <c r="D69" s="154"/>
      <c r="E69" s="155"/>
      <c r="F69" s="156" t="s">
        <v>18</v>
      </c>
      <c r="G69" s="156" t="s">
        <v>516</v>
      </c>
      <c r="H69" s="156" t="s">
        <v>496</v>
      </c>
      <c r="I69" s="198" t="s">
        <v>487</v>
      </c>
      <c r="J69" s="199">
        <v>11</v>
      </c>
      <c r="K69" s="199">
        <f t="shared" si="1"/>
        <v>11.2</v>
      </c>
      <c r="L69" s="200">
        <f>'在庫（袜子）'!V69</f>
        <v>0</v>
      </c>
      <c r="M69" s="201">
        <f t="shared" si="2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1"/>
        <v>19</v>
      </c>
      <c r="L70" s="107">
        <f>'在庫（袜子）'!V70</f>
        <v>0</v>
      </c>
      <c r="M70" s="108">
        <f t="shared" si="2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1"/>
        <v>19</v>
      </c>
      <c r="L71" s="99">
        <f>'在庫（袜子）'!V71</f>
        <v>0</v>
      </c>
      <c r="M71" s="100">
        <f t="shared" si="2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ref="K72:K89" si="3">J72+0.2</f>
        <v>19</v>
      </c>
      <c r="L72" s="99">
        <f>'在庫（袜子）'!V72</f>
        <v>0</v>
      </c>
      <c r="M72" s="100">
        <f t="shared" si="2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3"/>
        <v>19</v>
      </c>
      <c r="L73" s="99">
        <f>'在庫（袜子）'!V73</f>
        <v>0</v>
      </c>
      <c r="M73" s="100">
        <f t="shared" si="2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3"/>
        <v>19</v>
      </c>
      <c r="L74" s="103">
        <f>'在庫（袜子）'!V74</f>
        <v>0</v>
      </c>
      <c r="M74" s="104">
        <f t="shared" si="2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3"/>
        <v>10.7</v>
      </c>
      <c r="L75" s="107">
        <f>'在庫（袜子）'!V75</f>
        <v>0</v>
      </c>
      <c r="M75" s="113">
        <f t="shared" si="2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3"/>
        <v>10.7</v>
      </c>
      <c r="L76" s="123">
        <f>'在庫（袜子）'!V76</f>
        <v>0</v>
      </c>
      <c r="M76" s="114">
        <f t="shared" si="2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3"/>
        <v>11.7</v>
      </c>
      <c r="L77" s="117">
        <f>'在庫（袜子）'!V77</f>
        <v>0</v>
      </c>
      <c r="M77" s="118">
        <f t="shared" si="2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3"/>
        <v>10.7</v>
      </c>
      <c r="L78" s="103">
        <f>'在庫（袜子）'!V78</f>
        <v>0</v>
      </c>
      <c r="M78" s="120">
        <f t="shared" si="2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3"/>
        <v>10.7</v>
      </c>
      <c r="L79" s="140">
        <f>'在庫（袜子）'!V79</f>
        <v>0</v>
      </c>
      <c r="M79" s="212">
        <f t="shared" si="2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3"/>
        <v>10.7</v>
      </c>
      <c r="L80" s="123">
        <f>'在庫（袜子）'!V80</f>
        <v>0</v>
      </c>
      <c r="M80" s="114">
        <f t="shared" si="2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3"/>
        <v>11.7</v>
      </c>
      <c r="L81" s="117">
        <f>'在庫（袜子）'!V81</f>
        <v>0</v>
      </c>
      <c r="M81" s="118">
        <f t="shared" si="2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3"/>
        <v>10.7</v>
      </c>
      <c r="L82" s="103">
        <f>'在庫（袜子）'!V82</f>
        <v>0</v>
      </c>
      <c r="M82" s="120">
        <f t="shared" si="2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3"/>
        <v>12.2</v>
      </c>
      <c r="L83" s="107">
        <f>'在庫（袜子）'!V83</f>
        <v>0</v>
      </c>
      <c r="M83" s="113">
        <f t="shared" si="2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3"/>
        <v>12.2</v>
      </c>
      <c r="L84" s="99">
        <f>'在庫（袜子）'!V84</f>
        <v>0</v>
      </c>
      <c r="M84" s="114">
        <f t="shared" si="2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3"/>
        <v>12.2</v>
      </c>
      <c r="L85" s="117">
        <f>'在庫（袜子）'!V85</f>
        <v>0</v>
      </c>
      <c r="M85" s="118">
        <f t="shared" si="2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si="3"/>
        <v>12.2</v>
      </c>
      <c r="L86" s="103">
        <f>'在庫（袜子）'!V86</f>
        <v>0</v>
      </c>
      <c r="M86" s="120">
        <f t="shared" si="2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3"/>
        <v>13.5</v>
      </c>
      <c r="L87" s="107">
        <f>'在庫（袜子）'!V87</f>
        <v>0</v>
      </c>
      <c r="M87" s="108">
        <f t="shared" si="2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3"/>
        <v>13.5</v>
      </c>
      <c r="L88" s="99">
        <f>'在庫（袜子）'!V88</f>
        <v>0</v>
      </c>
      <c r="M88" s="100">
        <f t="shared" si="2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3"/>
        <v>13.5</v>
      </c>
      <c r="L89" s="103">
        <f>'在庫（袜子）'!V89</f>
        <v>0</v>
      </c>
      <c r="M89" s="104">
        <f t="shared" si="2"/>
        <v>0</v>
      </c>
    </row>
    <row r="90" ht="50.1" customHeight="1" spans="2:13">
      <c r="B90" s="145" t="s">
        <v>626</v>
      </c>
      <c r="C90" s="145" t="s">
        <v>519</v>
      </c>
      <c r="D90" s="146" t="s">
        <v>627</v>
      </c>
      <c r="E90" s="147"/>
      <c r="F90" s="148" t="s">
        <v>16</v>
      </c>
      <c r="G90" s="148" t="s">
        <v>512</v>
      </c>
      <c r="H90" s="148" t="s">
        <v>490</v>
      </c>
      <c r="I90" s="191" t="s">
        <v>500</v>
      </c>
      <c r="J90" s="218">
        <v>12.5</v>
      </c>
      <c r="K90" s="218">
        <v>12.7</v>
      </c>
      <c r="L90" s="193">
        <f>'在庫（袜子）'!V90</f>
        <v>0</v>
      </c>
      <c r="M90" s="194">
        <f t="shared" si="2"/>
        <v>0</v>
      </c>
    </row>
    <row r="91" ht="50.1" customHeight="1" spans="2:13">
      <c r="B91" s="149"/>
      <c r="C91" s="149"/>
      <c r="D91" s="150"/>
      <c r="E91" s="151"/>
      <c r="F91" s="152" t="s">
        <v>17</v>
      </c>
      <c r="G91" s="152" t="s">
        <v>514</v>
      </c>
      <c r="H91" s="152" t="s">
        <v>493</v>
      </c>
      <c r="I91" s="152" t="s">
        <v>500</v>
      </c>
      <c r="J91" s="219">
        <v>12.5</v>
      </c>
      <c r="K91" s="219">
        <v>12.7</v>
      </c>
      <c r="L91" s="220">
        <f>'在庫（袜子）'!V91</f>
        <v>0</v>
      </c>
      <c r="M91" s="221">
        <f t="shared" si="2"/>
        <v>0</v>
      </c>
    </row>
    <row r="92" ht="50.1" customHeight="1" spans="2:13">
      <c r="B92" s="153"/>
      <c r="C92" s="153"/>
      <c r="D92" s="154"/>
      <c r="E92" s="155"/>
      <c r="F92" s="156" t="s">
        <v>18</v>
      </c>
      <c r="G92" s="156" t="s">
        <v>516</v>
      </c>
      <c r="H92" s="156" t="s">
        <v>496</v>
      </c>
      <c r="I92" s="198" t="s">
        <v>500</v>
      </c>
      <c r="J92" s="222">
        <v>12.5</v>
      </c>
      <c r="K92" s="222">
        <v>12.7</v>
      </c>
      <c r="L92" s="200">
        <f>'在庫（袜子）'!V92</f>
        <v>0</v>
      </c>
      <c r="M92" s="201">
        <f t="shared" si="2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217" t="s">
        <v>500</v>
      </c>
      <c r="J93" s="106">
        <v>12.5</v>
      </c>
      <c r="K93" s="106">
        <v>12.7</v>
      </c>
      <c r="L93" s="107">
        <f>'在庫（袜子）'!V93</f>
        <v>0</v>
      </c>
      <c r="M93" s="108">
        <f t="shared" si="2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223" t="s">
        <v>500</v>
      </c>
      <c r="J94" s="98">
        <v>12.5</v>
      </c>
      <c r="K94" s="98">
        <v>12.7</v>
      </c>
      <c r="L94" s="99">
        <f>'在庫（袜子）'!V94</f>
        <v>0</v>
      </c>
      <c r="M94" s="100">
        <f t="shared" si="2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224" t="s">
        <v>500</v>
      </c>
      <c r="J95" s="98">
        <v>12.5</v>
      </c>
      <c r="K95" s="98">
        <v>12.7</v>
      </c>
      <c r="L95" s="99">
        <f>'在庫（袜子）'!V95</f>
        <v>0</v>
      </c>
      <c r="M95" s="100">
        <f t="shared" si="2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203" t="s">
        <v>500</v>
      </c>
      <c r="J96" s="102">
        <v>12.5</v>
      </c>
      <c r="K96" s="102">
        <v>12.7</v>
      </c>
      <c r="L96" s="103">
        <f>'在庫（袜子）'!V96</f>
        <v>0</v>
      </c>
      <c r="M96" s="104">
        <f t="shared" si="2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2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2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2"/>
        <v>0</v>
      </c>
    </row>
    <row r="100" ht="50.1" customHeight="1" spans="2:13">
      <c r="B100" s="145" t="s">
        <v>642</v>
      </c>
      <c r="C100" s="169" t="s">
        <v>519</v>
      </c>
      <c r="D100" s="170" t="s">
        <v>643</v>
      </c>
      <c r="E100" s="147"/>
      <c r="F100" s="148" t="s">
        <v>16</v>
      </c>
      <c r="G100" s="148" t="s">
        <v>512</v>
      </c>
      <c r="H100" s="148" t="s">
        <v>490</v>
      </c>
      <c r="I100" s="148" t="s">
        <v>500</v>
      </c>
      <c r="J100" s="192">
        <v>12.5</v>
      </c>
      <c r="K100" s="192">
        <v>12.7</v>
      </c>
      <c r="L100" s="193">
        <f>'在庫（袜子）'!V100</f>
        <v>0</v>
      </c>
      <c r="M100" s="194">
        <f t="shared" si="2"/>
        <v>0</v>
      </c>
    </row>
    <row r="101" ht="50.1" customHeight="1" spans="2:13">
      <c r="B101" s="149"/>
      <c r="C101" s="149"/>
      <c r="D101" s="171"/>
      <c r="E101" s="151"/>
      <c r="F101" s="152" t="s">
        <v>17</v>
      </c>
      <c r="G101" s="152" t="s">
        <v>514</v>
      </c>
      <c r="H101" s="152" t="s">
        <v>493</v>
      </c>
      <c r="I101" s="152" t="s">
        <v>500</v>
      </c>
      <c r="J101" s="195">
        <v>12.5</v>
      </c>
      <c r="K101" s="195">
        <v>12.7</v>
      </c>
      <c r="L101" s="220">
        <f>'在庫（袜子）'!V101</f>
        <v>0</v>
      </c>
      <c r="M101" s="221">
        <f t="shared" si="2"/>
        <v>0</v>
      </c>
    </row>
    <row r="102" ht="50.1" customHeight="1" spans="2:13">
      <c r="B102" s="153"/>
      <c r="C102" s="172"/>
      <c r="D102" s="171"/>
      <c r="E102" s="151"/>
      <c r="F102" s="156" t="s">
        <v>18</v>
      </c>
      <c r="G102" s="156" t="s">
        <v>516</v>
      </c>
      <c r="H102" s="156" t="s">
        <v>496</v>
      </c>
      <c r="I102" s="156" t="s">
        <v>500</v>
      </c>
      <c r="J102" s="199">
        <v>12.5</v>
      </c>
      <c r="K102" s="199">
        <v>12.7</v>
      </c>
      <c r="L102" s="200">
        <f>'在庫（袜子）'!V102</f>
        <v>0</v>
      </c>
      <c r="M102" s="201">
        <f t="shared" si="2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2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2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2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 t="shared" ref="J106:J108" si="4">4.3*4</f>
        <v>17.2</v>
      </c>
      <c r="K106" s="106">
        <v>17.4</v>
      </c>
      <c r="L106" s="107">
        <f>'在庫（袜子）'!V106</f>
        <v>0</v>
      </c>
      <c r="M106" s="108">
        <f t="shared" si="2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 t="shared" si="4"/>
        <v>17.2</v>
      </c>
      <c r="K107" s="98">
        <v>17.4</v>
      </c>
      <c r="L107" s="99">
        <f>'在庫（袜子）'!V107</f>
        <v>0</v>
      </c>
      <c r="M107" s="100">
        <f t="shared" si="2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 t="shared" si="4"/>
        <v>17.2</v>
      </c>
      <c r="K108" s="102">
        <v>17.4</v>
      </c>
      <c r="L108" s="103">
        <f>'在庫（袜子）'!V108</f>
        <v>0</v>
      </c>
      <c r="M108" s="104">
        <f t="shared" si="2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225" t="s">
        <v>500</v>
      </c>
      <c r="J109" s="106">
        <v>12.5</v>
      </c>
      <c r="K109" s="106">
        <f t="shared" ref="K109:K134" si="5">J109+0.2</f>
        <v>12.7</v>
      </c>
      <c r="L109" s="107">
        <f>'在庫（袜子）'!V109</f>
        <v>0</v>
      </c>
      <c r="M109" s="108">
        <f t="shared" si="2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202" t="s">
        <v>500</v>
      </c>
      <c r="J110" s="98">
        <v>12.5</v>
      </c>
      <c r="K110" s="98">
        <f t="shared" si="5"/>
        <v>12.7</v>
      </c>
      <c r="L110" s="99">
        <f>'在庫（袜子）'!V110</f>
        <v>0</v>
      </c>
      <c r="M110" s="100">
        <f t="shared" si="2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226" t="s">
        <v>500</v>
      </c>
      <c r="J111" s="102">
        <v>12.5</v>
      </c>
      <c r="K111" s="102">
        <f t="shared" si="5"/>
        <v>12.7</v>
      </c>
      <c r="L111" s="103">
        <f>'在庫（袜子）'!V111</f>
        <v>0</v>
      </c>
      <c r="M111" s="104">
        <f t="shared" si="2"/>
        <v>0</v>
      </c>
    </row>
    <row r="112" ht="50.1" customHeight="1" spans="2:13">
      <c r="B112" s="63"/>
      <c r="C112" s="145" t="s">
        <v>519</v>
      </c>
      <c r="D112" s="179" t="s">
        <v>666</v>
      </c>
      <c r="E112" s="180"/>
      <c r="F112" s="148" t="s">
        <v>16</v>
      </c>
      <c r="G112" s="148" t="s">
        <v>512</v>
      </c>
      <c r="H112" s="148" t="s">
        <v>490</v>
      </c>
      <c r="I112" s="148" t="s">
        <v>500</v>
      </c>
      <c r="J112" s="192">
        <v>12.5</v>
      </c>
      <c r="K112" s="192">
        <f t="shared" si="5"/>
        <v>12.7</v>
      </c>
      <c r="L112" s="193">
        <f>'在庫（袜子）'!V112</f>
        <v>0</v>
      </c>
      <c r="M112" s="194">
        <f t="shared" si="2"/>
        <v>0</v>
      </c>
    </row>
    <row r="113" ht="50.1" customHeight="1" spans="2:13">
      <c r="B113" s="63"/>
      <c r="C113" s="149"/>
      <c r="D113" s="181"/>
      <c r="E113" s="182"/>
      <c r="F113" s="152" t="s">
        <v>17</v>
      </c>
      <c r="G113" s="152" t="s">
        <v>514</v>
      </c>
      <c r="H113" s="152" t="s">
        <v>493</v>
      </c>
      <c r="I113" s="152" t="s">
        <v>500</v>
      </c>
      <c r="J113" s="195">
        <v>12.5</v>
      </c>
      <c r="K113" s="195">
        <f t="shared" si="5"/>
        <v>12.7</v>
      </c>
      <c r="L113" s="220">
        <f>'在庫（袜子）'!V113</f>
        <v>0</v>
      </c>
      <c r="M113" s="221">
        <f t="shared" si="2"/>
        <v>0</v>
      </c>
    </row>
    <row r="114" ht="50.1" customHeight="1" spans="2:13">
      <c r="B114" s="71"/>
      <c r="C114" s="153"/>
      <c r="D114" s="183"/>
      <c r="E114" s="184"/>
      <c r="F114" s="156" t="s">
        <v>18</v>
      </c>
      <c r="G114" s="156" t="s">
        <v>516</v>
      </c>
      <c r="H114" s="156" t="s">
        <v>496</v>
      </c>
      <c r="I114" s="156" t="s">
        <v>500</v>
      </c>
      <c r="J114" s="199">
        <v>12.5</v>
      </c>
      <c r="K114" s="199">
        <f t="shared" si="5"/>
        <v>12.7</v>
      </c>
      <c r="L114" s="200">
        <f>'在庫（袜子）'!V114</f>
        <v>0</v>
      </c>
      <c r="M114" s="201">
        <f t="shared" si="2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144" t="s">
        <v>487</v>
      </c>
      <c r="J115" s="106">
        <v>13</v>
      </c>
      <c r="K115" s="106">
        <f t="shared" si="5"/>
        <v>13.2</v>
      </c>
      <c r="L115" s="107">
        <f>'在庫（袜子）'!V115</f>
        <v>0</v>
      </c>
      <c r="M115" s="108">
        <f t="shared" si="2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189" t="s">
        <v>487</v>
      </c>
      <c r="J116" s="98">
        <v>13</v>
      </c>
      <c r="K116" s="98">
        <f t="shared" si="5"/>
        <v>13.2</v>
      </c>
      <c r="L116" s="99">
        <f>'在庫（袜子）'!V116</f>
        <v>0</v>
      </c>
      <c r="M116" s="100">
        <f t="shared" si="2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226" t="s">
        <v>500</v>
      </c>
      <c r="J117" s="102">
        <v>13</v>
      </c>
      <c r="K117" s="102">
        <f t="shared" si="5"/>
        <v>13.2</v>
      </c>
      <c r="L117" s="103">
        <f>'在庫（袜子）'!V117</f>
        <v>0</v>
      </c>
      <c r="M117" s="104">
        <f t="shared" si="2"/>
        <v>0</v>
      </c>
    </row>
    <row r="118" ht="50.1" customHeight="1" spans="2:13">
      <c r="B118" s="63"/>
      <c r="C118" s="59" t="s">
        <v>519</v>
      </c>
      <c r="D118" s="162" t="s">
        <v>1359</v>
      </c>
      <c r="E118" s="167"/>
      <c r="F118" s="95" t="s">
        <v>16</v>
      </c>
      <c r="G118" s="67" t="s">
        <v>1360</v>
      </c>
      <c r="H118" s="67" t="s">
        <v>673</v>
      </c>
      <c r="I118" s="213" t="s">
        <v>487</v>
      </c>
      <c r="J118" s="106">
        <v>12.3</v>
      </c>
      <c r="K118" s="106">
        <f t="shared" si="5"/>
        <v>12.5</v>
      </c>
      <c r="L118" s="107" t="e">
        <f>'在庫（袜子）'!#REF!</f>
        <v>#REF!</v>
      </c>
      <c r="M118" s="108" t="e">
        <f t="shared" si="2"/>
        <v>#REF!</v>
      </c>
    </row>
    <row r="119" ht="50.1" customHeight="1" spans="2:13">
      <c r="B119" s="63"/>
      <c r="C119" s="63"/>
      <c r="D119" s="164"/>
      <c r="E119" s="167"/>
      <c r="F119" s="94" t="s">
        <v>17</v>
      </c>
      <c r="G119" s="62" t="s">
        <v>675</v>
      </c>
      <c r="H119" s="62" t="s">
        <v>490</v>
      </c>
      <c r="I119" s="142" t="s">
        <v>487</v>
      </c>
      <c r="J119" s="98">
        <v>12.3</v>
      </c>
      <c r="K119" s="98">
        <f t="shared" si="5"/>
        <v>12.5</v>
      </c>
      <c r="L119" s="99" t="e">
        <f>'在庫（袜子）'!#REF!</f>
        <v>#REF!</v>
      </c>
      <c r="M119" s="100" t="e">
        <f t="shared" si="2"/>
        <v>#REF!</v>
      </c>
    </row>
    <row r="120" ht="50.1" customHeight="1" spans="2:13">
      <c r="B120" s="71"/>
      <c r="C120" s="71"/>
      <c r="D120" s="165"/>
      <c r="E120" s="70"/>
      <c r="F120" s="81" t="s">
        <v>18</v>
      </c>
      <c r="G120" s="65" t="s">
        <v>677</v>
      </c>
      <c r="H120" s="65" t="s">
        <v>493</v>
      </c>
      <c r="I120" s="203" t="s">
        <v>500</v>
      </c>
      <c r="J120" s="102">
        <v>12.3</v>
      </c>
      <c r="K120" s="102">
        <f t="shared" si="5"/>
        <v>12.5</v>
      </c>
      <c r="L120" s="103" t="e">
        <f>'在庫（袜子）'!#REF!</f>
        <v>#REF!</v>
      </c>
      <c r="M120" s="104" t="e">
        <f t="shared" si="2"/>
        <v>#REF!</v>
      </c>
    </row>
    <row r="121" ht="50.1" customHeight="1" spans="2:13">
      <c r="B121" s="145" t="s">
        <v>680</v>
      </c>
      <c r="C121" s="145" t="s">
        <v>519</v>
      </c>
      <c r="D121" s="146" t="s">
        <v>798</v>
      </c>
      <c r="E121" s="185"/>
      <c r="F121" s="148" t="s">
        <v>16</v>
      </c>
      <c r="G121" s="186" t="s">
        <v>681</v>
      </c>
      <c r="H121" s="186" t="s">
        <v>486</v>
      </c>
      <c r="I121" s="191" t="s">
        <v>487</v>
      </c>
      <c r="J121" s="192">
        <v>14.5</v>
      </c>
      <c r="K121" s="192">
        <f t="shared" si="5"/>
        <v>14.7</v>
      </c>
      <c r="L121" s="193">
        <f>'在庫（袜子）'!V118</f>
        <v>0</v>
      </c>
      <c r="M121" s="194">
        <f t="shared" si="2"/>
        <v>0</v>
      </c>
    </row>
    <row r="122" ht="50.1" customHeight="1" spans="2:13">
      <c r="B122" s="149"/>
      <c r="C122" s="149"/>
      <c r="D122" s="150"/>
      <c r="E122" s="185"/>
      <c r="F122" s="152" t="s">
        <v>17</v>
      </c>
      <c r="G122" s="187" t="s">
        <v>683</v>
      </c>
      <c r="H122" s="187" t="s">
        <v>490</v>
      </c>
      <c r="I122" s="152" t="s">
        <v>500</v>
      </c>
      <c r="J122" s="195">
        <v>14.5</v>
      </c>
      <c r="K122" s="195">
        <f t="shared" si="5"/>
        <v>14.7</v>
      </c>
      <c r="L122" s="220">
        <f>'在庫（袜子）'!V119</f>
        <v>0</v>
      </c>
      <c r="M122" s="221">
        <f t="shared" si="2"/>
        <v>0</v>
      </c>
    </row>
    <row r="123" ht="50.1" customHeight="1" spans="2:13">
      <c r="B123" s="149"/>
      <c r="C123" s="149"/>
      <c r="D123" s="150"/>
      <c r="E123" s="185"/>
      <c r="F123" s="152" t="s">
        <v>18</v>
      </c>
      <c r="G123" s="187" t="s">
        <v>685</v>
      </c>
      <c r="H123" s="187" t="s">
        <v>493</v>
      </c>
      <c r="I123" s="152" t="s">
        <v>500</v>
      </c>
      <c r="J123" s="195">
        <v>14.5</v>
      </c>
      <c r="K123" s="195">
        <f t="shared" si="5"/>
        <v>14.7</v>
      </c>
      <c r="L123" s="220">
        <f>'在庫（袜子）'!V120</f>
        <v>0</v>
      </c>
      <c r="M123" s="221">
        <f t="shared" si="2"/>
        <v>0</v>
      </c>
    </row>
    <row r="124" ht="50.1" customHeight="1" spans="2:13">
      <c r="B124" s="149"/>
      <c r="C124" s="153"/>
      <c r="D124" s="154"/>
      <c r="E124" s="185"/>
      <c r="F124" s="156" t="s">
        <v>19</v>
      </c>
      <c r="G124" s="188" t="s">
        <v>687</v>
      </c>
      <c r="H124" s="188" t="s">
        <v>496</v>
      </c>
      <c r="I124" s="198" t="s">
        <v>500</v>
      </c>
      <c r="J124" s="199">
        <v>14.5</v>
      </c>
      <c r="K124" s="199">
        <f t="shared" si="5"/>
        <v>14.7</v>
      </c>
      <c r="L124" s="200">
        <f>'在庫（袜子）'!V121</f>
        <v>0</v>
      </c>
      <c r="M124" s="201">
        <f t="shared" si="2"/>
        <v>0</v>
      </c>
    </row>
    <row r="125" ht="50.1" customHeight="1" spans="2:13">
      <c r="B125" s="149"/>
      <c r="C125" s="145" t="s">
        <v>519</v>
      </c>
      <c r="D125" s="146" t="s">
        <v>799</v>
      </c>
      <c r="E125" s="147"/>
      <c r="F125" s="148" t="s">
        <v>16</v>
      </c>
      <c r="G125" s="186" t="s">
        <v>681</v>
      </c>
      <c r="H125" s="186" t="s">
        <v>486</v>
      </c>
      <c r="I125" s="148" t="s">
        <v>487</v>
      </c>
      <c r="J125" s="192">
        <v>14.5</v>
      </c>
      <c r="K125" s="192">
        <f t="shared" si="5"/>
        <v>14.7</v>
      </c>
      <c r="L125" s="193">
        <f>'在庫（袜子）'!V122</f>
        <v>0</v>
      </c>
      <c r="M125" s="194">
        <f t="shared" si="2"/>
        <v>0</v>
      </c>
    </row>
    <row r="126" ht="50.1" customHeight="1" spans="2:13">
      <c r="B126" s="149"/>
      <c r="C126" s="149"/>
      <c r="D126" s="150"/>
      <c r="E126" s="151"/>
      <c r="F126" s="152" t="s">
        <v>17</v>
      </c>
      <c r="G126" s="187" t="s">
        <v>683</v>
      </c>
      <c r="H126" s="187" t="s">
        <v>490</v>
      </c>
      <c r="I126" s="152" t="s">
        <v>500</v>
      </c>
      <c r="J126" s="195">
        <v>14.5</v>
      </c>
      <c r="K126" s="195">
        <f t="shared" si="5"/>
        <v>14.7</v>
      </c>
      <c r="L126" s="220">
        <f>'在庫（袜子）'!V123</f>
        <v>0</v>
      </c>
      <c r="M126" s="221">
        <f t="shared" si="2"/>
        <v>0</v>
      </c>
    </row>
    <row r="127" ht="50.1" customHeight="1" spans="2:13">
      <c r="B127" s="149"/>
      <c r="C127" s="149"/>
      <c r="D127" s="150"/>
      <c r="E127" s="151"/>
      <c r="F127" s="152" t="s">
        <v>18</v>
      </c>
      <c r="G127" s="187" t="s">
        <v>685</v>
      </c>
      <c r="H127" s="187" t="s">
        <v>493</v>
      </c>
      <c r="I127" s="152" t="s">
        <v>500</v>
      </c>
      <c r="J127" s="195">
        <v>14.5</v>
      </c>
      <c r="K127" s="195">
        <f t="shared" si="5"/>
        <v>14.7</v>
      </c>
      <c r="L127" s="220">
        <f>'在庫（袜子）'!V124</f>
        <v>0</v>
      </c>
      <c r="M127" s="221">
        <f t="shared" si="2"/>
        <v>0</v>
      </c>
    </row>
    <row r="128" ht="50.1" customHeight="1" spans="2:13">
      <c r="B128" s="149"/>
      <c r="C128" s="149"/>
      <c r="D128" s="150"/>
      <c r="E128" s="151"/>
      <c r="F128" s="156" t="s">
        <v>19</v>
      </c>
      <c r="G128" s="188" t="s">
        <v>687</v>
      </c>
      <c r="H128" s="188" t="s">
        <v>496</v>
      </c>
      <c r="I128" s="156" t="s">
        <v>500</v>
      </c>
      <c r="J128" s="199">
        <v>14.5</v>
      </c>
      <c r="K128" s="199">
        <f t="shared" si="5"/>
        <v>14.7</v>
      </c>
      <c r="L128" s="200">
        <f>'在庫（袜子）'!V125</f>
        <v>0</v>
      </c>
      <c r="M128" s="201">
        <f t="shared" si="2"/>
        <v>0</v>
      </c>
    </row>
    <row r="129" ht="50.1" customHeight="1" spans="2:13">
      <c r="B129" s="145" t="s">
        <v>693</v>
      </c>
      <c r="C129" s="145" t="s">
        <v>519</v>
      </c>
      <c r="D129" s="146" t="s">
        <v>1361</v>
      </c>
      <c r="E129" s="147"/>
      <c r="F129" s="148" t="s">
        <v>16</v>
      </c>
      <c r="G129" s="186" t="s">
        <v>683</v>
      </c>
      <c r="H129" s="186" t="s">
        <v>490</v>
      </c>
      <c r="I129" s="148" t="s">
        <v>500</v>
      </c>
      <c r="J129" s="192">
        <v>20</v>
      </c>
      <c r="K129" s="192">
        <f t="shared" si="5"/>
        <v>20.2</v>
      </c>
      <c r="L129" s="193" t="e">
        <f>'在庫（袜子）'!#REF!</f>
        <v>#REF!</v>
      </c>
      <c r="M129" s="194" t="e">
        <f t="shared" si="2"/>
        <v>#REF!</v>
      </c>
    </row>
    <row r="130" ht="50.1" customHeight="1" spans="2:13">
      <c r="B130" s="149"/>
      <c r="C130" s="149"/>
      <c r="D130" s="229"/>
      <c r="E130" s="151"/>
      <c r="F130" s="152" t="s">
        <v>17</v>
      </c>
      <c r="G130" s="187" t="s">
        <v>696</v>
      </c>
      <c r="H130" s="187" t="s">
        <v>601</v>
      </c>
      <c r="I130" s="152" t="s">
        <v>500</v>
      </c>
      <c r="J130" s="195">
        <v>20</v>
      </c>
      <c r="K130" s="195">
        <f t="shared" si="5"/>
        <v>20.2</v>
      </c>
      <c r="L130" s="220" t="e">
        <f>'在庫（袜子）'!#REF!</f>
        <v>#REF!</v>
      </c>
      <c r="M130" s="221" t="e">
        <f t="shared" si="2"/>
        <v>#REF!</v>
      </c>
    </row>
    <row r="131" ht="50.1" customHeight="1" spans="2:13">
      <c r="B131" s="149"/>
      <c r="C131" s="149"/>
      <c r="D131" s="229"/>
      <c r="E131" s="151"/>
      <c r="F131" s="156" t="s">
        <v>18</v>
      </c>
      <c r="G131" s="188" t="s">
        <v>698</v>
      </c>
      <c r="H131" s="188" t="s">
        <v>603</v>
      </c>
      <c r="I131" s="198" t="s">
        <v>500</v>
      </c>
      <c r="J131" s="199">
        <v>20</v>
      </c>
      <c r="K131" s="199">
        <f t="shared" si="5"/>
        <v>20.2</v>
      </c>
      <c r="L131" s="200" t="e">
        <f>'在庫（袜子）'!#REF!</f>
        <v>#REF!</v>
      </c>
      <c r="M131" s="201" t="e">
        <f t="shared" si="2"/>
        <v>#REF!</v>
      </c>
    </row>
    <row r="132" ht="50.1" customHeight="1" spans="2:13">
      <c r="B132" s="149"/>
      <c r="C132" s="145" t="s">
        <v>519</v>
      </c>
      <c r="D132" s="230" t="s">
        <v>694</v>
      </c>
      <c r="E132" s="147"/>
      <c r="F132" s="148" t="s">
        <v>16</v>
      </c>
      <c r="G132" s="186" t="s">
        <v>683</v>
      </c>
      <c r="H132" s="186" t="s">
        <v>490</v>
      </c>
      <c r="I132" s="148" t="s">
        <v>500</v>
      </c>
      <c r="J132" s="192">
        <v>20</v>
      </c>
      <c r="K132" s="192">
        <f t="shared" si="5"/>
        <v>20.2</v>
      </c>
      <c r="L132" s="193">
        <f>'在庫（袜子）'!V126</f>
        <v>0</v>
      </c>
      <c r="M132" s="194">
        <f t="shared" ref="M132:M195" si="6">K132*L132</f>
        <v>0</v>
      </c>
    </row>
    <row r="133" ht="50.1" customHeight="1" spans="2:13">
      <c r="B133" s="149"/>
      <c r="C133" s="149"/>
      <c r="D133" s="229"/>
      <c r="E133" s="151"/>
      <c r="F133" s="152" t="s">
        <v>17</v>
      </c>
      <c r="G133" s="187" t="s">
        <v>696</v>
      </c>
      <c r="H133" s="187" t="s">
        <v>601</v>
      </c>
      <c r="I133" s="152" t="s">
        <v>500</v>
      </c>
      <c r="J133" s="195">
        <v>20</v>
      </c>
      <c r="K133" s="195">
        <f t="shared" si="5"/>
        <v>20.2</v>
      </c>
      <c r="L133" s="220">
        <f>'在庫（袜子）'!V127</f>
        <v>0</v>
      </c>
      <c r="M133" s="221">
        <f t="shared" si="6"/>
        <v>0</v>
      </c>
    </row>
    <row r="134" ht="50.1" customHeight="1" spans="2:13">
      <c r="B134" s="153"/>
      <c r="C134" s="153"/>
      <c r="D134" s="231"/>
      <c r="E134" s="155"/>
      <c r="F134" s="156" t="s">
        <v>18</v>
      </c>
      <c r="G134" s="188" t="s">
        <v>698</v>
      </c>
      <c r="H134" s="188" t="s">
        <v>603</v>
      </c>
      <c r="I134" s="156" t="s">
        <v>500</v>
      </c>
      <c r="J134" s="199">
        <v>20</v>
      </c>
      <c r="K134" s="199">
        <f t="shared" si="5"/>
        <v>20.2</v>
      </c>
      <c r="L134" s="200">
        <f>'在庫（袜子）'!V128</f>
        <v>0</v>
      </c>
      <c r="M134" s="201">
        <f t="shared" si="6"/>
        <v>0</v>
      </c>
    </row>
    <row r="135" ht="50.1" customHeight="1" spans="2:13">
      <c r="B135" s="59" t="s">
        <v>1362</v>
      </c>
      <c r="C135" s="59" t="s">
        <v>483</v>
      </c>
      <c r="D135" s="60" t="s">
        <v>1363</v>
      </c>
      <c r="E135" s="232"/>
      <c r="F135" s="67" t="s">
        <v>16</v>
      </c>
      <c r="G135" s="67" t="s">
        <v>683</v>
      </c>
      <c r="H135" s="233" t="s">
        <v>490</v>
      </c>
      <c r="I135" s="256" t="s">
        <v>487</v>
      </c>
      <c r="J135" s="106">
        <v>9.5</v>
      </c>
      <c r="K135" s="106">
        <v>9.7</v>
      </c>
      <c r="L135" s="107" t="e">
        <f>'在庫（袜子）'!#REF!</f>
        <v>#REF!</v>
      </c>
      <c r="M135" s="108" t="e">
        <f t="shared" si="6"/>
        <v>#REF!</v>
      </c>
    </row>
    <row r="136" ht="50.1" customHeight="1" spans="2:13">
      <c r="B136" s="63"/>
      <c r="C136" s="63"/>
      <c r="D136" s="64"/>
      <c r="E136" s="234"/>
      <c r="F136" s="62" t="s">
        <v>17</v>
      </c>
      <c r="G136" s="62" t="s">
        <v>704</v>
      </c>
      <c r="H136" s="235" t="s">
        <v>493</v>
      </c>
      <c r="I136" s="257" t="s">
        <v>487</v>
      </c>
      <c r="J136" s="98">
        <v>9.5</v>
      </c>
      <c r="K136" s="98">
        <v>9.7</v>
      </c>
      <c r="L136" s="99" t="e">
        <f>'在庫（袜子）'!#REF!</f>
        <v>#REF!</v>
      </c>
      <c r="M136" s="100" t="e">
        <f t="shared" si="6"/>
        <v>#REF!</v>
      </c>
    </row>
    <row r="137" ht="50.1" customHeight="1" spans="2:13">
      <c r="B137" s="63"/>
      <c r="C137" s="63"/>
      <c r="D137" s="69"/>
      <c r="E137" s="236"/>
      <c r="F137" s="65" t="s">
        <v>18</v>
      </c>
      <c r="G137" s="65" t="s">
        <v>687</v>
      </c>
      <c r="H137" s="237" t="s">
        <v>496</v>
      </c>
      <c r="I137" s="258" t="s">
        <v>487</v>
      </c>
      <c r="J137" s="102">
        <v>9.5</v>
      </c>
      <c r="K137" s="102">
        <v>9.7</v>
      </c>
      <c r="L137" s="103" t="e">
        <f>'在庫（袜子）'!#REF!</f>
        <v>#REF!</v>
      </c>
      <c r="M137" s="104" t="e">
        <f t="shared" si="6"/>
        <v>#REF!</v>
      </c>
    </row>
    <row r="138" ht="50.1" customHeight="1" spans="2:13">
      <c r="B138" s="63"/>
      <c r="C138" s="63"/>
      <c r="D138" s="60" t="s">
        <v>1364</v>
      </c>
      <c r="E138" s="238"/>
      <c r="F138" s="86" t="s">
        <v>16</v>
      </c>
      <c r="G138" s="86" t="s">
        <v>683</v>
      </c>
      <c r="H138" s="239" t="s">
        <v>490</v>
      </c>
      <c r="I138" s="259" t="s">
        <v>487</v>
      </c>
      <c r="J138" s="139">
        <v>9.5</v>
      </c>
      <c r="K138" s="106">
        <v>9.7</v>
      </c>
      <c r="L138" s="107" t="e">
        <f>'在庫（袜子）'!#REF!</f>
        <v>#REF!</v>
      </c>
      <c r="M138" s="108" t="e">
        <f t="shared" si="6"/>
        <v>#REF!</v>
      </c>
    </row>
    <row r="139" ht="50.1" customHeight="1" spans="2:13">
      <c r="B139" s="63"/>
      <c r="C139" s="63"/>
      <c r="D139" s="64"/>
      <c r="E139" s="234"/>
      <c r="F139" s="62" t="s">
        <v>17</v>
      </c>
      <c r="G139" s="62" t="s">
        <v>704</v>
      </c>
      <c r="H139" s="235" t="s">
        <v>493</v>
      </c>
      <c r="I139" s="260" t="s">
        <v>487</v>
      </c>
      <c r="J139" s="98">
        <v>9.5</v>
      </c>
      <c r="K139" s="98">
        <v>9.7</v>
      </c>
      <c r="L139" s="99" t="e">
        <f>'在庫（袜子）'!#REF!</f>
        <v>#REF!</v>
      </c>
      <c r="M139" s="100" t="e">
        <f t="shared" si="6"/>
        <v>#REF!</v>
      </c>
    </row>
    <row r="140" ht="50.1" customHeight="1" spans="2:13">
      <c r="B140" s="63"/>
      <c r="C140" s="63"/>
      <c r="D140" s="69"/>
      <c r="E140" s="240"/>
      <c r="F140" s="79" t="s">
        <v>18</v>
      </c>
      <c r="G140" s="79" t="s">
        <v>687</v>
      </c>
      <c r="H140" s="241" t="s">
        <v>496</v>
      </c>
      <c r="I140" s="261" t="s">
        <v>487</v>
      </c>
      <c r="J140" s="116">
        <v>9.5</v>
      </c>
      <c r="K140" s="102">
        <v>9.7</v>
      </c>
      <c r="L140" s="103" t="e">
        <f>'在庫（袜子）'!#REF!</f>
        <v>#REF!</v>
      </c>
      <c r="M140" s="104" t="e">
        <f t="shared" si="6"/>
        <v>#REF!</v>
      </c>
    </row>
    <row r="141" ht="50.1" customHeight="1" spans="2:13">
      <c r="B141" s="63"/>
      <c r="C141" s="63"/>
      <c r="D141" s="60" t="s">
        <v>1365</v>
      </c>
      <c r="E141" s="232"/>
      <c r="F141" s="67" t="s">
        <v>16</v>
      </c>
      <c r="G141" s="67" t="s">
        <v>683</v>
      </c>
      <c r="H141" s="233" t="s">
        <v>490</v>
      </c>
      <c r="I141" s="256" t="s">
        <v>487</v>
      </c>
      <c r="J141" s="106">
        <v>9.5</v>
      </c>
      <c r="K141" s="106">
        <v>9.7</v>
      </c>
      <c r="L141" s="107" t="e">
        <f>'在庫（袜子）'!#REF!</f>
        <v>#REF!</v>
      </c>
      <c r="M141" s="108" t="e">
        <f t="shared" si="6"/>
        <v>#REF!</v>
      </c>
    </row>
    <row r="142" ht="50.1" customHeight="1" spans="2:13">
      <c r="B142" s="63"/>
      <c r="C142" s="63"/>
      <c r="D142" s="64"/>
      <c r="E142" s="234"/>
      <c r="F142" s="62" t="s">
        <v>17</v>
      </c>
      <c r="G142" s="62" t="s">
        <v>704</v>
      </c>
      <c r="H142" s="235" t="s">
        <v>493</v>
      </c>
      <c r="I142" s="257" t="s">
        <v>487</v>
      </c>
      <c r="J142" s="98">
        <v>9.5</v>
      </c>
      <c r="K142" s="98">
        <v>9.7</v>
      </c>
      <c r="L142" s="99" t="e">
        <f>'在庫（袜子）'!#REF!</f>
        <v>#REF!</v>
      </c>
      <c r="M142" s="100" t="e">
        <f t="shared" si="6"/>
        <v>#REF!</v>
      </c>
    </row>
    <row r="143" ht="50.1" customHeight="1" spans="2:13">
      <c r="B143" s="63"/>
      <c r="C143" s="63"/>
      <c r="D143" s="69"/>
      <c r="E143" s="236"/>
      <c r="F143" s="65" t="s">
        <v>18</v>
      </c>
      <c r="G143" s="65" t="s">
        <v>687</v>
      </c>
      <c r="H143" s="237" t="s">
        <v>496</v>
      </c>
      <c r="I143" s="258" t="s">
        <v>487</v>
      </c>
      <c r="J143" s="102">
        <v>9.5</v>
      </c>
      <c r="K143" s="102">
        <v>9.7</v>
      </c>
      <c r="L143" s="103" t="e">
        <f>'在庫（袜子）'!#REF!</f>
        <v>#REF!</v>
      </c>
      <c r="M143" s="104" t="e">
        <f t="shared" si="6"/>
        <v>#REF!</v>
      </c>
    </row>
    <row r="144" ht="50.1" customHeight="1" spans="2:13">
      <c r="B144" s="63"/>
      <c r="C144" s="63"/>
      <c r="D144" s="60" t="s">
        <v>1366</v>
      </c>
      <c r="E144" s="232"/>
      <c r="F144" s="67" t="s">
        <v>16</v>
      </c>
      <c r="G144" s="67" t="s">
        <v>683</v>
      </c>
      <c r="H144" s="233" t="s">
        <v>490</v>
      </c>
      <c r="I144" s="262" t="s">
        <v>487</v>
      </c>
      <c r="J144" s="106">
        <v>10</v>
      </c>
      <c r="K144" s="106">
        <v>10.2</v>
      </c>
      <c r="L144" s="107" t="e">
        <f>'在庫（袜子）'!#REF!</f>
        <v>#REF!</v>
      </c>
      <c r="M144" s="108" t="e">
        <f t="shared" si="6"/>
        <v>#REF!</v>
      </c>
    </row>
    <row r="145" ht="50.1" customHeight="1" spans="2:13">
      <c r="B145" s="63"/>
      <c r="C145" s="63"/>
      <c r="D145" s="64"/>
      <c r="E145" s="234"/>
      <c r="F145" s="62" t="s">
        <v>17</v>
      </c>
      <c r="G145" s="62" t="s">
        <v>704</v>
      </c>
      <c r="H145" s="235" t="s">
        <v>493</v>
      </c>
      <c r="I145" s="260" t="s">
        <v>487</v>
      </c>
      <c r="J145" s="98">
        <v>10</v>
      </c>
      <c r="K145" s="98">
        <v>10.2</v>
      </c>
      <c r="L145" s="99" t="e">
        <f>'在庫（袜子）'!#REF!</f>
        <v>#REF!</v>
      </c>
      <c r="M145" s="100" t="e">
        <f t="shared" si="6"/>
        <v>#REF!</v>
      </c>
    </row>
    <row r="146" ht="50.1" customHeight="1" spans="2:13">
      <c r="B146" s="63"/>
      <c r="C146" s="63"/>
      <c r="D146" s="69"/>
      <c r="E146" s="240"/>
      <c r="F146" s="79" t="s">
        <v>18</v>
      </c>
      <c r="G146" s="79" t="s">
        <v>687</v>
      </c>
      <c r="H146" s="241" t="s">
        <v>496</v>
      </c>
      <c r="I146" s="261" t="s">
        <v>487</v>
      </c>
      <c r="J146" s="116">
        <v>10</v>
      </c>
      <c r="K146" s="102">
        <v>10.2</v>
      </c>
      <c r="L146" s="103" t="e">
        <f>'在庫（袜子）'!#REF!</f>
        <v>#REF!</v>
      </c>
      <c r="M146" s="104" t="e">
        <f t="shared" si="6"/>
        <v>#REF!</v>
      </c>
    </row>
    <row r="147" ht="50.1" customHeight="1" spans="2:13">
      <c r="B147" s="59" t="s">
        <v>700</v>
      </c>
      <c r="C147" s="59" t="s">
        <v>483</v>
      </c>
      <c r="D147" s="162" t="s">
        <v>701</v>
      </c>
      <c r="E147" s="242"/>
      <c r="F147" s="67" t="s">
        <v>16</v>
      </c>
      <c r="G147" s="67" t="s">
        <v>681</v>
      </c>
      <c r="H147" s="233" t="s">
        <v>486</v>
      </c>
      <c r="I147" s="262" t="s">
        <v>487</v>
      </c>
      <c r="J147" s="106">
        <v>10</v>
      </c>
      <c r="K147" s="106">
        <v>10.2</v>
      </c>
      <c r="L147" s="107">
        <f>'在庫（袜子）'!V129</f>
        <v>0</v>
      </c>
      <c r="M147" s="108">
        <f t="shared" si="6"/>
        <v>0</v>
      </c>
    </row>
    <row r="148" ht="50.1" customHeight="1" spans="2:13">
      <c r="B148" s="63"/>
      <c r="C148" s="63"/>
      <c r="D148" s="164"/>
      <c r="E148" s="243"/>
      <c r="F148" s="62" t="s">
        <v>17</v>
      </c>
      <c r="G148" s="62" t="s">
        <v>683</v>
      </c>
      <c r="H148" s="235" t="s">
        <v>490</v>
      </c>
      <c r="I148" s="260" t="s">
        <v>487</v>
      </c>
      <c r="J148" s="98">
        <v>10</v>
      </c>
      <c r="K148" s="98">
        <v>10.2</v>
      </c>
      <c r="L148" s="99">
        <f>'在庫（袜子）'!V130</f>
        <v>0</v>
      </c>
      <c r="M148" s="100">
        <f t="shared" si="6"/>
        <v>0</v>
      </c>
    </row>
    <row r="149" ht="50.1" customHeight="1" spans="2:13">
      <c r="B149" s="63"/>
      <c r="C149" s="244"/>
      <c r="D149" s="164"/>
      <c r="E149" s="243"/>
      <c r="F149" s="62" t="s">
        <v>18</v>
      </c>
      <c r="G149" s="62" t="s">
        <v>704</v>
      </c>
      <c r="H149" s="235" t="s">
        <v>493</v>
      </c>
      <c r="I149" s="260" t="s">
        <v>487</v>
      </c>
      <c r="J149" s="98">
        <v>10</v>
      </c>
      <c r="K149" s="98">
        <v>10.2</v>
      </c>
      <c r="L149" s="99">
        <f>'在庫（袜子）'!V131</f>
        <v>0</v>
      </c>
      <c r="M149" s="100">
        <f t="shared" si="6"/>
        <v>0</v>
      </c>
    </row>
    <row r="150" ht="50.1" customHeight="1" spans="2:13">
      <c r="B150" s="63"/>
      <c r="C150" s="63"/>
      <c r="D150" s="165"/>
      <c r="E150" s="245"/>
      <c r="F150" s="65" t="s">
        <v>19</v>
      </c>
      <c r="G150" s="65" t="s">
        <v>687</v>
      </c>
      <c r="H150" s="237" t="s">
        <v>496</v>
      </c>
      <c r="I150" s="263" t="s">
        <v>487</v>
      </c>
      <c r="J150" s="102">
        <v>10</v>
      </c>
      <c r="K150" s="102">
        <v>10.2</v>
      </c>
      <c r="L150" s="103">
        <f>'在庫（袜子）'!V132</f>
        <v>0</v>
      </c>
      <c r="M150" s="104">
        <f t="shared" si="6"/>
        <v>0</v>
      </c>
    </row>
    <row r="151" ht="50.1" customHeight="1" spans="2:13">
      <c r="B151" s="244"/>
      <c r="C151" s="244"/>
      <c r="D151" s="60" t="s">
        <v>707</v>
      </c>
      <c r="E151" s="238"/>
      <c r="F151" s="86" t="s">
        <v>16</v>
      </c>
      <c r="G151" s="86" t="s">
        <v>681</v>
      </c>
      <c r="H151" s="239" t="s">
        <v>486</v>
      </c>
      <c r="I151" s="259" t="s">
        <v>487</v>
      </c>
      <c r="J151" s="139">
        <v>10</v>
      </c>
      <c r="K151" s="139">
        <v>10.2</v>
      </c>
      <c r="L151" s="107">
        <f>'在庫（袜子）'!V133</f>
        <v>0</v>
      </c>
      <c r="M151" s="108">
        <f t="shared" si="6"/>
        <v>0</v>
      </c>
    </row>
    <row r="152" ht="50.1" customHeight="1" spans="2:13">
      <c r="B152" s="244"/>
      <c r="C152" s="244"/>
      <c r="D152" s="64"/>
      <c r="E152" s="234"/>
      <c r="F152" s="62" t="s">
        <v>17</v>
      </c>
      <c r="G152" s="62" t="s">
        <v>683</v>
      </c>
      <c r="H152" s="235" t="s">
        <v>490</v>
      </c>
      <c r="I152" s="260" t="s">
        <v>487</v>
      </c>
      <c r="J152" s="98">
        <v>10</v>
      </c>
      <c r="K152" s="98">
        <v>10.2</v>
      </c>
      <c r="L152" s="99">
        <f>'在庫（袜子）'!V134</f>
        <v>0</v>
      </c>
      <c r="M152" s="100">
        <f t="shared" si="6"/>
        <v>0</v>
      </c>
    </row>
    <row r="153" ht="50.1" customHeight="1" spans="2:13">
      <c r="B153" s="244"/>
      <c r="C153" s="244"/>
      <c r="D153" s="64"/>
      <c r="E153" s="234"/>
      <c r="F153" s="62" t="s">
        <v>18</v>
      </c>
      <c r="G153" s="62" t="s">
        <v>704</v>
      </c>
      <c r="H153" s="235" t="s">
        <v>493</v>
      </c>
      <c r="I153" s="260" t="s">
        <v>487</v>
      </c>
      <c r="J153" s="98">
        <v>10</v>
      </c>
      <c r="K153" s="98">
        <v>10.2</v>
      </c>
      <c r="L153" s="99">
        <f>'在庫（袜子）'!V135</f>
        <v>0</v>
      </c>
      <c r="M153" s="100">
        <f t="shared" si="6"/>
        <v>0</v>
      </c>
    </row>
    <row r="154" ht="50.1" customHeight="1" spans="2:13">
      <c r="B154" s="246"/>
      <c r="C154" s="246"/>
      <c r="D154" s="69"/>
      <c r="E154" s="236"/>
      <c r="F154" s="65" t="s">
        <v>19</v>
      </c>
      <c r="G154" s="65" t="s">
        <v>687</v>
      </c>
      <c r="H154" s="237" t="s">
        <v>496</v>
      </c>
      <c r="I154" s="263" t="s">
        <v>487</v>
      </c>
      <c r="J154" s="102">
        <v>10</v>
      </c>
      <c r="K154" s="102">
        <v>10.2</v>
      </c>
      <c r="L154" s="103">
        <f>'在庫（袜子）'!V136</f>
        <v>0</v>
      </c>
      <c r="M154" s="104">
        <f t="shared" si="6"/>
        <v>0</v>
      </c>
    </row>
    <row r="155" ht="50.1" customHeight="1" spans="2:13">
      <c r="B155" s="59" t="s">
        <v>712</v>
      </c>
      <c r="C155" s="59" t="s">
        <v>483</v>
      </c>
      <c r="D155" s="60" t="s">
        <v>713</v>
      </c>
      <c r="E155" s="247"/>
      <c r="F155" s="67" t="s">
        <v>16</v>
      </c>
      <c r="G155" s="67" t="s">
        <v>681</v>
      </c>
      <c r="H155" s="233" t="s">
        <v>486</v>
      </c>
      <c r="I155" s="262" t="s">
        <v>487</v>
      </c>
      <c r="J155" s="106">
        <v>12.8</v>
      </c>
      <c r="K155" s="106">
        <f t="shared" ref="K155:K158" si="7">J155+0.2</f>
        <v>13</v>
      </c>
      <c r="L155" s="107">
        <f>'在庫（袜子）'!V137</f>
        <v>0</v>
      </c>
      <c r="M155" s="108">
        <f t="shared" si="6"/>
        <v>0</v>
      </c>
    </row>
    <row r="156" ht="50.1" customHeight="1" spans="2:13">
      <c r="B156" s="63"/>
      <c r="C156" s="63"/>
      <c r="D156" s="64" t="s">
        <v>537</v>
      </c>
      <c r="E156" s="248"/>
      <c r="F156" s="62" t="s">
        <v>17</v>
      </c>
      <c r="G156" s="62" t="s">
        <v>683</v>
      </c>
      <c r="H156" s="235" t="s">
        <v>490</v>
      </c>
      <c r="I156" s="260" t="s">
        <v>487</v>
      </c>
      <c r="J156" s="98">
        <v>12.8</v>
      </c>
      <c r="K156" s="98">
        <f t="shared" si="7"/>
        <v>13</v>
      </c>
      <c r="L156" s="99">
        <f>'在庫（袜子）'!V138</f>
        <v>0</v>
      </c>
      <c r="M156" s="100">
        <f t="shared" si="6"/>
        <v>0</v>
      </c>
    </row>
    <row r="157" ht="50.1" customHeight="1" spans="2:13">
      <c r="B157" s="63"/>
      <c r="C157" s="63"/>
      <c r="D157" s="64"/>
      <c r="E157" s="248"/>
      <c r="F157" s="62" t="s">
        <v>18</v>
      </c>
      <c r="G157" s="62" t="s">
        <v>704</v>
      </c>
      <c r="H157" s="235" t="s">
        <v>493</v>
      </c>
      <c r="I157" s="260" t="s">
        <v>487</v>
      </c>
      <c r="J157" s="98">
        <v>12.8</v>
      </c>
      <c r="K157" s="98">
        <f t="shared" si="7"/>
        <v>13</v>
      </c>
      <c r="L157" s="99">
        <f>'在庫（袜子）'!V139</f>
        <v>0</v>
      </c>
      <c r="M157" s="100">
        <f t="shared" si="6"/>
        <v>0</v>
      </c>
    </row>
    <row r="158" ht="50.1" customHeight="1" spans="2:13">
      <c r="B158" s="63"/>
      <c r="C158" s="63"/>
      <c r="D158" s="69"/>
      <c r="E158" s="249"/>
      <c r="F158" s="79" t="s">
        <v>19</v>
      </c>
      <c r="G158" s="79" t="s">
        <v>687</v>
      </c>
      <c r="H158" s="241" t="s">
        <v>496</v>
      </c>
      <c r="I158" s="261" t="s">
        <v>487</v>
      </c>
      <c r="J158" s="116">
        <v>12.8</v>
      </c>
      <c r="K158" s="116">
        <f t="shared" si="7"/>
        <v>13</v>
      </c>
      <c r="L158" s="103">
        <f>'在庫（袜子）'!V140</f>
        <v>0</v>
      </c>
      <c r="M158" s="104">
        <f t="shared" si="6"/>
        <v>0</v>
      </c>
    </row>
    <row r="159" ht="50.1" customHeight="1" spans="2:13">
      <c r="B159" s="63"/>
      <c r="C159" s="63"/>
      <c r="D159" s="60" t="s">
        <v>718</v>
      </c>
      <c r="E159" s="250"/>
      <c r="F159" s="67" t="s">
        <v>16</v>
      </c>
      <c r="G159" s="67" t="s">
        <v>681</v>
      </c>
      <c r="H159" s="233" t="s">
        <v>486</v>
      </c>
      <c r="I159" s="262" t="s">
        <v>487</v>
      </c>
      <c r="J159" s="106">
        <v>12.5</v>
      </c>
      <c r="K159" s="106">
        <v>12.7</v>
      </c>
      <c r="L159" s="107">
        <f>'在庫（袜子）'!V141</f>
        <v>0</v>
      </c>
      <c r="M159" s="108">
        <f t="shared" si="6"/>
        <v>0</v>
      </c>
    </row>
    <row r="160" ht="50.1" customHeight="1" spans="2:13">
      <c r="B160" s="63"/>
      <c r="C160" s="63"/>
      <c r="D160" s="64"/>
      <c r="E160" s="251"/>
      <c r="F160" s="62" t="s">
        <v>17</v>
      </c>
      <c r="G160" s="62" t="s">
        <v>683</v>
      </c>
      <c r="H160" s="235" t="s">
        <v>490</v>
      </c>
      <c r="I160" s="260" t="s">
        <v>487</v>
      </c>
      <c r="J160" s="98">
        <v>12.5</v>
      </c>
      <c r="K160" s="98">
        <v>12.7</v>
      </c>
      <c r="L160" s="99">
        <f>'在庫（袜子）'!V142</f>
        <v>0</v>
      </c>
      <c r="M160" s="100">
        <f t="shared" si="6"/>
        <v>0</v>
      </c>
    </row>
    <row r="161" ht="50.1" customHeight="1" spans="2:13">
      <c r="B161" s="63"/>
      <c r="C161" s="63"/>
      <c r="D161" s="64"/>
      <c r="E161" s="251"/>
      <c r="F161" s="62" t="s">
        <v>18</v>
      </c>
      <c r="G161" s="62" t="s">
        <v>704</v>
      </c>
      <c r="H161" s="235" t="s">
        <v>493</v>
      </c>
      <c r="I161" s="260" t="s">
        <v>487</v>
      </c>
      <c r="J161" s="98">
        <v>12.5</v>
      </c>
      <c r="K161" s="98">
        <v>12.7</v>
      </c>
      <c r="L161" s="99">
        <f>'在庫（袜子）'!V143</f>
        <v>0</v>
      </c>
      <c r="M161" s="100">
        <f t="shared" si="6"/>
        <v>0</v>
      </c>
    </row>
    <row r="162" ht="50.1" customHeight="1" spans="2:13">
      <c r="B162" s="75"/>
      <c r="C162" s="75"/>
      <c r="D162" s="252"/>
      <c r="E162" s="253"/>
      <c r="F162" s="81" t="s">
        <v>19</v>
      </c>
      <c r="G162" s="65" t="s">
        <v>687</v>
      </c>
      <c r="H162" s="237" t="s">
        <v>496</v>
      </c>
      <c r="I162" s="263" t="s">
        <v>487</v>
      </c>
      <c r="J162" s="102">
        <v>12.5</v>
      </c>
      <c r="K162" s="102">
        <v>12.7</v>
      </c>
      <c r="L162" s="103">
        <f>'在庫（袜子）'!V144</f>
        <v>0</v>
      </c>
      <c r="M162" s="104">
        <f t="shared" si="6"/>
        <v>0</v>
      </c>
    </row>
    <row r="163" ht="50.1" customHeight="1" spans="2:13">
      <c r="B163" s="254"/>
      <c r="C163" s="254"/>
      <c r="D163" s="60">
        <v>20003</v>
      </c>
      <c r="E163" s="247"/>
      <c r="F163" s="86" t="s">
        <v>16</v>
      </c>
      <c r="G163" s="86" t="s">
        <v>681</v>
      </c>
      <c r="H163" s="239" t="s">
        <v>486</v>
      </c>
      <c r="I163" s="259" t="s">
        <v>487</v>
      </c>
      <c r="J163" s="139">
        <v>12.5</v>
      </c>
      <c r="K163" s="139">
        <v>12.7</v>
      </c>
      <c r="L163" s="107">
        <f>'在庫（袜子）'!V145</f>
        <v>0</v>
      </c>
      <c r="M163" s="108">
        <f t="shared" si="6"/>
        <v>0</v>
      </c>
    </row>
    <row r="164" ht="50.1" customHeight="1" spans="2:13">
      <c r="B164" s="254"/>
      <c r="C164" s="254"/>
      <c r="D164" s="64"/>
      <c r="E164" s="248"/>
      <c r="F164" s="62" t="s">
        <v>17</v>
      </c>
      <c r="G164" s="62" t="s">
        <v>683</v>
      </c>
      <c r="H164" s="235" t="s">
        <v>490</v>
      </c>
      <c r="I164" s="260" t="s">
        <v>487</v>
      </c>
      <c r="J164" s="98">
        <v>12.5</v>
      </c>
      <c r="K164" s="98">
        <v>12.7</v>
      </c>
      <c r="L164" s="99">
        <f>'在庫（袜子）'!V146</f>
        <v>0</v>
      </c>
      <c r="M164" s="100">
        <f t="shared" si="6"/>
        <v>0</v>
      </c>
    </row>
    <row r="165" ht="50.1" customHeight="1" spans="2:13">
      <c r="B165" s="254"/>
      <c r="C165" s="254"/>
      <c r="D165" s="64"/>
      <c r="E165" s="248"/>
      <c r="F165" s="62" t="s">
        <v>18</v>
      </c>
      <c r="G165" s="62" t="s">
        <v>704</v>
      </c>
      <c r="H165" s="235" t="s">
        <v>493</v>
      </c>
      <c r="I165" s="260" t="s">
        <v>487</v>
      </c>
      <c r="J165" s="98">
        <v>12.5</v>
      </c>
      <c r="K165" s="98">
        <v>12.7</v>
      </c>
      <c r="L165" s="99">
        <f>'在庫（袜子）'!V147</f>
        <v>0</v>
      </c>
      <c r="M165" s="100">
        <f t="shared" si="6"/>
        <v>0</v>
      </c>
    </row>
    <row r="166" ht="50.1" customHeight="1" spans="2:13">
      <c r="B166" s="254"/>
      <c r="C166" s="254"/>
      <c r="D166" s="69"/>
      <c r="E166" s="249"/>
      <c r="F166" s="79" t="s">
        <v>19</v>
      </c>
      <c r="G166" s="79" t="s">
        <v>687</v>
      </c>
      <c r="H166" s="241" t="s">
        <v>496</v>
      </c>
      <c r="I166" s="261" t="s">
        <v>487</v>
      </c>
      <c r="J166" s="116">
        <v>12.5</v>
      </c>
      <c r="K166" s="116">
        <v>12.7</v>
      </c>
      <c r="L166" s="103">
        <f>'在庫（袜子）'!V148</f>
        <v>0</v>
      </c>
      <c r="M166" s="104">
        <f t="shared" si="6"/>
        <v>0</v>
      </c>
    </row>
    <row r="167" ht="50.1" customHeight="1" spans="2:13">
      <c r="B167" s="254"/>
      <c r="C167" s="254"/>
      <c r="D167" s="60" t="s">
        <v>727</v>
      </c>
      <c r="E167" s="247"/>
      <c r="F167" s="67" t="s">
        <v>16</v>
      </c>
      <c r="G167" s="67" t="s">
        <v>681</v>
      </c>
      <c r="H167" s="233" t="s">
        <v>486</v>
      </c>
      <c r="I167" s="256" t="s">
        <v>487</v>
      </c>
      <c r="J167" s="106">
        <v>12.8</v>
      </c>
      <c r="K167" s="106">
        <v>13</v>
      </c>
      <c r="L167" s="107">
        <f>'在庫（袜子）'!V149</f>
        <v>0</v>
      </c>
      <c r="M167" s="108">
        <f t="shared" si="6"/>
        <v>0</v>
      </c>
    </row>
    <row r="168" ht="50.1" customHeight="1" spans="2:13">
      <c r="B168" s="254"/>
      <c r="C168" s="254"/>
      <c r="D168" s="64"/>
      <c r="E168" s="248"/>
      <c r="F168" s="62" t="s">
        <v>17</v>
      </c>
      <c r="G168" s="62" t="s">
        <v>683</v>
      </c>
      <c r="H168" s="235" t="s">
        <v>490</v>
      </c>
      <c r="I168" s="257" t="s">
        <v>487</v>
      </c>
      <c r="J168" s="98">
        <v>12.8</v>
      </c>
      <c r="K168" s="98">
        <v>13</v>
      </c>
      <c r="L168" s="99">
        <f>'在庫（袜子）'!V150</f>
        <v>0</v>
      </c>
      <c r="M168" s="100">
        <f t="shared" si="6"/>
        <v>0</v>
      </c>
    </row>
    <row r="169" ht="50.1" customHeight="1" spans="2:13">
      <c r="B169" s="254"/>
      <c r="C169" s="254"/>
      <c r="D169" s="64"/>
      <c r="E169" s="248"/>
      <c r="F169" s="62" t="s">
        <v>18</v>
      </c>
      <c r="G169" s="62" t="s">
        <v>704</v>
      </c>
      <c r="H169" s="235" t="s">
        <v>493</v>
      </c>
      <c r="I169" s="257" t="s">
        <v>487</v>
      </c>
      <c r="J169" s="98">
        <v>12.8</v>
      </c>
      <c r="K169" s="98">
        <v>13</v>
      </c>
      <c r="L169" s="99">
        <f>'在庫（袜子）'!V151</f>
        <v>0</v>
      </c>
      <c r="M169" s="100">
        <f t="shared" si="6"/>
        <v>0</v>
      </c>
    </row>
    <row r="170" ht="50.1" customHeight="1" spans="2:13">
      <c r="B170" s="254"/>
      <c r="C170" s="254"/>
      <c r="D170" s="69"/>
      <c r="E170" s="249"/>
      <c r="F170" s="65" t="s">
        <v>19</v>
      </c>
      <c r="G170" s="65" t="s">
        <v>687</v>
      </c>
      <c r="H170" s="237" t="s">
        <v>496</v>
      </c>
      <c r="I170" s="258" t="s">
        <v>487</v>
      </c>
      <c r="J170" s="102">
        <v>12.8</v>
      </c>
      <c r="K170" s="102">
        <v>13</v>
      </c>
      <c r="L170" s="103">
        <f>'在庫（袜子）'!V152</f>
        <v>0</v>
      </c>
      <c r="M170" s="104">
        <f t="shared" si="6"/>
        <v>0</v>
      </c>
    </row>
    <row r="171" ht="50.1" customHeight="1" spans="2:13">
      <c r="B171" s="254"/>
      <c r="C171" s="254"/>
      <c r="D171" s="64" t="s">
        <v>732</v>
      </c>
      <c r="E171" s="248"/>
      <c r="F171" s="67" t="s">
        <v>16</v>
      </c>
      <c r="G171" s="67" t="s">
        <v>681</v>
      </c>
      <c r="H171" s="233" t="s">
        <v>486</v>
      </c>
      <c r="I171" s="259" t="s">
        <v>487</v>
      </c>
      <c r="J171" s="106">
        <v>12.5</v>
      </c>
      <c r="K171" s="106">
        <v>12.7</v>
      </c>
      <c r="L171" s="107">
        <f>'在庫（袜子）'!V153</f>
        <v>0</v>
      </c>
      <c r="M171" s="108">
        <f t="shared" si="6"/>
        <v>0</v>
      </c>
    </row>
    <row r="172" ht="50.1" customHeight="1" spans="2:13">
      <c r="B172" s="254"/>
      <c r="C172" s="254"/>
      <c r="D172" s="64"/>
      <c r="E172" s="248"/>
      <c r="F172" s="62" t="s">
        <v>17</v>
      </c>
      <c r="G172" s="62" t="s">
        <v>683</v>
      </c>
      <c r="H172" s="235" t="s">
        <v>490</v>
      </c>
      <c r="I172" s="260" t="s">
        <v>487</v>
      </c>
      <c r="J172" s="98">
        <v>12.5</v>
      </c>
      <c r="K172" s="98">
        <v>12.7</v>
      </c>
      <c r="L172" s="99">
        <f>'在庫（袜子）'!V154</f>
        <v>0</v>
      </c>
      <c r="M172" s="100">
        <f t="shared" si="6"/>
        <v>0</v>
      </c>
    </row>
    <row r="173" ht="50.1" customHeight="1" spans="2:13">
      <c r="B173" s="254"/>
      <c r="C173" s="254"/>
      <c r="D173" s="64"/>
      <c r="E173" s="248"/>
      <c r="F173" s="62" t="s">
        <v>18</v>
      </c>
      <c r="G173" s="62" t="s">
        <v>704</v>
      </c>
      <c r="H173" s="235" t="s">
        <v>493</v>
      </c>
      <c r="I173" s="260" t="s">
        <v>487</v>
      </c>
      <c r="J173" s="98">
        <v>12.5</v>
      </c>
      <c r="K173" s="98">
        <v>12.7</v>
      </c>
      <c r="L173" s="99">
        <f>'在庫（袜子）'!V155</f>
        <v>0</v>
      </c>
      <c r="M173" s="100">
        <f t="shared" si="6"/>
        <v>0</v>
      </c>
    </row>
    <row r="174" ht="50.1" customHeight="1" spans="2:13">
      <c r="B174" s="254"/>
      <c r="C174" s="254"/>
      <c r="D174" s="64"/>
      <c r="E174" s="248"/>
      <c r="F174" s="79" t="s">
        <v>19</v>
      </c>
      <c r="G174" s="79" t="s">
        <v>687</v>
      </c>
      <c r="H174" s="241" t="s">
        <v>496</v>
      </c>
      <c r="I174" s="261" t="s">
        <v>487</v>
      </c>
      <c r="J174" s="102">
        <v>12.5</v>
      </c>
      <c r="K174" s="102">
        <v>12.7</v>
      </c>
      <c r="L174" s="103">
        <f>'在庫（袜子）'!V156</f>
        <v>0</v>
      </c>
      <c r="M174" s="104">
        <f t="shared" si="6"/>
        <v>0</v>
      </c>
    </row>
    <row r="175" ht="50.1" customHeight="1" spans="2:13">
      <c r="B175" s="254"/>
      <c r="C175" s="254"/>
      <c r="D175" s="60" t="s">
        <v>737</v>
      </c>
      <c r="E175" s="247"/>
      <c r="F175" s="67" t="s">
        <v>16</v>
      </c>
      <c r="G175" s="67" t="s">
        <v>681</v>
      </c>
      <c r="H175" s="233" t="s">
        <v>486</v>
      </c>
      <c r="I175" s="256" t="s">
        <v>487</v>
      </c>
      <c r="J175" s="106">
        <v>12.5</v>
      </c>
      <c r="K175" s="106">
        <v>12.7</v>
      </c>
      <c r="L175" s="107">
        <f>'在庫（袜子）'!V157</f>
        <v>0</v>
      </c>
      <c r="M175" s="108">
        <f t="shared" si="6"/>
        <v>0</v>
      </c>
    </row>
    <row r="176" ht="50.1" customHeight="1" spans="2:13">
      <c r="B176" s="254"/>
      <c r="C176" s="254"/>
      <c r="D176" s="64"/>
      <c r="E176" s="248"/>
      <c r="F176" s="62" t="s">
        <v>17</v>
      </c>
      <c r="G176" s="62" t="s">
        <v>683</v>
      </c>
      <c r="H176" s="235" t="s">
        <v>490</v>
      </c>
      <c r="I176" s="257" t="s">
        <v>487</v>
      </c>
      <c r="J176" s="98">
        <v>12.5</v>
      </c>
      <c r="K176" s="98">
        <v>12.7</v>
      </c>
      <c r="L176" s="99">
        <f>'在庫（袜子）'!V158</f>
        <v>0</v>
      </c>
      <c r="M176" s="100">
        <f t="shared" si="6"/>
        <v>0</v>
      </c>
    </row>
    <row r="177" ht="50.1" customHeight="1" spans="2:13">
      <c r="B177" s="254"/>
      <c r="C177" s="254"/>
      <c r="D177" s="64"/>
      <c r="E177" s="248"/>
      <c r="F177" s="62" t="s">
        <v>18</v>
      </c>
      <c r="G177" s="62" t="s">
        <v>704</v>
      </c>
      <c r="H177" s="235" t="s">
        <v>493</v>
      </c>
      <c r="I177" s="257" t="s">
        <v>487</v>
      </c>
      <c r="J177" s="98">
        <v>12.5</v>
      </c>
      <c r="K177" s="98">
        <v>12.7</v>
      </c>
      <c r="L177" s="99">
        <f>'在庫（袜子）'!V159</f>
        <v>0</v>
      </c>
      <c r="M177" s="100">
        <f t="shared" si="6"/>
        <v>0</v>
      </c>
    </row>
    <row r="178" ht="50.1" customHeight="1" spans="2:13">
      <c r="B178" s="254"/>
      <c r="C178" s="254"/>
      <c r="D178" s="69"/>
      <c r="E178" s="249"/>
      <c r="F178" s="65" t="s">
        <v>19</v>
      </c>
      <c r="G178" s="65" t="s">
        <v>687</v>
      </c>
      <c r="H178" s="237" t="s">
        <v>496</v>
      </c>
      <c r="I178" s="258" t="s">
        <v>487</v>
      </c>
      <c r="J178" s="102">
        <v>12.5</v>
      </c>
      <c r="K178" s="102">
        <v>12.7</v>
      </c>
      <c r="L178" s="103">
        <f>'在庫（袜子）'!V160</f>
        <v>0</v>
      </c>
      <c r="M178" s="104">
        <f t="shared" si="6"/>
        <v>0</v>
      </c>
    </row>
    <row r="179" ht="50.1" customHeight="1" spans="2:13">
      <c r="B179" s="254"/>
      <c r="C179" s="254"/>
      <c r="D179" s="64" t="s">
        <v>742</v>
      </c>
      <c r="E179" s="248"/>
      <c r="F179" s="86" t="s">
        <v>16</v>
      </c>
      <c r="G179" s="86" t="s">
        <v>681</v>
      </c>
      <c r="H179" s="239" t="s">
        <v>486</v>
      </c>
      <c r="I179" s="259" t="s">
        <v>487</v>
      </c>
      <c r="J179" s="106">
        <v>12.5</v>
      </c>
      <c r="K179" s="106">
        <v>12.7</v>
      </c>
      <c r="L179" s="107">
        <f>'在庫（袜子）'!V161</f>
        <v>0</v>
      </c>
      <c r="M179" s="108">
        <f t="shared" si="6"/>
        <v>0</v>
      </c>
    </row>
    <row r="180" ht="50.1" customHeight="1" spans="2:13">
      <c r="B180" s="254"/>
      <c r="C180" s="254"/>
      <c r="D180" s="64"/>
      <c r="E180" s="248"/>
      <c r="F180" s="62" t="s">
        <v>17</v>
      </c>
      <c r="G180" s="62" t="s">
        <v>683</v>
      </c>
      <c r="H180" s="235" t="s">
        <v>490</v>
      </c>
      <c r="I180" s="260" t="s">
        <v>487</v>
      </c>
      <c r="J180" s="98">
        <v>12.5</v>
      </c>
      <c r="K180" s="98">
        <v>12.7</v>
      </c>
      <c r="L180" s="99">
        <f>'在庫（袜子）'!V162</f>
        <v>0</v>
      </c>
      <c r="M180" s="100">
        <f t="shared" si="6"/>
        <v>0</v>
      </c>
    </row>
    <row r="181" ht="50.1" customHeight="1" spans="2:13">
      <c r="B181" s="254"/>
      <c r="C181" s="254"/>
      <c r="D181" s="64"/>
      <c r="E181" s="248"/>
      <c r="F181" s="62" t="s">
        <v>18</v>
      </c>
      <c r="G181" s="62" t="s">
        <v>704</v>
      </c>
      <c r="H181" s="235" t="s">
        <v>493</v>
      </c>
      <c r="I181" s="260" t="s">
        <v>487</v>
      </c>
      <c r="J181" s="98">
        <v>12.5</v>
      </c>
      <c r="K181" s="98">
        <v>12.7</v>
      </c>
      <c r="L181" s="99">
        <f>'在庫（袜子）'!V163</f>
        <v>0</v>
      </c>
      <c r="M181" s="100">
        <f t="shared" si="6"/>
        <v>0</v>
      </c>
    </row>
    <row r="182" ht="50.1" customHeight="1" spans="2:13">
      <c r="B182" s="254"/>
      <c r="C182" s="254"/>
      <c r="D182" s="64"/>
      <c r="E182" s="248"/>
      <c r="F182" s="65" t="s">
        <v>19</v>
      </c>
      <c r="G182" s="65" t="s">
        <v>687</v>
      </c>
      <c r="H182" s="237" t="s">
        <v>496</v>
      </c>
      <c r="I182" s="261" t="s">
        <v>487</v>
      </c>
      <c r="J182" s="102">
        <v>12.5</v>
      </c>
      <c r="K182" s="102">
        <v>12.7</v>
      </c>
      <c r="L182" s="103">
        <f>'在庫（袜子）'!V164</f>
        <v>0</v>
      </c>
      <c r="M182" s="104">
        <f t="shared" si="6"/>
        <v>0</v>
      </c>
    </row>
    <row r="183" ht="50.1" customHeight="1" spans="2:13">
      <c r="B183" s="59" t="s">
        <v>747</v>
      </c>
      <c r="C183" s="255" t="s">
        <v>483</v>
      </c>
      <c r="D183" s="60" t="s">
        <v>748</v>
      </c>
      <c r="E183" s="247"/>
      <c r="F183" s="67" t="s">
        <v>16</v>
      </c>
      <c r="G183" s="67" t="s">
        <v>681</v>
      </c>
      <c r="H183" s="233" t="s">
        <v>486</v>
      </c>
      <c r="I183" s="262" t="s">
        <v>487</v>
      </c>
      <c r="J183" s="106">
        <v>17.5</v>
      </c>
      <c r="K183" s="106">
        <v>17.7</v>
      </c>
      <c r="L183" s="107">
        <f>'在庫（袜子）'!V165</f>
        <v>0</v>
      </c>
      <c r="M183" s="108">
        <f t="shared" si="6"/>
        <v>0</v>
      </c>
    </row>
    <row r="184" ht="50.1" customHeight="1" spans="2:13">
      <c r="B184" s="244"/>
      <c r="C184" s="244"/>
      <c r="D184" s="64" t="s">
        <v>499</v>
      </c>
      <c r="E184" s="248"/>
      <c r="F184" s="62" t="s">
        <v>17</v>
      </c>
      <c r="G184" s="62" t="s">
        <v>750</v>
      </c>
      <c r="H184" s="235" t="s">
        <v>490</v>
      </c>
      <c r="I184" s="260" t="s">
        <v>487</v>
      </c>
      <c r="J184" s="98">
        <v>17.5</v>
      </c>
      <c r="K184" s="98">
        <v>17.7</v>
      </c>
      <c r="L184" s="99">
        <f>'在庫（袜子）'!V166</f>
        <v>0</v>
      </c>
      <c r="M184" s="100">
        <f t="shared" si="6"/>
        <v>0</v>
      </c>
    </row>
    <row r="185" ht="50.1" customHeight="1" spans="2:13">
      <c r="B185" s="244"/>
      <c r="C185" s="244"/>
      <c r="D185" s="69"/>
      <c r="E185" s="249"/>
      <c r="F185" s="79" t="s">
        <v>18</v>
      </c>
      <c r="G185" s="79" t="s">
        <v>698</v>
      </c>
      <c r="H185" s="79" t="s">
        <v>752</v>
      </c>
      <c r="I185" s="261" t="s">
        <v>487</v>
      </c>
      <c r="J185" s="116">
        <v>17.5</v>
      </c>
      <c r="K185" s="116">
        <v>17.7</v>
      </c>
      <c r="L185" s="103">
        <f>'在庫（袜子）'!V167</f>
        <v>0</v>
      </c>
      <c r="M185" s="104">
        <f t="shared" si="6"/>
        <v>0</v>
      </c>
    </row>
    <row r="186" ht="50.1" customHeight="1" spans="2:13">
      <c r="B186" s="244"/>
      <c r="C186" s="244"/>
      <c r="D186" s="60" t="s">
        <v>748</v>
      </c>
      <c r="E186" s="247"/>
      <c r="F186" s="67" t="s">
        <v>16</v>
      </c>
      <c r="G186" s="67" t="s">
        <v>681</v>
      </c>
      <c r="H186" s="233" t="s">
        <v>486</v>
      </c>
      <c r="I186" s="262" t="s">
        <v>487</v>
      </c>
      <c r="J186" s="106">
        <v>17.5</v>
      </c>
      <c r="K186" s="106">
        <v>17.7</v>
      </c>
      <c r="L186" s="107">
        <f>'在庫（袜子）'!V168</f>
        <v>0</v>
      </c>
      <c r="M186" s="108">
        <f t="shared" si="6"/>
        <v>0</v>
      </c>
    </row>
    <row r="187" ht="50.1" customHeight="1" spans="2:13">
      <c r="B187" s="244"/>
      <c r="C187" s="244"/>
      <c r="D187" s="64" t="s">
        <v>505</v>
      </c>
      <c r="E187" s="248"/>
      <c r="F187" s="62" t="s">
        <v>17</v>
      </c>
      <c r="G187" s="62" t="s">
        <v>750</v>
      </c>
      <c r="H187" s="235" t="s">
        <v>490</v>
      </c>
      <c r="I187" s="260" t="s">
        <v>487</v>
      </c>
      <c r="J187" s="98">
        <v>17.5</v>
      </c>
      <c r="K187" s="98">
        <v>17.7</v>
      </c>
      <c r="L187" s="99">
        <f>'在庫（袜子）'!V169</f>
        <v>0</v>
      </c>
      <c r="M187" s="100">
        <f t="shared" si="6"/>
        <v>0</v>
      </c>
    </row>
    <row r="188" ht="50.1" customHeight="1" spans="2:13">
      <c r="B188" s="244"/>
      <c r="C188" s="244"/>
      <c r="D188" s="69"/>
      <c r="E188" s="249"/>
      <c r="F188" s="65" t="s">
        <v>18</v>
      </c>
      <c r="G188" s="65" t="s">
        <v>698</v>
      </c>
      <c r="H188" s="65" t="s">
        <v>752</v>
      </c>
      <c r="I188" s="263" t="s">
        <v>487</v>
      </c>
      <c r="J188" s="102">
        <v>17.5</v>
      </c>
      <c r="K188" s="102">
        <v>17.7</v>
      </c>
      <c r="L188" s="103">
        <f>'在庫（袜子）'!V170</f>
        <v>0</v>
      </c>
      <c r="M188" s="104">
        <f t="shared" si="6"/>
        <v>0</v>
      </c>
    </row>
    <row r="189" ht="50.1" customHeight="1" spans="2:13">
      <c r="B189" s="244"/>
      <c r="C189" s="244"/>
      <c r="D189" s="60" t="s">
        <v>748</v>
      </c>
      <c r="E189" s="247"/>
      <c r="F189" s="86" t="s">
        <v>16</v>
      </c>
      <c r="G189" s="86" t="s">
        <v>681</v>
      </c>
      <c r="H189" s="239" t="s">
        <v>486</v>
      </c>
      <c r="I189" s="259" t="s">
        <v>487</v>
      </c>
      <c r="J189" s="139">
        <v>17.5</v>
      </c>
      <c r="K189" s="139">
        <v>17.7</v>
      </c>
      <c r="L189" s="107">
        <f>'在庫（袜子）'!V171</f>
        <v>0</v>
      </c>
      <c r="M189" s="108">
        <f t="shared" si="6"/>
        <v>0</v>
      </c>
    </row>
    <row r="190" ht="50.1" customHeight="1" spans="2:13">
      <c r="B190" s="244"/>
      <c r="C190" s="244"/>
      <c r="D190" s="64" t="s">
        <v>758</v>
      </c>
      <c r="E190" s="248"/>
      <c r="F190" s="62" t="s">
        <v>17</v>
      </c>
      <c r="G190" s="62" t="s">
        <v>750</v>
      </c>
      <c r="H190" s="235" t="s">
        <v>490</v>
      </c>
      <c r="I190" s="260" t="s">
        <v>487</v>
      </c>
      <c r="J190" s="98">
        <v>17.5</v>
      </c>
      <c r="K190" s="98">
        <v>17.7</v>
      </c>
      <c r="L190" s="99">
        <f>'在庫（袜子）'!V172</f>
        <v>0</v>
      </c>
      <c r="M190" s="100">
        <f t="shared" si="6"/>
        <v>0</v>
      </c>
    </row>
    <row r="191" ht="50.1" customHeight="1" spans="2:13">
      <c r="B191" s="244"/>
      <c r="C191" s="244"/>
      <c r="D191" s="69"/>
      <c r="E191" s="249"/>
      <c r="F191" s="79" t="s">
        <v>18</v>
      </c>
      <c r="G191" s="79" t="s">
        <v>698</v>
      </c>
      <c r="H191" s="79" t="s">
        <v>752</v>
      </c>
      <c r="I191" s="261" t="s">
        <v>487</v>
      </c>
      <c r="J191" s="116">
        <v>17.5</v>
      </c>
      <c r="K191" s="116">
        <v>17.7</v>
      </c>
      <c r="L191" s="103">
        <f>'在庫（袜子）'!V173</f>
        <v>0</v>
      </c>
      <c r="M191" s="104">
        <f t="shared" si="6"/>
        <v>0</v>
      </c>
    </row>
    <row r="192" ht="50.1" customHeight="1" spans="2:13">
      <c r="B192" s="244"/>
      <c r="C192" s="244"/>
      <c r="D192" s="60" t="s">
        <v>748</v>
      </c>
      <c r="E192" s="247"/>
      <c r="F192" s="67" t="s">
        <v>16</v>
      </c>
      <c r="G192" s="67" t="s">
        <v>681</v>
      </c>
      <c r="H192" s="233" t="s">
        <v>486</v>
      </c>
      <c r="I192" s="262" t="s">
        <v>487</v>
      </c>
      <c r="J192" s="106">
        <v>17.5</v>
      </c>
      <c r="K192" s="106">
        <v>17.7</v>
      </c>
      <c r="L192" s="107">
        <f>'在庫（袜子）'!V174</f>
        <v>0</v>
      </c>
      <c r="M192" s="108">
        <f t="shared" si="6"/>
        <v>0</v>
      </c>
    </row>
    <row r="193" ht="50.1" customHeight="1" spans="2:13">
      <c r="B193" s="244"/>
      <c r="C193" s="244"/>
      <c r="D193" s="64" t="s">
        <v>762</v>
      </c>
      <c r="E193" s="248"/>
      <c r="F193" s="62" t="s">
        <v>17</v>
      </c>
      <c r="G193" s="62" t="s">
        <v>750</v>
      </c>
      <c r="H193" s="235" t="s">
        <v>490</v>
      </c>
      <c r="I193" s="260" t="s">
        <v>487</v>
      </c>
      <c r="J193" s="98">
        <v>17.5</v>
      </c>
      <c r="K193" s="98">
        <v>17.7</v>
      </c>
      <c r="L193" s="99">
        <f>'在庫（袜子）'!V175</f>
        <v>0</v>
      </c>
      <c r="M193" s="100">
        <f t="shared" si="6"/>
        <v>0</v>
      </c>
    </row>
    <row r="194" ht="50.1" customHeight="1" spans="2:13">
      <c r="B194" s="244"/>
      <c r="C194" s="244"/>
      <c r="D194" s="69"/>
      <c r="E194" s="249"/>
      <c r="F194" s="79" t="s">
        <v>18</v>
      </c>
      <c r="G194" s="79" t="s">
        <v>698</v>
      </c>
      <c r="H194" s="79" t="s">
        <v>752</v>
      </c>
      <c r="I194" s="261" t="s">
        <v>487</v>
      </c>
      <c r="J194" s="116">
        <v>17.5</v>
      </c>
      <c r="K194" s="116">
        <v>17.7</v>
      </c>
      <c r="L194" s="103">
        <f>'在庫（袜子）'!V176</f>
        <v>0</v>
      </c>
      <c r="M194" s="104">
        <f t="shared" si="6"/>
        <v>0</v>
      </c>
    </row>
    <row r="195" ht="50.1" customHeight="1" spans="2:13">
      <c r="B195" s="244"/>
      <c r="C195" s="244"/>
      <c r="D195" s="60" t="s">
        <v>748</v>
      </c>
      <c r="E195" s="247"/>
      <c r="F195" s="67" t="s">
        <v>16</v>
      </c>
      <c r="G195" s="67" t="s">
        <v>681</v>
      </c>
      <c r="H195" s="233" t="s">
        <v>486</v>
      </c>
      <c r="I195" s="262" t="s">
        <v>487</v>
      </c>
      <c r="J195" s="106">
        <v>17.5</v>
      </c>
      <c r="K195" s="106">
        <v>17.7</v>
      </c>
      <c r="L195" s="107">
        <f>'在庫（袜子）'!V177</f>
        <v>0</v>
      </c>
      <c r="M195" s="108">
        <f t="shared" si="6"/>
        <v>0</v>
      </c>
    </row>
    <row r="196" ht="50.1" customHeight="1" spans="2:13">
      <c r="B196" s="244"/>
      <c r="C196" s="244"/>
      <c r="D196" s="64" t="s">
        <v>766</v>
      </c>
      <c r="E196" s="248"/>
      <c r="F196" s="62" t="s">
        <v>17</v>
      </c>
      <c r="G196" s="62" t="s">
        <v>750</v>
      </c>
      <c r="H196" s="235" t="s">
        <v>490</v>
      </c>
      <c r="I196" s="260" t="s">
        <v>487</v>
      </c>
      <c r="J196" s="98">
        <v>17.5</v>
      </c>
      <c r="K196" s="98">
        <v>17.7</v>
      </c>
      <c r="L196" s="99">
        <f>'在庫（袜子）'!V178</f>
        <v>0</v>
      </c>
      <c r="M196" s="100">
        <f t="shared" ref="M196:M207" si="8">K196*L196</f>
        <v>0</v>
      </c>
    </row>
    <row r="197" ht="50.1" customHeight="1" spans="2:13">
      <c r="B197" s="246"/>
      <c r="C197" s="246"/>
      <c r="D197" s="69"/>
      <c r="E197" s="249"/>
      <c r="F197" s="65" t="s">
        <v>18</v>
      </c>
      <c r="G197" s="65" t="s">
        <v>698</v>
      </c>
      <c r="H197" s="65" t="s">
        <v>752</v>
      </c>
      <c r="I197" s="263" t="s">
        <v>487</v>
      </c>
      <c r="J197" s="102">
        <v>17.5</v>
      </c>
      <c r="K197" s="102">
        <v>17.7</v>
      </c>
      <c r="L197" s="103">
        <f>'在庫（袜子）'!V179</f>
        <v>0</v>
      </c>
      <c r="M197" s="104">
        <f t="shared" si="8"/>
        <v>0</v>
      </c>
    </row>
    <row r="198" ht="150" customHeight="1" spans="2:13">
      <c r="B198" s="264" t="s">
        <v>769</v>
      </c>
      <c r="C198" s="264" t="s">
        <v>483</v>
      </c>
      <c r="D198" s="265" t="s">
        <v>770</v>
      </c>
      <c r="E198" s="266"/>
      <c r="F198" s="267" t="s">
        <v>771</v>
      </c>
      <c r="G198" s="268" t="s">
        <v>772</v>
      </c>
      <c r="H198" s="268"/>
      <c r="I198" s="268" t="s">
        <v>773</v>
      </c>
      <c r="J198" s="277">
        <v>42</v>
      </c>
      <c r="K198" s="277">
        <v>42.2</v>
      </c>
      <c r="L198" s="278">
        <f>'在庫（袜子）'!V180</f>
        <v>0</v>
      </c>
      <c r="M198" s="279">
        <f t="shared" si="8"/>
        <v>0</v>
      </c>
    </row>
    <row r="199" ht="150" customHeight="1" spans="2:13">
      <c r="B199" s="149"/>
      <c r="C199" s="269"/>
      <c r="D199" s="265" t="s">
        <v>775</v>
      </c>
      <c r="E199" s="266"/>
      <c r="F199" s="267" t="s">
        <v>771</v>
      </c>
      <c r="G199" s="268" t="s">
        <v>772</v>
      </c>
      <c r="H199" s="268"/>
      <c r="I199" s="268" t="s">
        <v>773</v>
      </c>
      <c r="J199" s="277">
        <v>42</v>
      </c>
      <c r="K199" s="277">
        <v>42.2</v>
      </c>
      <c r="L199" s="278">
        <f>'在庫（袜子）'!V181</f>
        <v>0</v>
      </c>
      <c r="M199" s="279">
        <f t="shared" si="8"/>
        <v>0</v>
      </c>
    </row>
    <row r="200" ht="150" customHeight="1" spans="2:13">
      <c r="B200" s="270"/>
      <c r="C200" s="270"/>
      <c r="D200" s="265" t="s">
        <v>777</v>
      </c>
      <c r="E200" s="266"/>
      <c r="F200" s="267" t="s">
        <v>771</v>
      </c>
      <c r="G200" s="268" t="s">
        <v>778</v>
      </c>
      <c r="H200" s="268"/>
      <c r="I200" s="268" t="s">
        <v>773</v>
      </c>
      <c r="J200" s="277">
        <v>35</v>
      </c>
      <c r="K200" s="277">
        <v>35.2</v>
      </c>
      <c r="L200" s="278">
        <f>'在庫（袜子）'!V182</f>
        <v>0</v>
      </c>
      <c r="M200" s="279">
        <f t="shared" si="8"/>
        <v>0</v>
      </c>
    </row>
    <row r="201" ht="50.1" customHeight="1" spans="2:13">
      <c r="B201" s="59" t="s">
        <v>780</v>
      </c>
      <c r="C201" s="59" t="s">
        <v>483</v>
      </c>
      <c r="D201" s="60" t="s">
        <v>781</v>
      </c>
      <c r="E201"/>
      <c r="F201" s="67" t="s">
        <v>16</v>
      </c>
      <c r="G201" s="67" t="s">
        <v>681</v>
      </c>
      <c r="H201" s="233" t="s">
        <v>486</v>
      </c>
      <c r="I201" s="256" t="s">
        <v>487</v>
      </c>
      <c r="J201" s="106">
        <v>13.5</v>
      </c>
      <c r="K201" s="106">
        <v>13.7</v>
      </c>
      <c r="L201" s="107">
        <f>'在庫（袜子）'!V183</f>
        <v>0</v>
      </c>
      <c r="M201" s="108">
        <f t="shared" si="8"/>
        <v>0</v>
      </c>
    </row>
    <row r="202" ht="50.1" customHeight="1" spans="2:13">
      <c r="B202" s="63"/>
      <c r="C202" s="63"/>
      <c r="D202" s="64"/>
      <c r="E202" s="248"/>
      <c r="F202" s="62" t="s">
        <v>17</v>
      </c>
      <c r="G202" s="62" t="s">
        <v>783</v>
      </c>
      <c r="H202" s="235" t="s">
        <v>490</v>
      </c>
      <c r="I202" s="257" t="s">
        <v>487</v>
      </c>
      <c r="J202" s="98">
        <v>13.5</v>
      </c>
      <c r="K202" s="98">
        <v>13.7</v>
      </c>
      <c r="L202" s="99">
        <f>'在庫（袜子）'!V184</f>
        <v>0</v>
      </c>
      <c r="M202" s="100">
        <f t="shared" si="8"/>
        <v>0</v>
      </c>
    </row>
    <row r="203" ht="50.1" customHeight="1" spans="2:13">
      <c r="B203" s="63"/>
      <c r="C203" s="63"/>
      <c r="D203" s="64"/>
      <c r="E203" s="248"/>
      <c r="F203" s="62" t="s">
        <v>18</v>
      </c>
      <c r="G203" s="62" t="s">
        <v>785</v>
      </c>
      <c r="H203" s="235" t="s">
        <v>493</v>
      </c>
      <c r="I203" s="257" t="s">
        <v>487</v>
      </c>
      <c r="J203" s="98">
        <v>13.5</v>
      </c>
      <c r="K203" s="98">
        <v>13.7</v>
      </c>
      <c r="L203" s="99">
        <f>'在庫（袜子）'!V185</f>
        <v>0</v>
      </c>
      <c r="M203" s="100">
        <f t="shared" si="8"/>
        <v>0</v>
      </c>
    </row>
    <row r="204" ht="50.1" customHeight="1" spans="2:13">
      <c r="B204" s="71"/>
      <c r="C204" s="71"/>
      <c r="D204" s="69"/>
      <c r="E204" s="249"/>
      <c r="F204" s="65" t="s">
        <v>19</v>
      </c>
      <c r="G204" s="65" t="s">
        <v>787</v>
      </c>
      <c r="H204" s="237" t="s">
        <v>496</v>
      </c>
      <c r="I204" s="258" t="s">
        <v>487</v>
      </c>
      <c r="J204" s="102">
        <v>13.5</v>
      </c>
      <c r="K204" s="102">
        <v>13.7</v>
      </c>
      <c r="L204" s="103">
        <f>'在庫（袜子）'!V186</f>
        <v>0</v>
      </c>
      <c r="M204" s="104">
        <f t="shared" si="8"/>
        <v>0</v>
      </c>
    </row>
    <row r="205" ht="150" customHeight="1" spans="2:13">
      <c r="B205" s="271" t="s">
        <v>769</v>
      </c>
      <c r="C205" s="271" t="s">
        <v>483</v>
      </c>
      <c r="D205" s="272" t="s">
        <v>790</v>
      </c>
      <c r="E205" s="273"/>
      <c r="F205" s="274" t="s">
        <v>771</v>
      </c>
      <c r="G205" s="275" t="s">
        <v>772</v>
      </c>
      <c r="H205" s="275" t="s">
        <v>179</v>
      </c>
      <c r="I205" s="275" t="s">
        <v>179</v>
      </c>
      <c r="J205" s="280">
        <f>50/3</f>
        <v>16.6666666666667</v>
      </c>
      <c r="K205" s="280">
        <f t="shared" ref="K205:K207" si="9">J205</f>
        <v>16.6666666666667</v>
      </c>
      <c r="L205" s="281">
        <f>'在庫（袜子）'!V187</f>
        <v>0</v>
      </c>
      <c r="M205" s="282">
        <f t="shared" si="8"/>
        <v>0</v>
      </c>
    </row>
    <row r="206" ht="150" customHeight="1" spans="2:13">
      <c r="B206" s="63"/>
      <c r="C206" s="254"/>
      <c r="D206" s="272" t="s">
        <v>309</v>
      </c>
      <c r="E206" s="273"/>
      <c r="F206" s="274" t="s">
        <v>771</v>
      </c>
      <c r="G206" s="275" t="s">
        <v>772</v>
      </c>
      <c r="H206" s="275" t="s">
        <v>179</v>
      </c>
      <c r="I206" s="275" t="s">
        <v>179</v>
      </c>
      <c r="J206" s="280">
        <v>16.6666666666667</v>
      </c>
      <c r="K206" s="280">
        <f t="shared" si="9"/>
        <v>16.6666666666667</v>
      </c>
      <c r="L206" s="281">
        <f>'在庫（袜子）'!V188</f>
        <v>0</v>
      </c>
      <c r="M206" s="282">
        <f t="shared" si="8"/>
        <v>0</v>
      </c>
    </row>
    <row r="207" ht="150" customHeight="1" spans="2:13">
      <c r="B207" s="276"/>
      <c r="C207" s="276"/>
      <c r="D207" s="272" t="s">
        <v>793</v>
      </c>
      <c r="E207" s="273"/>
      <c r="F207" s="274" t="s">
        <v>771</v>
      </c>
      <c r="G207" s="275" t="s">
        <v>778</v>
      </c>
      <c r="H207" s="275" t="s">
        <v>179</v>
      </c>
      <c r="I207" s="275" t="s">
        <v>179</v>
      </c>
      <c r="J207" s="280">
        <v>16.6666666666667</v>
      </c>
      <c r="K207" s="280">
        <f t="shared" si="9"/>
        <v>16.6666666666667</v>
      </c>
      <c r="L207" s="281">
        <f>'在庫（袜子）'!V189</f>
        <v>0</v>
      </c>
      <c r="M207" s="282">
        <f t="shared" si="8"/>
        <v>0</v>
      </c>
    </row>
    <row r="208" ht="60" spans="13:13">
      <c r="M208" s="283" t="e">
        <f>SUM(M4:M207)</f>
        <v>#REF!</v>
      </c>
    </row>
    <row r="212" ht="35.25" spans="10:10">
      <c r="J212" s="284" t="s">
        <v>525</v>
      </c>
    </row>
    <row r="213" spans="10:18">
      <c r="J213" s="285" t="s">
        <v>800</v>
      </c>
      <c r="K213" s="286" t="s">
        <v>16</v>
      </c>
      <c r="L213" s="286" t="s">
        <v>17</v>
      </c>
      <c r="M213" s="286" t="s">
        <v>18</v>
      </c>
      <c r="R213" s="286" t="s">
        <v>241</v>
      </c>
    </row>
    <row r="214" spans="10:18">
      <c r="J214" s="287" t="s">
        <v>801</v>
      </c>
      <c r="K214" s="288">
        <v>80</v>
      </c>
      <c r="L214" s="288">
        <v>200</v>
      </c>
      <c r="M214" s="288">
        <v>320</v>
      </c>
      <c r="R214" s="288">
        <v>7800</v>
      </c>
    </row>
    <row r="215" spans="10:18">
      <c r="J215" s="289"/>
      <c r="K215" s="288"/>
      <c r="L215" s="288"/>
      <c r="M215" s="288"/>
      <c r="R215" s="288">
        <v>2800</v>
      </c>
    </row>
    <row r="216" spans="10:18">
      <c r="J216" s="289"/>
      <c r="K216" s="288"/>
      <c r="L216" s="288"/>
      <c r="M216" s="288"/>
      <c r="R216" s="288">
        <v>1000</v>
      </c>
    </row>
    <row r="217" spans="10:18">
      <c r="J217" s="287"/>
      <c r="K217" s="288"/>
      <c r="L217" s="288"/>
      <c r="M217" s="288"/>
      <c r="R217" s="288"/>
    </row>
    <row r="218" spans="10:18">
      <c r="J218" s="287"/>
      <c r="K218" s="288"/>
      <c r="L218" s="288"/>
      <c r="M218" s="288"/>
      <c r="R218" s="288"/>
    </row>
    <row r="219" spans="10:18">
      <c r="J219" s="287"/>
      <c r="K219" s="288"/>
      <c r="L219" s="288"/>
      <c r="M219" s="288"/>
      <c r="R219" s="288"/>
    </row>
    <row r="220" spans="10:18">
      <c r="J220" s="287"/>
      <c r="K220" s="288"/>
      <c r="L220" s="288"/>
      <c r="M220" s="288"/>
      <c r="R220" s="288"/>
    </row>
    <row r="221" spans="10:18">
      <c r="J221" s="287"/>
      <c r="K221" s="288"/>
      <c r="L221" s="288"/>
      <c r="M221" s="288"/>
      <c r="R221" s="288"/>
    </row>
    <row r="222" spans="10:18">
      <c r="J222" s="287" t="s">
        <v>802</v>
      </c>
      <c r="K222" s="288">
        <f t="shared" ref="K222:M222" si="10">K214-SUM(K215:K221)</f>
        <v>80</v>
      </c>
      <c r="L222" s="288">
        <f t="shared" si="10"/>
        <v>200</v>
      </c>
      <c r="M222" s="288">
        <f t="shared" si="10"/>
        <v>320</v>
      </c>
      <c r="R222" s="288">
        <f>R214-SUM(R215:R221)</f>
        <v>4000</v>
      </c>
    </row>
  </sheetData>
  <mergeCells count="6">
    <mergeCell ref="B112:B114"/>
    <mergeCell ref="B118:B120"/>
    <mergeCell ref="E19:E21"/>
    <mergeCell ref="E112:E114"/>
    <mergeCell ref="E147:E150"/>
    <mergeCell ref="E159:E162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49"/>
  <sheetViews>
    <sheetView showGridLines="0" zoomScale="85" zoomScaleNormal="85" workbookViewId="0">
      <selection activeCell="N43" sqref="N43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/>
      <c r="D4" s="8"/>
      <c r="E4" s="8"/>
      <c r="F4" s="9"/>
      <c r="G4" s="10"/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IF($A$1="补货",IF(V4="FBA",I4,J4)+K4+L4,IF(V4="FBA",I4,J4))</f>
        <v>0</v>
      </c>
      <c r="S4" s="45"/>
      <c r="T4" s="45">
        <f t="shared" ref="T4:T14" si="0">R4+S4</f>
        <v>0</v>
      </c>
      <c r="U4" s="33" t="str">
        <f t="shared" ref="U4:U14" si="1">IF(Q4&gt;0,T4/Q4*7,"-")</f>
        <v>-</v>
      </c>
      <c r="V4" s="46"/>
    </row>
    <row r="5" customHeight="1" spans="2:22">
      <c r="B5" s="6"/>
      <c r="C5" s="7"/>
      <c r="D5" s="8"/>
      <c r="E5" s="8"/>
      <c r="F5" s="9"/>
      <c r="G5" s="10"/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IF($A$1="补货",IF(V5="FBA",I5,J5)+K5+L5,IF(V5="FBA",I5,J5))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/>
      <c r="D6" s="8"/>
      <c r="E6" s="8"/>
      <c r="F6" s="9"/>
      <c r="G6" s="10"/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IF($A$1="补货",IF(V6="FBA",I6,J6)+K6+L6,IF(V6="FBA",I6,J6))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/>
      <c r="D7" s="8"/>
      <c r="E7" s="8"/>
      <c r="F7" s="9"/>
      <c r="G7" s="10"/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IF($A$1="补货",IF(V7="FBA",I7,J7)+K7+L7,IF(V7="FBA",I7,J7))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/>
      <c r="D8" s="8"/>
      <c r="E8" s="8"/>
      <c r="F8" s="9"/>
      <c r="G8" s="10"/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IF($A$1="补货",IF(V8="FBA",I8,J8)+K8+L8,IF(V8="FBA",I8,J8))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6"/>
      <c r="C9" s="7"/>
      <c r="D9" s="8"/>
      <c r="E9" s="8"/>
      <c r="F9" s="9"/>
      <c r="G9" s="10"/>
      <c r="H9" s="11"/>
      <c r="I9" s="31"/>
      <c r="J9" s="32"/>
      <c r="K9" s="33"/>
      <c r="L9" s="33"/>
      <c r="M9" s="33"/>
      <c r="N9" s="33"/>
      <c r="O9" s="33"/>
      <c r="P9" s="33"/>
      <c r="Q9" s="43"/>
      <c r="R9" s="44">
        <f>IF($A$1="补货",IF(V9="FBA",I9,J9)+K9+L9,IF(V9="FBA",I9,J9))</f>
        <v>0</v>
      </c>
      <c r="S9" s="45"/>
      <c r="T9" s="45">
        <f t="shared" si="0"/>
        <v>0</v>
      </c>
      <c r="U9" s="33" t="str">
        <f t="shared" si="1"/>
        <v>-</v>
      </c>
      <c r="V9" s="46"/>
    </row>
    <row r="10" customHeight="1" spans="2:22">
      <c r="B10" s="6"/>
      <c r="C10" s="12"/>
      <c r="D10" s="13"/>
      <c r="E10" s="13"/>
      <c r="F10" s="9"/>
      <c r="G10" s="14"/>
      <c r="H10" s="11"/>
      <c r="I10" s="31"/>
      <c r="J10" s="32"/>
      <c r="K10" s="33"/>
      <c r="L10" s="33"/>
      <c r="M10" s="33"/>
      <c r="N10" s="33"/>
      <c r="O10" s="33"/>
      <c r="P10" s="33"/>
      <c r="Q10" s="43"/>
      <c r="R10" s="44">
        <f>IF($A$1="补货",IF(V10="FBA",I10,J10)+K10+L10,IF(V10="FBA",I10,J10))</f>
        <v>0</v>
      </c>
      <c r="S10" s="45"/>
      <c r="T10" s="45">
        <f t="shared" si="0"/>
        <v>0</v>
      </c>
      <c r="U10" s="33" t="str">
        <f t="shared" si="1"/>
        <v>-</v>
      </c>
      <c r="V10" s="46"/>
    </row>
    <row r="11" customHeight="1" spans="2:22">
      <c r="B11" s="6"/>
      <c r="C11" s="12"/>
      <c r="D11" s="13"/>
      <c r="E11" s="13"/>
      <c r="F11" s="9"/>
      <c r="G11" s="14"/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IF($A$1="补货",IF(V11="FBA",I11,J11)+K11+L11,IF(V11="FBA",I11,J11))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6"/>
      <c r="C12" s="12"/>
      <c r="D12" s="13"/>
      <c r="E12" s="13"/>
      <c r="F12" s="9"/>
      <c r="G12" s="14"/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IF($A$1="补货",IF(V12="FBA",I12,J12)+K12+L12,IF(V12="FBA",I12,J12))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6" t="s">
        <v>1176</v>
      </c>
      <c r="C13" s="12"/>
      <c r="D13" s="13"/>
      <c r="E13" s="13"/>
      <c r="F13" s="9"/>
      <c r="G13" s="14"/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IF($A$1="补货",IF(V13="FBA",I13,J13)+K13+L13,IF(V13="FBA",I13,J13))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6" t="s">
        <v>1176</v>
      </c>
      <c r="C14" s="12"/>
      <c r="D14" s="13"/>
      <c r="E14" s="13"/>
      <c r="F14" s="9"/>
      <c r="G14" s="14"/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IF($A$1="补货",IF(V14="FBA",I14,J14)+K14+L14,IF(V14="FBA",I14,J14))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15"/>
      <c r="C15" s="16"/>
      <c r="D15" s="17"/>
      <c r="E15" s="17"/>
      <c r="F15" s="18"/>
      <c r="G15" s="19"/>
      <c r="H15" s="20"/>
      <c r="I15" s="34"/>
      <c r="J15" s="35"/>
      <c r="K15" s="36"/>
      <c r="L15" s="36"/>
      <c r="M15" s="36"/>
      <c r="N15" s="36"/>
      <c r="O15" s="36"/>
      <c r="P15" s="36"/>
      <c r="Q15" s="43"/>
      <c r="R15" s="44">
        <f t="shared" ref="R15:R48" si="2">IF($A$1="补货",IF(V15="FBA",I15,J15)+K15+L15,IF(V15="FBA",I15,J15))</f>
        <v>0</v>
      </c>
      <c r="S15" s="45"/>
      <c r="T15" s="45">
        <f t="shared" ref="T15:T49" si="3">R15+S15</f>
        <v>0</v>
      </c>
      <c r="U15" s="33" t="str">
        <f t="shared" ref="U15:U49" si="4">IF(Q15&gt;0,T15/Q15*7,"-")</f>
        <v>-</v>
      </c>
      <c r="V15" s="47"/>
    </row>
    <row r="16" customHeight="1" spans="2:22">
      <c r="B16" s="15"/>
      <c r="C16" s="16"/>
      <c r="D16" s="17"/>
      <c r="E16" s="17"/>
      <c r="F16" s="18"/>
      <c r="G16" s="19"/>
      <c r="H16" s="20"/>
      <c r="I16" s="34"/>
      <c r="J16" s="35"/>
      <c r="K16" s="36"/>
      <c r="L16" s="36"/>
      <c r="M16" s="36"/>
      <c r="N16" s="36"/>
      <c r="O16" s="36"/>
      <c r="P16" s="36"/>
      <c r="Q16" s="43"/>
      <c r="R16" s="44">
        <f t="shared" si="2"/>
        <v>0</v>
      </c>
      <c r="S16" s="45"/>
      <c r="T16" s="45">
        <f t="shared" si="3"/>
        <v>0</v>
      </c>
      <c r="U16" s="33" t="str">
        <f t="shared" si="4"/>
        <v>-</v>
      </c>
      <c r="V16" s="47"/>
    </row>
    <row r="17" customHeight="1" spans="2:22">
      <c r="B17" s="15"/>
      <c r="C17" s="16"/>
      <c r="D17" s="17"/>
      <c r="E17" s="17"/>
      <c r="F17" s="18"/>
      <c r="G17" s="19"/>
      <c r="H17" s="20"/>
      <c r="I17" s="34"/>
      <c r="J17" s="35"/>
      <c r="K17" s="36"/>
      <c r="L17" s="36"/>
      <c r="M17" s="36"/>
      <c r="N17" s="36"/>
      <c r="O17" s="36"/>
      <c r="P17" s="36"/>
      <c r="Q17" s="43"/>
      <c r="R17" s="44">
        <f t="shared" si="2"/>
        <v>0</v>
      </c>
      <c r="S17" s="45"/>
      <c r="T17" s="45">
        <f t="shared" si="3"/>
        <v>0</v>
      </c>
      <c r="U17" s="33" t="str">
        <f t="shared" si="4"/>
        <v>-</v>
      </c>
      <c r="V17" s="47"/>
    </row>
    <row r="18" customHeight="1" spans="2:22">
      <c r="B18" s="15"/>
      <c r="C18" s="16"/>
      <c r="D18" s="17"/>
      <c r="E18" s="17"/>
      <c r="F18" s="18"/>
      <c r="G18" s="19"/>
      <c r="H18" s="20"/>
      <c r="I18" s="34"/>
      <c r="J18" s="35"/>
      <c r="K18" s="36"/>
      <c r="L18" s="36"/>
      <c r="M18" s="36"/>
      <c r="N18" s="36"/>
      <c r="O18" s="36"/>
      <c r="P18" s="36"/>
      <c r="Q18" s="43"/>
      <c r="R18" s="44">
        <f t="shared" si="2"/>
        <v>0</v>
      </c>
      <c r="S18" s="45"/>
      <c r="T18" s="45">
        <f t="shared" si="3"/>
        <v>0</v>
      </c>
      <c r="U18" s="33" t="str">
        <f t="shared" si="4"/>
        <v>-</v>
      </c>
      <c r="V18" s="47"/>
    </row>
    <row r="19" customHeight="1" spans="2:22">
      <c r="B19" s="15"/>
      <c r="C19" s="16"/>
      <c r="D19" s="17"/>
      <c r="E19" s="17"/>
      <c r="F19" s="18"/>
      <c r="G19" s="19"/>
      <c r="H19" s="20"/>
      <c r="I19" s="34"/>
      <c r="J19" s="35"/>
      <c r="K19" s="36"/>
      <c r="L19" s="36"/>
      <c r="M19" s="36"/>
      <c r="N19" s="36"/>
      <c r="O19" s="36"/>
      <c r="P19" s="36"/>
      <c r="Q19" s="43"/>
      <c r="R19" s="44">
        <f t="shared" si="2"/>
        <v>0</v>
      </c>
      <c r="S19" s="45"/>
      <c r="T19" s="45">
        <f t="shared" si="3"/>
        <v>0</v>
      </c>
      <c r="U19" s="33" t="str">
        <f t="shared" si="4"/>
        <v>-</v>
      </c>
      <c r="V19" s="47"/>
    </row>
    <row r="20" customHeight="1" spans="2:22">
      <c r="B20" s="15"/>
      <c r="C20" s="16"/>
      <c r="D20" s="17"/>
      <c r="E20" s="17"/>
      <c r="F20" s="18"/>
      <c r="G20" s="19"/>
      <c r="H20" s="20"/>
      <c r="I20" s="34"/>
      <c r="J20" s="35"/>
      <c r="K20" s="36"/>
      <c r="L20" s="36"/>
      <c r="M20" s="36"/>
      <c r="N20" s="36"/>
      <c r="O20" s="36"/>
      <c r="P20" s="36"/>
      <c r="Q20" s="43"/>
      <c r="R20" s="44">
        <f t="shared" si="2"/>
        <v>0</v>
      </c>
      <c r="S20" s="45"/>
      <c r="T20" s="45">
        <f t="shared" si="3"/>
        <v>0</v>
      </c>
      <c r="U20" s="33" t="str">
        <f t="shared" si="4"/>
        <v>-</v>
      </c>
      <c r="V20" s="47"/>
    </row>
    <row r="21" customHeight="1" spans="2:22">
      <c r="B21" s="15"/>
      <c r="C21" s="16"/>
      <c r="D21" s="17"/>
      <c r="E21" s="17"/>
      <c r="F21" s="18"/>
      <c r="G21" s="19"/>
      <c r="H21" s="20"/>
      <c r="I21" s="34"/>
      <c r="J21" s="35"/>
      <c r="K21" s="36"/>
      <c r="L21" s="36"/>
      <c r="M21" s="36"/>
      <c r="N21" s="36"/>
      <c r="O21" s="36"/>
      <c r="P21" s="36"/>
      <c r="Q21" s="43"/>
      <c r="R21" s="44">
        <f t="shared" si="2"/>
        <v>0</v>
      </c>
      <c r="S21" s="45"/>
      <c r="T21" s="45">
        <f t="shared" si="3"/>
        <v>0</v>
      </c>
      <c r="U21" s="33" t="str">
        <f t="shared" si="4"/>
        <v>-</v>
      </c>
      <c r="V21" s="47"/>
    </row>
    <row r="22" customHeight="1" spans="2:22">
      <c r="B22" s="15"/>
      <c r="C22" s="16"/>
      <c r="D22" s="17"/>
      <c r="E22" s="17"/>
      <c r="F22" s="18"/>
      <c r="G22" s="19"/>
      <c r="H22" s="20"/>
      <c r="I22" s="34"/>
      <c r="J22" s="35"/>
      <c r="K22" s="36"/>
      <c r="L22" s="36"/>
      <c r="M22" s="36"/>
      <c r="N22" s="36"/>
      <c r="O22" s="36"/>
      <c r="P22" s="36"/>
      <c r="Q22" s="43"/>
      <c r="R22" s="44">
        <f t="shared" si="2"/>
        <v>0</v>
      </c>
      <c r="S22" s="45"/>
      <c r="T22" s="45">
        <f t="shared" si="3"/>
        <v>0</v>
      </c>
      <c r="U22" s="33" t="str">
        <f t="shared" si="4"/>
        <v>-</v>
      </c>
      <c r="V22" s="47"/>
    </row>
    <row r="23" customHeight="1" spans="2:22">
      <c r="B23" s="15"/>
      <c r="C23" s="16"/>
      <c r="D23" s="17"/>
      <c r="E23" s="17"/>
      <c r="F23" s="18"/>
      <c r="G23" s="19"/>
      <c r="H23" s="20"/>
      <c r="I23" s="34"/>
      <c r="J23" s="35"/>
      <c r="K23" s="36"/>
      <c r="L23" s="36"/>
      <c r="M23" s="36"/>
      <c r="N23" s="36"/>
      <c r="O23" s="36"/>
      <c r="P23" s="36"/>
      <c r="Q23" s="43"/>
      <c r="R23" s="44">
        <f t="shared" si="2"/>
        <v>0</v>
      </c>
      <c r="S23" s="45"/>
      <c r="T23" s="45">
        <f t="shared" si="3"/>
        <v>0</v>
      </c>
      <c r="U23" s="33" t="str">
        <f t="shared" si="4"/>
        <v>-</v>
      </c>
      <c r="V23" s="47"/>
    </row>
    <row r="24" customHeight="1" spans="2:22">
      <c r="B24" s="15"/>
      <c r="C24" s="16"/>
      <c r="D24" s="17"/>
      <c r="E24" s="17"/>
      <c r="F24" s="18"/>
      <c r="G24" s="19"/>
      <c r="H24" s="20"/>
      <c r="I24" s="34"/>
      <c r="J24" s="35"/>
      <c r="K24" s="36"/>
      <c r="L24" s="36"/>
      <c r="M24" s="36"/>
      <c r="N24" s="36"/>
      <c r="O24" s="36"/>
      <c r="P24" s="36"/>
      <c r="Q24" s="43"/>
      <c r="R24" s="44">
        <f t="shared" si="2"/>
        <v>0</v>
      </c>
      <c r="S24" s="45"/>
      <c r="T24" s="45">
        <f t="shared" si="3"/>
        <v>0</v>
      </c>
      <c r="U24" s="33" t="str">
        <f t="shared" si="4"/>
        <v>-</v>
      </c>
      <c r="V24" s="47"/>
    </row>
    <row r="25" customHeight="1" spans="2:22">
      <c r="B25" s="15"/>
      <c r="C25" s="16"/>
      <c r="D25" s="17"/>
      <c r="E25" s="17"/>
      <c r="F25" s="18"/>
      <c r="G25" s="19"/>
      <c r="H25" s="20"/>
      <c r="I25" s="34"/>
      <c r="J25" s="35"/>
      <c r="K25" s="36"/>
      <c r="L25" s="36"/>
      <c r="M25" s="36"/>
      <c r="N25" s="36"/>
      <c r="O25" s="36"/>
      <c r="P25" s="36"/>
      <c r="Q25" s="43"/>
      <c r="R25" s="44">
        <f t="shared" si="2"/>
        <v>0</v>
      </c>
      <c r="S25" s="45"/>
      <c r="T25" s="45">
        <f t="shared" si="3"/>
        <v>0</v>
      </c>
      <c r="U25" s="33" t="str">
        <f t="shared" si="4"/>
        <v>-</v>
      </c>
      <c r="V25" s="47"/>
    </row>
    <row r="26" customHeight="1" spans="2:22">
      <c r="B26" s="15"/>
      <c r="C26" s="16"/>
      <c r="D26" s="17"/>
      <c r="E26" s="17"/>
      <c r="F26" s="18"/>
      <c r="G26" s="19"/>
      <c r="H26" s="20"/>
      <c r="I26" s="34"/>
      <c r="J26" s="35"/>
      <c r="K26" s="36"/>
      <c r="L26" s="36"/>
      <c r="M26" s="36"/>
      <c r="N26" s="36"/>
      <c r="O26" s="36"/>
      <c r="P26" s="36"/>
      <c r="Q26" s="43"/>
      <c r="R26" s="44">
        <f t="shared" si="2"/>
        <v>0</v>
      </c>
      <c r="S26" s="45"/>
      <c r="T26" s="45">
        <f t="shared" si="3"/>
        <v>0</v>
      </c>
      <c r="U26" s="33" t="str">
        <f t="shared" si="4"/>
        <v>-</v>
      </c>
      <c r="V26" s="47"/>
    </row>
    <row r="27" customHeight="1" spans="2:22">
      <c r="B27" s="15"/>
      <c r="C27" s="16"/>
      <c r="D27" s="17"/>
      <c r="E27" s="17"/>
      <c r="F27" s="18"/>
      <c r="G27" s="19"/>
      <c r="H27" s="20"/>
      <c r="I27" s="34"/>
      <c r="J27" s="35"/>
      <c r="K27" s="36"/>
      <c r="L27" s="36"/>
      <c r="M27" s="36"/>
      <c r="N27" s="36"/>
      <c r="O27" s="36"/>
      <c r="P27" s="36"/>
      <c r="Q27" s="43"/>
      <c r="R27" s="44">
        <f t="shared" si="2"/>
        <v>0</v>
      </c>
      <c r="S27" s="45"/>
      <c r="T27" s="45">
        <f t="shared" si="3"/>
        <v>0</v>
      </c>
      <c r="U27" s="33" t="str">
        <f t="shared" si="4"/>
        <v>-</v>
      </c>
      <c r="V27" s="47"/>
    </row>
    <row r="28" customHeight="1" spans="2:22">
      <c r="B28" s="15"/>
      <c r="C28" s="16"/>
      <c r="D28" s="17"/>
      <c r="E28" s="17"/>
      <c r="F28" s="18"/>
      <c r="G28" s="19"/>
      <c r="H28" s="20"/>
      <c r="I28" s="34"/>
      <c r="J28" s="35"/>
      <c r="K28" s="36"/>
      <c r="L28" s="36"/>
      <c r="M28" s="36"/>
      <c r="N28" s="36"/>
      <c r="O28" s="36"/>
      <c r="P28" s="36"/>
      <c r="Q28" s="43"/>
      <c r="R28" s="44">
        <f t="shared" si="2"/>
        <v>0</v>
      </c>
      <c r="S28" s="45"/>
      <c r="T28" s="45">
        <f t="shared" si="3"/>
        <v>0</v>
      </c>
      <c r="U28" s="33" t="str">
        <f t="shared" si="4"/>
        <v>-</v>
      </c>
      <c r="V28" s="47"/>
    </row>
    <row r="29" customHeight="1" spans="2:22">
      <c r="B29" s="15"/>
      <c r="C29" s="16"/>
      <c r="D29" s="17"/>
      <c r="E29" s="17"/>
      <c r="F29" s="18"/>
      <c r="G29" s="19"/>
      <c r="H29" s="20"/>
      <c r="I29" s="34"/>
      <c r="J29" s="35"/>
      <c r="K29" s="36"/>
      <c r="L29" s="36"/>
      <c r="M29" s="36"/>
      <c r="N29" s="36"/>
      <c r="O29" s="36"/>
      <c r="P29" s="36"/>
      <c r="Q29" s="43"/>
      <c r="R29" s="44">
        <f t="shared" si="2"/>
        <v>0</v>
      </c>
      <c r="S29" s="45"/>
      <c r="T29" s="45">
        <f t="shared" si="3"/>
        <v>0</v>
      </c>
      <c r="U29" s="33" t="str">
        <f t="shared" si="4"/>
        <v>-</v>
      </c>
      <c r="V29" s="47"/>
    </row>
    <row r="30" customHeight="1" spans="2:22">
      <c r="B30" s="15"/>
      <c r="C30" s="16"/>
      <c r="D30" s="17"/>
      <c r="E30" s="17"/>
      <c r="F30" s="18"/>
      <c r="G30" s="19"/>
      <c r="H30" s="20"/>
      <c r="I30" s="34"/>
      <c r="J30" s="35"/>
      <c r="K30" s="36"/>
      <c r="L30" s="36"/>
      <c r="M30" s="36"/>
      <c r="N30" s="36"/>
      <c r="O30" s="36"/>
      <c r="P30" s="36"/>
      <c r="Q30" s="43"/>
      <c r="R30" s="44">
        <f t="shared" si="2"/>
        <v>0</v>
      </c>
      <c r="S30" s="45"/>
      <c r="T30" s="45">
        <f t="shared" si="3"/>
        <v>0</v>
      </c>
      <c r="U30" s="33" t="str">
        <f t="shared" si="4"/>
        <v>-</v>
      </c>
      <c r="V30" s="47"/>
    </row>
    <row r="31" customHeight="1" spans="2:22">
      <c r="B31" s="15"/>
      <c r="C31" s="16"/>
      <c r="D31" s="17"/>
      <c r="E31" s="17"/>
      <c r="F31" s="18"/>
      <c r="G31" s="19"/>
      <c r="H31" s="20"/>
      <c r="I31" s="34"/>
      <c r="J31" s="35"/>
      <c r="K31" s="36"/>
      <c r="L31" s="36"/>
      <c r="M31" s="36"/>
      <c r="N31" s="36"/>
      <c r="O31" s="36"/>
      <c r="P31" s="36"/>
      <c r="Q31" s="43"/>
      <c r="R31" s="44">
        <f t="shared" si="2"/>
        <v>0</v>
      </c>
      <c r="S31" s="45"/>
      <c r="T31" s="45">
        <f t="shared" si="3"/>
        <v>0</v>
      </c>
      <c r="U31" s="33" t="str">
        <f t="shared" si="4"/>
        <v>-</v>
      </c>
      <c r="V31" s="47"/>
    </row>
    <row r="32" customHeight="1" spans="2:22">
      <c r="B32" s="15"/>
      <c r="C32" s="16"/>
      <c r="D32" s="17"/>
      <c r="E32" s="17"/>
      <c r="F32" s="18"/>
      <c r="G32" s="19"/>
      <c r="H32" s="20"/>
      <c r="I32" s="34"/>
      <c r="J32" s="35"/>
      <c r="K32" s="36"/>
      <c r="L32" s="36"/>
      <c r="M32" s="36"/>
      <c r="N32" s="36"/>
      <c r="O32" s="36"/>
      <c r="P32" s="36"/>
      <c r="Q32" s="43"/>
      <c r="R32" s="44">
        <f t="shared" si="2"/>
        <v>0</v>
      </c>
      <c r="S32" s="45"/>
      <c r="T32" s="45">
        <f t="shared" si="3"/>
        <v>0</v>
      </c>
      <c r="U32" s="33" t="str">
        <f t="shared" si="4"/>
        <v>-</v>
      </c>
      <c r="V32" s="47"/>
    </row>
    <row r="33" customHeight="1" spans="2:22">
      <c r="B33" s="15"/>
      <c r="C33" s="16"/>
      <c r="D33" s="17"/>
      <c r="E33" s="17"/>
      <c r="F33" s="18"/>
      <c r="G33" s="19"/>
      <c r="H33" s="20"/>
      <c r="I33" s="34"/>
      <c r="J33" s="35"/>
      <c r="K33" s="36"/>
      <c r="L33" s="36"/>
      <c r="M33" s="36"/>
      <c r="N33" s="36"/>
      <c r="O33" s="36"/>
      <c r="P33" s="36"/>
      <c r="Q33" s="43"/>
      <c r="R33" s="44">
        <f t="shared" si="2"/>
        <v>0</v>
      </c>
      <c r="S33" s="45"/>
      <c r="T33" s="45">
        <f t="shared" si="3"/>
        <v>0</v>
      </c>
      <c r="U33" s="33" t="str">
        <f t="shared" si="4"/>
        <v>-</v>
      </c>
      <c r="V33" s="47"/>
    </row>
    <row r="34" customHeight="1" spans="2:22">
      <c r="B34" s="15"/>
      <c r="C34" s="16"/>
      <c r="D34" s="17"/>
      <c r="E34" s="17"/>
      <c r="F34" s="18"/>
      <c r="G34" s="19"/>
      <c r="H34" s="20"/>
      <c r="I34" s="34"/>
      <c r="J34" s="35"/>
      <c r="K34" s="36"/>
      <c r="L34" s="36"/>
      <c r="M34" s="36"/>
      <c r="N34" s="36"/>
      <c r="O34" s="36"/>
      <c r="P34" s="36"/>
      <c r="Q34" s="43"/>
      <c r="R34" s="44">
        <f t="shared" si="2"/>
        <v>0</v>
      </c>
      <c r="S34" s="45"/>
      <c r="T34" s="45">
        <f t="shared" si="3"/>
        <v>0</v>
      </c>
      <c r="U34" s="33" t="str">
        <f t="shared" si="4"/>
        <v>-</v>
      </c>
      <c r="V34" s="47"/>
    </row>
    <row r="35" customHeight="1" spans="2:22">
      <c r="B35" s="15"/>
      <c r="C35" s="16"/>
      <c r="D35" s="17"/>
      <c r="E35" s="17"/>
      <c r="F35" s="18"/>
      <c r="G35" s="19"/>
      <c r="H35" s="20"/>
      <c r="I35" s="34"/>
      <c r="J35" s="35"/>
      <c r="K35" s="36"/>
      <c r="L35" s="36"/>
      <c r="M35" s="36"/>
      <c r="N35" s="36"/>
      <c r="O35" s="36"/>
      <c r="P35" s="36"/>
      <c r="Q35" s="43"/>
      <c r="R35" s="44">
        <f t="shared" si="2"/>
        <v>0</v>
      </c>
      <c r="S35" s="45"/>
      <c r="T35" s="45">
        <f t="shared" si="3"/>
        <v>0</v>
      </c>
      <c r="U35" s="33" t="str">
        <f t="shared" si="4"/>
        <v>-</v>
      </c>
      <c r="V35" s="47"/>
    </row>
    <row r="36" customHeight="1" spans="2:22">
      <c r="B36" s="15"/>
      <c r="C36" s="16"/>
      <c r="D36" s="17"/>
      <c r="E36" s="17"/>
      <c r="F36" s="18"/>
      <c r="G36" s="19"/>
      <c r="H36" s="20"/>
      <c r="I36" s="34"/>
      <c r="J36" s="35"/>
      <c r="K36" s="36"/>
      <c r="L36" s="36"/>
      <c r="M36" s="36"/>
      <c r="N36" s="36"/>
      <c r="O36" s="36"/>
      <c r="P36" s="36"/>
      <c r="Q36" s="43"/>
      <c r="R36" s="44">
        <f t="shared" si="2"/>
        <v>0</v>
      </c>
      <c r="S36" s="45"/>
      <c r="T36" s="45">
        <f t="shared" si="3"/>
        <v>0</v>
      </c>
      <c r="U36" s="33" t="str">
        <f t="shared" si="4"/>
        <v>-</v>
      </c>
      <c r="V36" s="47"/>
    </row>
    <row r="37" customHeight="1" spans="2:22">
      <c r="B37" s="15"/>
      <c r="C37" s="16"/>
      <c r="D37" s="17"/>
      <c r="E37" s="17"/>
      <c r="F37" s="18"/>
      <c r="G37" s="19"/>
      <c r="H37" s="20"/>
      <c r="I37" s="34"/>
      <c r="J37" s="35"/>
      <c r="K37" s="36"/>
      <c r="L37" s="36"/>
      <c r="M37" s="36"/>
      <c r="N37" s="36"/>
      <c r="O37" s="36"/>
      <c r="P37" s="36"/>
      <c r="Q37" s="43"/>
      <c r="R37" s="44">
        <f t="shared" si="2"/>
        <v>0</v>
      </c>
      <c r="S37" s="45"/>
      <c r="T37" s="45">
        <f t="shared" si="3"/>
        <v>0</v>
      </c>
      <c r="U37" s="33" t="str">
        <f t="shared" si="4"/>
        <v>-</v>
      </c>
      <c r="V37" s="47"/>
    </row>
    <row r="38" customHeight="1" spans="2:22">
      <c r="B38" s="15"/>
      <c r="C38" s="16"/>
      <c r="D38" s="17"/>
      <c r="E38" s="17"/>
      <c r="F38" s="18"/>
      <c r="G38" s="19"/>
      <c r="H38" s="20"/>
      <c r="I38" s="34"/>
      <c r="J38" s="35"/>
      <c r="K38" s="36"/>
      <c r="L38" s="36"/>
      <c r="M38" s="36"/>
      <c r="N38" s="36"/>
      <c r="O38" s="36"/>
      <c r="P38" s="36"/>
      <c r="Q38" s="43"/>
      <c r="R38" s="44">
        <f t="shared" si="2"/>
        <v>0</v>
      </c>
      <c r="S38" s="45"/>
      <c r="T38" s="45">
        <f t="shared" si="3"/>
        <v>0</v>
      </c>
      <c r="U38" s="33" t="str">
        <f t="shared" si="4"/>
        <v>-</v>
      </c>
      <c r="V38" s="47"/>
    </row>
    <row r="39" customHeight="1" spans="2:22">
      <c r="B39" s="15"/>
      <c r="C39" s="16"/>
      <c r="D39" s="17"/>
      <c r="E39" s="17"/>
      <c r="F39" s="18"/>
      <c r="G39" s="19"/>
      <c r="H39" s="20"/>
      <c r="I39" s="34"/>
      <c r="J39" s="35"/>
      <c r="K39" s="36"/>
      <c r="L39" s="36"/>
      <c r="M39" s="36"/>
      <c r="N39" s="36"/>
      <c r="O39" s="36"/>
      <c r="P39" s="36"/>
      <c r="Q39" s="43"/>
      <c r="R39" s="44">
        <f t="shared" si="2"/>
        <v>0</v>
      </c>
      <c r="S39" s="45"/>
      <c r="T39" s="45">
        <f t="shared" si="3"/>
        <v>0</v>
      </c>
      <c r="U39" s="33" t="str">
        <f t="shared" si="4"/>
        <v>-</v>
      </c>
      <c r="V39" s="47"/>
    </row>
    <row r="40" customHeight="1" spans="2:22">
      <c r="B40" s="15"/>
      <c r="C40" s="16"/>
      <c r="D40" s="17"/>
      <c r="E40" s="17"/>
      <c r="F40" s="18"/>
      <c r="G40" s="19"/>
      <c r="H40" s="20"/>
      <c r="I40" s="34"/>
      <c r="J40" s="35"/>
      <c r="K40" s="36"/>
      <c r="L40" s="36"/>
      <c r="M40" s="36"/>
      <c r="N40" s="36"/>
      <c r="O40" s="36"/>
      <c r="P40" s="36"/>
      <c r="Q40" s="43"/>
      <c r="R40" s="44">
        <f t="shared" si="2"/>
        <v>0</v>
      </c>
      <c r="S40" s="45"/>
      <c r="T40" s="45">
        <f t="shared" si="3"/>
        <v>0</v>
      </c>
      <c r="U40" s="33" t="str">
        <f t="shared" si="4"/>
        <v>-</v>
      </c>
      <c r="V40" s="47"/>
    </row>
    <row r="41" customHeight="1" spans="2:22">
      <c r="B41" s="15"/>
      <c r="C41" s="16"/>
      <c r="D41" s="17"/>
      <c r="E41" s="17"/>
      <c r="F41" s="18"/>
      <c r="G41" s="19"/>
      <c r="H41" s="20"/>
      <c r="I41" s="34"/>
      <c r="J41" s="35"/>
      <c r="K41" s="36"/>
      <c r="L41" s="36"/>
      <c r="M41" s="36"/>
      <c r="N41" s="36"/>
      <c r="O41" s="36"/>
      <c r="P41" s="36"/>
      <c r="Q41" s="43"/>
      <c r="R41" s="44">
        <f t="shared" si="2"/>
        <v>0</v>
      </c>
      <c r="S41" s="45"/>
      <c r="T41" s="45">
        <f t="shared" si="3"/>
        <v>0</v>
      </c>
      <c r="U41" s="33" t="str">
        <f t="shared" si="4"/>
        <v>-</v>
      </c>
      <c r="V41" s="47"/>
    </row>
    <row r="42" customHeight="1" spans="2:22">
      <c r="B42" s="15"/>
      <c r="C42" s="16"/>
      <c r="D42" s="17"/>
      <c r="E42" s="17"/>
      <c r="F42" s="18"/>
      <c r="G42" s="19"/>
      <c r="H42" s="20"/>
      <c r="I42" s="34"/>
      <c r="J42" s="35"/>
      <c r="K42" s="36"/>
      <c r="L42" s="36"/>
      <c r="M42" s="36"/>
      <c r="N42" s="36"/>
      <c r="O42" s="36"/>
      <c r="P42" s="36"/>
      <c r="Q42" s="43"/>
      <c r="R42" s="44">
        <f t="shared" si="2"/>
        <v>0</v>
      </c>
      <c r="S42" s="45"/>
      <c r="T42" s="45">
        <f t="shared" si="3"/>
        <v>0</v>
      </c>
      <c r="U42" s="33" t="str">
        <f t="shared" si="4"/>
        <v>-</v>
      </c>
      <c r="V42" s="47"/>
    </row>
    <row r="43" customHeight="1" spans="2:22">
      <c r="B43" s="15"/>
      <c r="C43" s="16"/>
      <c r="D43" s="17"/>
      <c r="E43" s="17"/>
      <c r="F43" s="18"/>
      <c r="G43" s="19"/>
      <c r="H43" s="20"/>
      <c r="I43" s="34"/>
      <c r="J43" s="35"/>
      <c r="K43" s="36"/>
      <c r="L43" s="36"/>
      <c r="M43" s="36"/>
      <c r="N43" s="36"/>
      <c r="O43" s="36"/>
      <c r="P43" s="36"/>
      <c r="Q43" s="43"/>
      <c r="R43" s="44">
        <f t="shared" si="2"/>
        <v>0</v>
      </c>
      <c r="S43" s="45"/>
      <c r="T43" s="45">
        <f t="shared" si="3"/>
        <v>0</v>
      </c>
      <c r="U43" s="33" t="str">
        <f t="shared" si="4"/>
        <v>-</v>
      </c>
      <c r="V43" s="47"/>
    </row>
    <row r="44" customHeight="1" spans="2:22">
      <c r="B44" s="15"/>
      <c r="C44" s="16"/>
      <c r="D44" s="17"/>
      <c r="E44" s="17"/>
      <c r="F44" s="18"/>
      <c r="G44" s="19"/>
      <c r="H44" s="20"/>
      <c r="I44" s="34"/>
      <c r="J44" s="35"/>
      <c r="K44" s="36"/>
      <c r="L44" s="36"/>
      <c r="M44" s="36"/>
      <c r="N44" s="36"/>
      <c r="O44" s="36"/>
      <c r="P44" s="36"/>
      <c r="Q44" s="43"/>
      <c r="R44" s="44">
        <f t="shared" si="2"/>
        <v>0</v>
      </c>
      <c r="S44" s="45"/>
      <c r="T44" s="45">
        <f t="shared" si="3"/>
        <v>0</v>
      </c>
      <c r="U44" s="33" t="str">
        <f t="shared" si="4"/>
        <v>-</v>
      </c>
      <c r="V44" s="47"/>
    </row>
    <row r="45" customHeight="1" spans="2:22">
      <c r="B45" s="15"/>
      <c r="C45" s="16"/>
      <c r="D45" s="17"/>
      <c r="E45" s="17"/>
      <c r="F45" s="18"/>
      <c r="G45" s="19"/>
      <c r="H45" s="20"/>
      <c r="I45" s="34"/>
      <c r="J45" s="35"/>
      <c r="K45" s="36"/>
      <c r="L45" s="36"/>
      <c r="M45" s="36"/>
      <c r="N45" s="36"/>
      <c r="O45" s="36"/>
      <c r="P45" s="36"/>
      <c r="Q45" s="43"/>
      <c r="R45" s="44">
        <f t="shared" si="2"/>
        <v>0</v>
      </c>
      <c r="S45" s="45"/>
      <c r="T45" s="45">
        <f t="shared" si="3"/>
        <v>0</v>
      </c>
      <c r="U45" s="33" t="str">
        <f t="shared" si="4"/>
        <v>-</v>
      </c>
      <c r="V45" s="47"/>
    </row>
    <row r="46" customHeight="1" spans="2:22">
      <c r="B46" s="15"/>
      <c r="C46" s="16"/>
      <c r="D46" s="17"/>
      <c r="E46" s="17"/>
      <c r="F46" s="18"/>
      <c r="G46" s="19"/>
      <c r="H46" s="20"/>
      <c r="I46" s="34"/>
      <c r="J46" s="35"/>
      <c r="K46" s="36"/>
      <c r="L46" s="36"/>
      <c r="M46" s="36"/>
      <c r="N46" s="36"/>
      <c r="O46" s="36"/>
      <c r="P46" s="36"/>
      <c r="Q46" s="43"/>
      <c r="R46" s="44">
        <f t="shared" si="2"/>
        <v>0</v>
      </c>
      <c r="S46" s="45"/>
      <c r="T46" s="45">
        <f t="shared" si="3"/>
        <v>0</v>
      </c>
      <c r="U46" s="33" t="str">
        <f t="shared" si="4"/>
        <v>-</v>
      </c>
      <c r="V46" s="47"/>
    </row>
    <row r="47" customHeight="1" spans="2:22">
      <c r="B47" s="15"/>
      <c r="C47" s="16"/>
      <c r="D47" s="17"/>
      <c r="E47" s="17"/>
      <c r="F47" s="18"/>
      <c r="G47" s="19"/>
      <c r="H47" s="20"/>
      <c r="I47" s="34"/>
      <c r="J47" s="35"/>
      <c r="K47" s="36"/>
      <c r="L47" s="36"/>
      <c r="M47" s="36"/>
      <c r="N47" s="36"/>
      <c r="O47" s="36"/>
      <c r="P47" s="36"/>
      <c r="Q47" s="43"/>
      <c r="R47" s="44">
        <f t="shared" si="2"/>
        <v>0</v>
      </c>
      <c r="S47" s="45"/>
      <c r="T47" s="45">
        <f t="shared" si="3"/>
        <v>0</v>
      </c>
      <c r="U47" s="33" t="str">
        <f t="shared" si="4"/>
        <v>-</v>
      </c>
      <c r="V47" s="47"/>
    </row>
    <row r="48" customHeight="1" spans="2:22">
      <c r="B48" s="15"/>
      <c r="C48" s="16"/>
      <c r="D48" s="17"/>
      <c r="E48" s="17"/>
      <c r="F48" s="18"/>
      <c r="G48" s="19"/>
      <c r="H48" s="20"/>
      <c r="I48" s="34"/>
      <c r="J48" s="35"/>
      <c r="K48" s="36"/>
      <c r="L48" s="36"/>
      <c r="M48" s="36"/>
      <c r="N48" s="36"/>
      <c r="O48" s="36"/>
      <c r="P48" s="36"/>
      <c r="Q48" s="43"/>
      <c r="R48" s="44">
        <f t="shared" si="2"/>
        <v>0</v>
      </c>
      <c r="S48" s="45"/>
      <c r="T48" s="45">
        <f t="shared" si="3"/>
        <v>0</v>
      </c>
      <c r="U48" s="33" t="str">
        <f t="shared" si="4"/>
        <v>-</v>
      </c>
      <c r="V48" s="47"/>
    </row>
    <row r="49" customHeight="1" spans="2:22">
      <c r="B49" s="21" t="s">
        <v>1176</v>
      </c>
      <c r="C49" s="22"/>
      <c r="D49" s="23"/>
      <c r="E49" s="23"/>
      <c r="F49" s="24"/>
      <c r="G49" s="25"/>
      <c r="H49" s="26"/>
      <c r="I49" s="37"/>
      <c r="J49" s="38"/>
      <c r="K49" s="39"/>
      <c r="L49" s="39"/>
      <c r="M49" s="39"/>
      <c r="N49" s="39"/>
      <c r="O49" s="39"/>
      <c r="P49" s="39"/>
      <c r="Q49" s="48"/>
      <c r="R49" s="49">
        <f>IF($A$1="补货",IF(V49="FBA",I49,J49)+K49+L49,IF(V49="FBA",I49,J49))</f>
        <v>0</v>
      </c>
      <c r="S49" s="50"/>
      <c r="T49" s="50">
        <f t="shared" si="3"/>
        <v>0</v>
      </c>
      <c r="U49" s="39" t="str">
        <f t="shared" si="4"/>
        <v>-</v>
      </c>
      <c r="V49" s="51"/>
    </row>
  </sheetData>
  <conditionalFormatting sqref="J4:J49">
    <cfRule type="expression" dxfId="9" priority="1">
      <formula>AND(J4=0,V4="FBM")</formula>
    </cfRule>
  </conditionalFormatting>
  <conditionalFormatting sqref="Q4:Q49">
    <cfRule type="expression" dxfId="2" priority="7">
      <formula>Q4&gt;1</formula>
    </cfRule>
    <cfRule type="expression" dxfId="1" priority="8">
      <formula>Q4&gt;0.5</formula>
    </cfRule>
    <cfRule type="expression" dxfId="0" priority="9">
      <formula>Q4&gt;0</formula>
    </cfRule>
  </conditionalFormatting>
  <conditionalFormatting sqref="R4:R49">
    <cfRule type="expression" dxfId="4" priority="5">
      <formula>R4=0</formula>
    </cfRule>
    <cfRule type="expression" dxfId="18" priority="6">
      <formula>AND(R4&lt;&gt;"",R4/Q4&lt;4)</formula>
    </cfRule>
  </conditionalFormatting>
  <conditionalFormatting sqref="U4:U49">
    <cfRule type="expression" dxfId="19" priority="4">
      <formula>U4&lt;100</formula>
    </cfRule>
  </conditionalFormatting>
  <conditionalFormatting sqref="H4:I49">
    <cfRule type="expression" dxfId="9" priority="2">
      <formula>AND(H4=0,U4="FBA")</formula>
    </cfRule>
  </conditionalFormatting>
  <conditionalFormatting sqref="H4:Q49">
    <cfRule type="expression" dxfId="20" priority="3">
      <formula>H4=0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D37"/>
  <sheetViews>
    <sheetView showGridLines="0" zoomScale="55" zoomScaleNormal="55" workbookViewId="0">
      <pane ySplit="3" topLeftCell="A28" activePane="bottomLeft" state="frozen"/>
      <selection/>
      <selection pane="bottomLeft" activeCell="AA35" sqref="AA35"/>
    </sheetView>
  </sheetViews>
  <sheetFormatPr defaultColWidth="9" defaultRowHeight="25.5"/>
  <cols>
    <col min="2" max="2" width="10.625" customWidth="1"/>
    <col min="3" max="3" width="23.25" customWidth="1"/>
    <col min="4" max="4" width="15.5" style="565" customWidth="1"/>
    <col min="5" max="5" width="17.5" style="565" customWidth="1"/>
    <col min="6" max="11" width="10.625" customWidth="1"/>
    <col min="12" max="17" width="5.625" style="565" customWidth="1"/>
    <col min="18" max="18" width="25.625" customWidth="1"/>
    <col min="19" max="24" width="20.625" style="565" hidden="1" customWidth="1"/>
    <col min="25" max="30" width="9" style="565"/>
  </cols>
  <sheetData>
    <row r="2" ht="26.25" spans="6:24">
      <c r="F2" s="681" t="s">
        <v>239</v>
      </c>
      <c r="G2" s="682"/>
      <c r="H2" s="682"/>
      <c r="I2" s="682"/>
      <c r="J2" s="682"/>
      <c r="K2" s="794"/>
      <c r="L2" s="681" t="s">
        <v>240</v>
      </c>
      <c r="M2" s="682"/>
      <c r="N2" s="682"/>
      <c r="O2" s="682"/>
      <c r="P2" s="682"/>
      <c r="Q2" s="794"/>
      <c r="R2" s="974" t="s">
        <v>241</v>
      </c>
      <c r="S2" s="681" t="s">
        <v>242</v>
      </c>
      <c r="T2" s="682"/>
      <c r="U2" s="682"/>
      <c r="V2" s="682"/>
      <c r="W2" s="682"/>
      <c r="X2" s="733"/>
    </row>
    <row r="3" s="565" customFormat="1" ht="26.25" spans="2:24">
      <c r="B3" s="926" t="s">
        <v>12</v>
      </c>
      <c r="C3" s="926" t="s">
        <v>13</v>
      </c>
      <c r="D3" s="926" t="s">
        <v>14</v>
      </c>
      <c r="E3" s="927" t="s">
        <v>15</v>
      </c>
      <c r="F3" s="928" t="s">
        <v>16</v>
      </c>
      <c r="G3" s="926" t="s">
        <v>17</v>
      </c>
      <c r="H3" s="926" t="s">
        <v>18</v>
      </c>
      <c r="I3" s="926" t="s">
        <v>19</v>
      </c>
      <c r="J3" s="926" t="s">
        <v>20</v>
      </c>
      <c r="K3" s="946" t="s">
        <v>21</v>
      </c>
      <c r="L3" s="928" t="s">
        <v>16</v>
      </c>
      <c r="M3" s="926" t="s">
        <v>17</v>
      </c>
      <c r="N3" s="926" t="s">
        <v>18</v>
      </c>
      <c r="O3" s="926" t="s">
        <v>19</v>
      </c>
      <c r="P3" s="926" t="s">
        <v>20</v>
      </c>
      <c r="Q3" s="946" t="s">
        <v>21</v>
      </c>
      <c r="R3" s="975"/>
      <c r="S3" s="928" t="s">
        <v>16</v>
      </c>
      <c r="T3" s="926" t="s">
        <v>17</v>
      </c>
      <c r="U3" s="926" t="s">
        <v>18</v>
      </c>
      <c r="V3" s="926" t="s">
        <v>19</v>
      </c>
      <c r="W3" s="926" t="s">
        <v>20</v>
      </c>
      <c r="X3" s="946" t="s">
        <v>21</v>
      </c>
    </row>
    <row r="4" ht="30" customHeight="1" spans="2:24">
      <c r="B4" s="683" t="s">
        <v>22</v>
      </c>
      <c r="C4" s="683"/>
      <c r="D4" s="696" t="s">
        <v>23</v>
      </c>
      <c r="E4" s="929" t="s">
        <v>24</v>
      </c>
      <c r="F4" s="930">
        <f>'在庫（雨衣）'!BN4</f>
        <v>0</v>
      </c>
      <c r="G4" s="931">
        <f>'在庫（雨衣）'!BO4</f>
        <v>0</v>
      </c>
      <c r="H4" s="931">
        <f>'在庫（雨衣）'!BP4</f>
        <v>0</v>
      </c>
      <c r="I4" s="931">
        <f>'在庫（雨衣）'!BQ4</f>
        <v>0</v>
      </c>
      <c r="J4" s="931">
        <f>'在庫（雨衣）'!BR4</f>
        <v>0</v>
      </c>
      <c r="K4" s="947">
        <f>'在庫（雨衣）'!BS4</f>
        <v>0</v>
      </c>
      <c r="L4" s="948">
        <v>28</v>
      </c>
      <c r="M4" s="949">
        <v>28</v>
      </c>
      <c r="N4" s="949">
        <v>28</v>
      </c>
      <c r="O4" s="949">
        <v>28</v>
      </c>
      <c r="P4" s="949">
        <v>28</v>
      </c>
      <c r="Q4" s="955"/>
      <c r="R4" s="976">
        <f>SUM(F4:F6)*L4+SUM(G4:G6)*M4+SUM(H4:H6)*N4+SUM(I4:I6)*O4+SUM(J4:J6)*P4+SUM(K4:K6)*Q4</f>
        <v>0</v>
      </c>
      <c r="S4" s="977" t="s">
        <v>25</v>
      </c>
      <c r="T4" s="978" t="s">
        <v>26</v>
      </c>
      <c r="U4" s="978" t="s">
        <v>27</v>
      </c>
      <c r="V4" s="978" t="s">
        <v>28</v>
      </c>
      <c r="W4" s="978" t="s">
        <v>29</v>
      </c>
      <c r="X4" s="979"/>
    </row>
    <row r="5" ht="30" customHeight="1" spans="2:24">
      <c r="B5" s="932"/>
      <c r="C5" s="932"/>
      <c r="D5" s="696" t="s">
        <v>30</v>
      </c>
      <c r="E5" s="929" t="s">
        <v>31</v>
      </c>
      <c r="F5" s="933">
        <f>'在庫（雨衣）'!BN5</f>
        <v>0</v>
      </c>
      <c r="G5" s="934">
        <f>'在庫（雨衣）'!BO5</f>
        <v>0</v>
      </c>
      <c r="H5" s="935">
        <f>'在庫（雨衣）'!BP5</f>
        <v>0</v>
      </c>
      <c r="I5" s="934">
        <f>'在庫（雨衣）'!BQ5</f>
        <v>0</v>
      </c>
      <c r="J5" s="934">
        <f>'在庫（雨衣）'!BR5</f>
        <v>0</v>
      </c>
      <c r="K5" s="947">
        <f>'在庫（雨衣）'!BS5</f>
        <v>0</v>
      </c>
      <c r="L5" s="950">
        <v>28</v>
      </c>
      <c r="M5" s="951">
        <v>28</v>
      </c>
      <c r="N5" s="951">
        <v>28</v>
      </c>
      <c r="O5" s="951">
        <v>28</v>
      </c>
      <c r="P5" s="951">
        <v>28</v>
      </c>
      <c r="Q5" s="947"/>
      <c r="R5" s="980"/>
      <c r="S5" s="981" t="s">
        <v>32</v>
      </c>
      <c r="T5" s="982" t="s">
        <v>33</v>
      </c>
      <c r="U5" s="982" t="s">
        <v>34</v>
      </c>
      <c r="V5" s="982" t="s">
        <v>35</v>
      </c>
      <c r="W5" s="982" t="s">
        <v>36</v>
      </c>
      <c r="X5" s="983"/>
    </row>
    <row r="6" ht="30" customHeight="1" spans="2:24">
      <c r="B6" s="936"/>
      <c r="C6" s="936"/>
      <c r="D6" s="696" t="s">
        <v>37</v>
      </c>
      <c r="E6" s="929" t="s">
        <v>38</v>
      </c>
      <c r="F6" s="937">
        <f>'在庫（雨衣）'!BN6</f>
        <v>0</v>
      </c>
      <c r="G6" s="938">
        <f>'在庫（雨衣）'!BO6</f>
        <v>0</v>
      </c>
      <c r="H6" s="938">
        <f>'在庫（雨衣）'!BP6</f>
        <v>0</v>
      </c>
      <c r="I6" s="938">
        <f>'在庫（雨衣）'!BQ6</f>
        <v>0</v>
      </c>
      <c r="J6" s="938">
        <f>'在庫（雨衣）'!BR6</f>
        <v>0</v>
      </c>
      <c r="K6" s="952">
        <f>'在庫（雨衣）'!BS6</f>
        <v>0</v>
      </c>
      <c r="L6" s="953">
        <v>28</v>
      </c>
      <c r="M6" s="954">
        <v>28</v>
      </c>
      <c r="N6" s="954">
        <v>28</v>
      </c>
      <c r="O6" s="954">
        <v>28</v>
      </c>
      <c r="P6" s="954">
        <v>28</v>
      </c>
      <c r="Q6" s="952"/>
      <c r="R6" s="984"/>
      <c r="S6" s="985" t="s">
        <v>39</v>
      </c>
      <c r="T6" s="986" t="s">
        <v>40</v>
      </c>
      <c r="U6" s="986" t="s">
        <v>41</v>
      </c>
      <c r="V6" s="987" t="s">
        <v>42</v>
      </c>
      <c r="W6" s="987" t="s">
        <v>43</v>
      </c>
      <c r="X6" s="988"/>
    </row>
    <row r="7" ht="30" customHeight="1" spans="2:24">
      <c r="B7" s="683" t="s">
        <v>44</v>
      </c>
      <c r="C7" s="683"/>
      <c r="D7" s="696" t="s">
        <v>45</v>
      </c>
      <c r="E7" s="929" t="s">
        <v>46</v>
      </c>
      <c r="F7" s="939">
        <f>'在庫（雨衣）'!BN7</f>
        <v>0</v>
      </c>
      <c r="G7" s="931">
        <f>'在庫（雨衣）'!BO7</f>
        <v>0</v>
      </c>
      <c r="H7" s="931">
        <f>'在庫（雨衣）'!BP7</f>
        <v>0</v>
      </c>
      <c r="I7" s="931">
        <f>'在庫（雨衣）'!BQ7</f>
        <v>0</v>
      </c>
      <c r="J7" s="931">
        <f>'在庫（雨衣）'!BR7</f>
        <v>0</v>
      </c>
      <c r="K7" s="955">
        <f>'在庫（雨衣）'!BS7</f>
        <v>0</v>
      </c>
      <c r="L7" s="948">
        <v>34</v>
      </c>
      <c r="M7" s="949">
        <v>34</v>
      </c>
      <c r="N7" s="949">
        <v>34</v>
      </c>
      <c r="O7" s="949">
        <v>34</v>
      </c>
      <c r="P7" s="949">
        <v>34</v>
      </c>
      <c r="Q7" s="955"/>
      <c r="R7" s="989">
        <f>SUM(F7:F10)*L7+SUM(G7:G10)*M7+SUM(H7:H10)*N7+SUM(I7:I10)*O7+SUM(J7:J10)*P7+SUM(K7:K10)*Q7</f>
        <v>0</v>
      </c>
      <c r="S7" s="990" t="s">
        <v>47</v>
      </c>
      <c r="T7" s="991" t="s">
        <v>48</v>
      </c>
      <c r="U7" s="991" t="s">
        <v>49</v>
      </c>
      <c r="V7" s="991" t="s">
        <v>50</v>
      </c>
      <c r="W7" s="978" t="s">
        <v>51</v>
      </c>
      <c r="X7" s="992"/>
    </row>
    <row r="8" ht="30" customHeight="1" spans="2:24">
      <c r="B8" s="932"/>
      <c r="C8" s="932"/>
      <c r="D8" s="696" t="s">
        <v>52</v>
      </c>
      <c r="E8" s="929" t="s">
        <v>53</v>
      </c>
      <c r="F8" s="940">
        <f>'在庫（雨衣）'!BN8</f>
        <v>0</v>
      </c>
      <c r="G8" s="934">
        <f>'在庫（雨衣）'!BO8</f>
        <v>0</v>
      </c>
      <c r="H8" s="934">
        <f>'在庫（雨衣）'!BP8</f>
        <v>0</v>
      </c>
      <c r="I8" s="934">
        <f>'在庫（雨衣）'!BQ8</f>
        <v>0</v>
      </c>
      <c r="J8" s="934">
        <f>'在庫（雨衣）'!BR8</f>
        <v>0</v>
      </c>
      <c r="K8" s="947">
        <f>'在庫（雨衣）'!BS8</f>
        <v>0</v>
      </c>
      <c r="L8" s="950">
        <v>34</v>
      </c>
      <c r="M8" s="951">
        <v>34</v>
      </c>
      <c r="N8" s="951">
        <v>34</v>
      </c>
      <c r="O8" s="951">
        <v>34</v>
      </c>
      <c r="P8" s="951">
        <v>34</v>
      </c>
      <c r="Q8" s="947"/>
      <c r="R8" s="980"/>
      <c r="S8" s="993" t="s">
        <v>54</v>
      </c>
      <c r="T8" s="994" t="s">
        <v>55</v>
      </c>
      <c r="U8" s="994" t="s">
        <v>56</v>
      </c>
      <c r="V8" s="982" t="s">
        <v>57</v>
      </c>
      <c r="W8" s="982" t="s">
        <v>58</v>
      </c>
      <c r="X8" s="995"/>
    </row>
    <row r="9" ht="30" customHeight="1" spans="2:24">
      <c r="B9" s="932"/>
      <c r="C9" s="932"/>
      <c r="D9" s="696" t="s">
        <v>59</v>
      </c>
      <c r="E9" s="929" t="s">
        <v>60</v>
      </c>
      <c r="F9" s="940">
        <f>'在庫（雨衣）'!BN9</f>
        <v>0</v>
      </c>
      <c r="G9" s="934">
        <f>'在庫（雨衣）'!BO9</f>
        <v>0</v>
      </c>
      <c r="H9" s="934">
        <f>'在庫（雨衣）'!BP9</f>
        <v>0</v>
      </c>
      <c r="I9" s="934">
        <f>'在庫（雨衣）'!BQ9</f>
        <v>0</v>
      </c>
      <c r="J9" s="934">
        <f>'在庫（雨衣）'!BR9</f>
        <v>0</v>
      </c>
      <c r="K9" s="947">
        <f>'在庫（雨衣）'!BS9</f>
        <v>0</v>
      </c>
      <c r="L9" s="950">
        <v>34</v>
      </c>
      <c r="M9" s="951">
        <v>34</v>
      </c>
      <c r="N9" s="951">
        <v>34</v>
      </c>
      <c r="O9" s="951">
        <v>34</v>
      </c>
      <c r="P9" s="951">
        <v>34</v>
      </c>
      <c r="Q9" s="947"/>
      <c r="R9" s="980"/>
      <c r="S9" s="993" t="s">
        <v>61</v>
      </c>
      <c r="T9" s="994" t="s">
        <v>62</v>
      </c>
      <c r="U9" s="994" t="s">
        <v>63</v>
      </c>
      <c r="V9" s="982" t="s">
        <v>64</v>
      </c>
      <c r="W9" s="982" t="s">
        <v>65</v>
      </c>
      <c r="X9" s="995"/>
    </row>
    <row r="10" ht="30" customHeight="1" spans="2:24">
      <c r="B10" s="936"/>
      <c r="C10" s="936"/>
      <c r="D10" s="696" t="s">
        <v>66</v>
      </c>
      <c r="E10" s="929" t="s">
        <v>67</v>
      </c>
      <c r="F10" s="937">
        <f>'在庫（雨衣）'!BN10</f>
        <v>0</v>
      </c>
      <c r="G10" s="938">
        <f>'在庫（雨衣）'!BO10</f>
        <v>0</v>
      </c>
      <c r="H10" s="938">
        <f>'在庫（雨衣）'!BP10</f>
        <v>0</v>
      </c>
      <c r="I10" s="938">
        <f>'在庫（雨衣）'!BQ10</f>
        <v>0</v>
      </c>
      <c r="J10" s="938">
        <f>'在庫（雨衣）'!BR10</f>
        <v>0</v>
      </c>
      <c r="K10" s="952">
        <f>'在庫（雨衣）'!BS10</f>
        <v>0</v>
      </c>
      <c r="L10" s="953">
        <v>34</v>
      </c>
      <c r="M10" s="954">
        <v>34</v>
      </c>
      <c r="N10" s="954">
        <v>34</v>
      </c>
      <c r="O10" s="954">
        <v>34</v>
      </c>
      <c r="P10" s="954">
        <v>34</v>
      </c>
      <c r="Q10" s="952"/>
      <c r="R10" s="984"/>
      <c r="S10" s="985" t="s">
        <v>68</v>
      </c>
      <c r="T10" s="986" t="s">
        <v>69</v>
      </c>
      <c r="U10" s="986" t="s">
        <v>70</v>
      </c>
      <c r="V10" s="987" t="s">
        <v>71</v>
      </c>
      <c r="W10" s="987" t="s">
        <v>72</v>
      </c>
      <c r="X10" s="996"/>
    </row>
    <row r="11" ht="60" customHeight="1" spans="2:24">
      <c r="B11" s="683" t="s">
        <v>73</v>
      </c>
      <c r="C11" s="683"/>
      <c r="D11" s="696" t="s">
        <v>23</v>
      </c>
      <c r="E11" s="929" t="s">
        <v>24</v>
      </c>
      <c r="F11" s="939">
        <f>'在庫（雨衣）'!BN11</f>
        <v>0</v>
      </c>
      <c r="G11" s="931">
        <f>'在庫（雨衣）'!BO11</f>
        <v>0</v>
      </c>
      <c r="H11" s="931">
        <f>'在庫（雨衣）'!BP11</f>
        <v>0</v>
      </c>
      <c r="I11" s="931">
        <f>'在庫（雨衣）'!BQ11</f>
        <v>0</v>
      </c>
      <c r="J11" s="931">
        <f>'在庫（雨衣）'!BR11</f>
        <v>0</v>
      </c>
      <c r="K11" s="956">
        <f>'在庫（雨衣）'!BS11</f>
        <v>0</v>
      </c>
      <c r="L11" s="948">
        <v>36</v>
      </c>
      <c r="M11" s="949">
        <v>36</v>
      </c>
      <c r="N11" s="949">
        <v>36</v>
      </c>
      <c r="O11" s="949">
        <v>36</v>
      </c>
      <c r="P11" s="949">
        <v>36</v>
      </c>
      <c r="Q11" s="997">
        <v>36</v>
      </c>
      <c r="R11" s="989">
        <f>SUM(F11:F12)*L11+SUM(G11:G12)*M11+SUM(H11:H12)*N11+SUM(I11:I12)*O11+SUM(J11:J12)*P11+SUM(K11:K12)*Q11</f>
        <v>0</v>
      </c>
      <c r="S11" s="990" t="s">
        <v>74</v>
      </c>
      <c r="T11" s="991" t="s">
        <v>75</v>
      </c>
      <c r="U11" s="991" t="s">
        <v>76</v>
      </c>
      <c r="V11" s="978" t="s">
        <v>77</v>
      </c>
      <c r="W11" s="978" t="s">
        <v>78</v>
      </c>
      <c r="X11" s="998" t="s">
        <v>79</v>
      </c>
    </row>
    <row r="12" ht="60" customHeight="1" spans="2:24">
      <c r="B12" s="932"/>
      <c r="C12" s="932"/>
      <c r="D12" s="696" t="s">
        <v>37</v>
      </c>
      <c r="E12" s="929" t="s">
        <v>38</v>
      </c>
      <c r="F12" s="941">
        <f>'在庫（雨衣）'!BN12</f>
        <v>0</v>
      </c>
      <c r="G12" s="942">
        <f>'在庫（雨衣）'!BO12</f>
        <v>0</v>
      </c>
      <c r="H12" s="942">
        <f>'在庫（雨衣）'!BP12</f>
        <v>0</v>
      </c>
      <c r="I12" s="942">
        <f>'在庫（雨衣）'!BQ12</f>
        <v>0</v>
      </c>
      <c r="J12" s="942">
        <f>'在庫（雨衣）'!BR12</f>
        <v>0</v>
      </c>
      <c r="K12" s="957">
        <f>'在庫（雨衣）'!BS12</f>
        <v>0</v>
      </c>
      <c r="L12" s="953">
        <v>36</v>
      </c>
      <c r="M12" s="954">
        <v>36</v>
      </c>
      <c r="N12" s="954">
        <v>36</v>
      </c>
      <c r="O12" s="954">
        <v>36</v>
      </c>
      <c r="P12" s="954">
        <v>36</v>
      </c>
      <c r="Q12" s="999">
        <v>36</v>
      </c>
      <c r="R12" s="984"/>
      <c r="S12" s="985" t="s">
        <v>80</v>
      </c>
      <c r="T12" s="986" t="s">
        <v>81</v>
      </c>
      <c r="U12" s="986" t="s">
        <v>82</v>
      </c>
      <c r="V12" s="987" t="s">
        <v>83</v>
      </c>
      <c r="W12" s="987" t="s">
        <v>84</v>
      </c>
      <c r="X12" s="1000" t="s">
        <v>85</v>
      </c>
    </row>
    <row r="13" ht="39.95" customHeight="1" spans="2:24">
      <c r="B13" s="683" t="s">
        <v>86</v>
      </c>
      <c r="C13" s="683"/>
      <c r="D13" s="696" t="s">
        <v>23</v>
      </c>
      <c r="E13" s="929" t="s">
        <v>24</v>
      </c>
      <c r="F13" s="939">
        <f>'在庫（雨衣）'!BN13</f>
        <v>0</v>
      </c>
      <c r="G13" s="931">
        <f>'在庫（雨衣）'!BO13</f>
        <v>0</v>
      </c>
      <c r="H13" s="931">
        <f>'在庫（雨衣）'!BP13</f>
        <v>0</v>
      </c>
      <c r="I13" s="958">
        <f>'在庫（雨衣）'!BQ13</f>
        <v>0</v>
      </c>
      <c r="J13" s="958">
        <f>'在庫（雨衣）'!BR13</f>
        <v>0</v>
      </c>
      <c r="K13" s="955">
        <f>'在庫（雨衣）'!BS13</f>
        <v>0</v>
      </c>
      <c r="L13" s="948">
        <v>20</v>
      </c>
      <c r="M13" s="949">
        <v>20</v>
      </c>
      <c r="N13" s="949">
        <v>20</v>
      </c>
      <c r="O13" s="949">
        <v>20</v>
      </c>
      <c r="P13" s="949">
        <v>20</v>
      </c>
      <c r="Q13" s="955"/>
      <c r="R13" s="989">
        <f>SUM(F13:F15)*L13+SUM(G13:G15)*M13+SUM(H13:H15)*N13+SUM(I13:I15)*O13+SUM(J13:J15)*P13+SUM(K13:K15)*Q13</f>
        <v>0</v>
      </c>
      <c r="S13" s="1001" t="s">
        <v>87</v>
      </c>
      <c r="T13" s="1002" t="s">
        <v>88</v>
      </c>
      <c r="U13" s="1002" t="s">
        <v>89</v>
      </c>
      <c r="V13" s="1003"/>
      <c r="W13" s="1003"/>
      <c r="X13" s="992"/>
    </row>
    <row r="14" ht="39.95" customHeight="1" spans="2:24">
      <c r="B14" s="932"/>
      <c r="C14" s="932"/>
      <c r="D14" s="696" t="s">
        <v>30</v>
      </c>
      <c r="E14" s="929" t="s">
        <v>31</v>
      </c>
      <c r="F14" s="940">
        <f>'在庫（雨衣）'!BN14</f>
        <v>0</v>
      </c>
      <c r="G14" s="934">
        <f>'在庫（雨衣）'!BO14</f>
        <v>0</v>
      </c>
      <c r="H14" s="934">
        <f>'在庫（雨衣）'!BP14</f>
        <v>0</v>
      </c>
      <c r="I14" s="934">
        <f>'在庫（雨衣）'!BQ14</f>
        <v>0</v>
      </c>
      <c r="J14" s="934">
        <f>'在庫（雨衣）'!BR14</f>
        <v>0</v>
      </c>
      <c r="K14" s="947">
        <f>'在庫（雨衣）'!BS14</f>
        <v>0</v>
      </c>
      <c r="L14" s="950">
        <v>20</v>
      </c>
      <c r="M14" s="951">
        <v>20</v>
      </c>
      <c r="N14" s="951">
        <v>20</v>
      </c>
      <c r="O14" s="951">
        <v>20</v>
      </c>
      <c r="P14" s="951">
        <v>20</v>
      </c>
      <c r="Q14" s="947"/>
      <c r="R14" s="980"/>
      <c r="S14" s="1004" t="s">
        <v>92</v>
      </c>
      <c r="T14" s="1005" t="s">
        <v>93</v>
      </c>
      <c r="U14" s="1005" t="s">
        <v>94</v>
      </c>
      <c r="V14" s="1006"/>
      <c r="W14" s="1006"/>
      <c r="X14" s="995"/>
    </row>
    <row r="15" ht="39.95" customHeight="1" spans="2:24">
      <c r="B15" s="936"/>
      <c r="C15" s="936"/>
      <c r="D15" s="696" t="s">
        <v>37</v>
      </c>
      <c r="E15" s="929" t="s">
        <v>38</v>
      </c>
      <c r="F15" s="937">
        <f>'在庫（雨衣）'!BN15</f>
        <v>0</v>
      </c>
      <c r="G15" s="938">
        <f>'在庫（雨衣）'!BO15</f>
        <v>0</v>
      </c>
      <c r="H15" s="938">
        <f>'在庫（雨衣）'!BP15</f>
        <v>0</v>
      </c>
      <c r="I15" s="938">
        <f>'在庫（雨衣）'!BQ15</f>
        <v>0</v>
      </c>
      <c r="J15" s="938">
        <f>'在庫（雨衣）'!BR15</f>
        <v>0</v>
      </c>
      <c r="K15" s="952">
        <f>'在庫（雨衣）'!BS15</f>
        <v>0</v>
      </c>
      <c r="L15" s="953">
        <v>20</v>
      </c>
      <c r="M15" s="954">
        <v>20</v>
      </c>
      <c r="N15" s="954">
        <v>20</v>
      </c>
      <c r="O15" s="954">
        <v>20</v>
      </c>
      <c r="P15" s="954">
        <v>20</v>
      </c>
      <c r="Q15" s="952"/>
      <c r="R15" s="984"/>
      <c r="S15" s="1007" t="s">
        <v>97</v>
      </c>
      <c r="T15" s="1008" t="s">
        <v>98</v>
      </c>
      <c r="U15" s="1008" t="s">
        <v>99</v>
      </c>
      <c r="V15" s="1009"/>
      <c r="W15" s="1009"/>
      <c r="X15" s="996"/>
    </row>
    <row r="16" ht="39.95" customHeight="1" spans="2:24">
      <c r="B16" s="683" t="s">
        <v>102</v>
      </c>
      <c r="C16" s="683"/>
      <c r="D16" s="696" t="s">
        <v>23</v>
      </c>
      <c r="E16" s="929" t="s">
        <v>24</v>
      </c>
      <c r="F16" s="939">
        <f>'在庫（雨衣）'!BN16</f>
        <v>0</v>
      </c>
      <c r="G16" s="931">
        <f>'在庫（雨衣）'!BO16</f>
        <v>0</v>
      </c>
      <c r="H16" s="931">
        <f>'在庫（雨衣）'!BP16</f>
        <v>0</v>
      </c>
      <c r="I16" s="931">
        <f>'在庫（雨衣）'!BQ16</f>
        <v>0</v>
      </c>
      <c r="J16" s="931">
        <f>'在庫（雨衣）'!BR16</f>
        <v>0</v>
      </c>
      <c r="K16" s="955">
        <f>'在庫（雨衣）'!BS16</f>
        <v>0</v>
      </c>
      <c r="L16" s="948">
        <v>20</v>
      </c>
      <c r="M16" s="949">
        <v>20</v>
      </c>
      <c r="N16" s="949">
        <v>20</v>
      </c>
      <c r="O16" s="959">
        <v>26</v>
      </c>
      <c r="P16" s="959">
        <v>26</v>
      </c>
      <c r="Q16" s="955"/>
      <c r="R16" s="989">
        <f>SUM(F16:F18)*L16+SUM(G16:G18)*M16+SUM(H16:H18)*N16+SUM(I16:I18)*O16+SUM(J16:J18)*P16+SUM(K16:K18)*Q16</f>
        <v>0</v>
      </c>
      <c r="S16" s="990" t="s">
        <v>103</v>
      </c>
      <c r="T16" s="991" t="s">
        <v>104</v>
      </c>
      <c r="U16" s="991" t="s">
        <v>105</v>
      </c>
      <c r="V16" s="991" t="s">
        <v>106</v>
      </c>
      <c r="W16" s="991" t="s">
        <v>243</v>
      </c>
      <c r="X16" s="992"/>
    </row>
    <row r="17" ht="39.95" customHeight="1" spans="2:24">
      <c r="B17" s="932"/>
      <c r="C17" s="932"/>
      <c r="D17" s="696" t="s">
        <v>37</v>
      </c>
      <c r="E17" s="929" t="s">
        <v>38</v>
      </c>
      <c r="F17" s="940">
        <f>'在庫（雨衣）'!BN17</f>
        <v>0</v>
      </c>
      <c r="G17" s="934">
        <f>'在庫（雨衣）'!BO17</f>
        <v>0</v>
      </c>
      <c r="H17" s="934">
        <f>'在庫（雨衣）'!BP17</f>
        <v>0</v>
      </c>
      <c r="I17" s="934">
        <f>'在庫（雨衣）'!BQ17</f>
        <v>0</v>
      </c>
      <c r="J17" s="934">
        <f>'在庫（雨衣）'!BR17</f>
        <v>0</v>
      </c>
      <c r="K17" s="947">
        <f>'在庫（雨衣）'!BS17</f>
        <v>0</v>
      </c>
      <c r="L17" s="950">
        <v>20</v>
      </c>
      <c r="M17" s="951">
        <v>20</v>
      </c>
      <c r="N17" s="951">
        <v>20</v>
      </c>
      <c r="O17" s="960">
        <v>26</v>
      </c>
      <c r="P17" s="960">
        <v>26</v>
      </c>
      <c r="Q17" s="947"/>
      <c r="R17" s="980"/>
      <c r="S17" s="993" t="s">
        <v>108</v>
      </c>
      <c r="T17" s="994" t="s">
        <v>109</v>
      </c>
      <c r="U17" s="994" t="s">
        <v>110</v>
      </c>
      <c r="V17" s="994" t="s">
        <v>111</v>
      </c>
      <c r="W17" s="994" t="s">
        <v>112</v>
      </c>
      <c r="X17" s="995"/>
    </row>
    <row r="18" ht="39.95" customHeight="1" spans="2:24">
      <c r="B18" s="936"/>
      <c r="C18" s="936"/>
      <c r="D18" s="696" t="s">
        <v>30</v>
      </c>
      <c r="E18" s="929" t="s">
        <v>31</v>
      </c>
      <c r="F18" s="937">
        <f>'在庫（雨衣）'!BN18</f>
        <v>0</v>
      </c>
      <c r="G18" s="938">
        <f>'在庫（雨衣）'!BO18</f>
        <v>0</v>
      </c>
      <c r="H18" s="938">
        <f>'在庫（雨衣）'!BP18</f>
        <v>0</v>
      </c>
      <c r="I18" s="938">
        <f>'在庫（雨衣）'!BQ18</f>
        <v>0</v>
      </c>
      <c r="J18" s="938">
        <f>'在庫（雨衣）'!BR18</f>
        <v>0</v>
      </c>
      <c r="K18" s="952">
        <f>'在庫（雨衣）'!BS18</f>
        <v>0</v>
      </c>
      <c r="L18" s="953">
        <v>20</v>
      </c>
      <c r="M18" s="954">
        <v>20</v>
      </c>
      <c r="N18" s="954">
        <v>20</v>
      </c>
      <c r="O18" s="961">
        <v>26</v>
      </c>
      <c r="P18" s="961">
        <v>26</v>
      </c>
      <c r="Q18" s="952"/>
      <c r="R18" s="984"/>
      <c r="S18" s="985" t="s">
        <v>113</v>
      </c>
      <c r="T18" s="986" t="s">
        <v>114</v>
      </c>
      <c r="U18" s="986" t="s">
        <v>115</v>
      </c>
      <c r="V18" s="986" t="s">
        <v>116</v>
      </c>
      <c r="W18" s="986" t="s">
        <v>117</v>
      </c>
      <c r="X18" s="996"/>
    </row>
    <row r="19" ht="39.95" customHeight="1" spans="2:24">
      <c r="B19" s="683" t="s">
        <v>118</v>
      </c>
      <c r="C19" s="683"/>
      <c r="D19" s="696" t="s">
        <v>23</v>
      </c>
      <c r="E19" s="929" t="s">
        <v>24</v>
      </c>
      <c r="F19" s="939">
        <f>'在庫（雨衣）'!BN19</f>
        <v>0</v>
      </c>
      <c r="G19" s="931">
        <f>'在庫（雨衣）'!BO19</f>
        <v>0</v>
      </c>
      <c r="H19" s="931">
        <f>'在庫（雨衣）'!BP19</f>
        <v>0</v>
      </c>
      <c r="I19" s="931">
        <f>'在庫（雨衣）'!BQ19</f>
        <v>0</v>
      </c>
      <c r="J19" s="931">
        <f>'在庫（雨衣）'!BR19</f>
        <v>0</v>
      </c>
      <c r="K19" s="955">
        <f>'在庫（雨衣）'!BS19</f>
        <v>0</v>
      </c>
      <c r="L19" s="948">
        <v>38</v>
      </c>
      <c r="M19" s="949">
        <v>38</v>
      </c>
      <c r="N19" s="949">
        <v>38</v>
      </c>
      <c r="O19" s="949">
        <v>38</v>
      </c>
      <c r="P19" s="949">
        <v>38</v>
      </c>
      <c r="Q19" s="955"/>
      <c r="R19" s="989">
        <f>SUM(F19:F21)*L19+SUM(G19:G21)*M19+SUM(H19:H21)*N19+SUM(I19:I21)*O19+SUM(J19:J21)*P19+SUM(K19:K21)*Q19</f>
        <v>0</v>
      </c>
      <c r="S19" s="990" t="s">
        <v>119</v>
      </c>
      <c r="T19" s="991" t="s">
        <v>120</v>
      </c>
      <c r="U19" s="991" t="s">
        <v>121</v>
      </c>
      <c r="V19" s="991" t="s">
        <v>122</v>
      </c>
      <c r="W19" s="991" t="s">
        <v>123</v>
      </c>
      <c r="X19" s="992"/>
    </row>
    <row r="20" ht="39.95" customHeight="1" spans="2:24">
      <c r="B20" s="932"/>
      <c r="C20" s="932"/>
      <c r="D20" s="696" t="s">
        <v>30</v>
      </c>
      <c r="E20" s="929" t="s">
        <v>31</v>
      </c>
      <c r="F20" s="933">
        <f>'在庫（雨衣）'!BN20</f>
        <v>0</v>
      </c>
      <c r="G20" s="943">
        <f>'在庫（雨衣）'!BO20</f>
        <v>0</v>
      </c>
      <c r="H20" s="943">
        <f>'在庫（雨衣）'!BP20</f>
        <v>0</v>
      </c>
      <c r="I20" s="943">
        <f>'在庫（雨衣）'!BQ20</f>
        <v>0</v>
      </c>
      <c r="J20" s="943">
        <f>'在庫（雨衣）'!BR20</f>
        <v>0</v>
      </c>
      <c r="K20" s="947">
        <f>'在庫（雨衣）'!BS20</f>
        <v>0</v>
      </c>
      <c r="L20" s="950">
        <v>38</v>
      </c>
      <c r="M20" s="951">
        <v>38</v>
      </c>
      <c r="N20" s="951">
        <v>38</v>
      </c>
      <c r="O20" s="951">
        <v>38</v>
      </c>
      <c r="P20" s="951">
        <v>38</v>
      </c>
      <c r="Q20" s="947"/>
      <c r="R20" s="980"/>
      <c r="S20" s="993" t="s">
        <v>124</v>
      </c>
      <c r="T20" s="994" t="s">
        <v>125</v>
      </c>
      <c r="U20" s="994" t="s">
        <v>126</v>
      </c>
      <c r="V20" s="994" t="s">
        <v>127</v>
      </c>
      <c r="W20" s="994" t="s">
        <v>128</v>
      </c>
      <c r="X20" s="995"/>
    </row>
    <row r="21" ht="39.95" customHeight="1" spans="2:24">
      <c r="B21" s="936"/>
      <c r="C21" s="936"/>
      <c r="D21" s="696" t="s">
        <v>129</v>
      </c>
      <c r="E21" s="929" t="s">
        <v>130</v>
      </c>
      <c r="F21" s="941">
        <f>'在庫（雨衣）'!BN21</f>
        <v>0</v>
      </c>
      <c r="G21" s="942">
        <f>'在庫（雨衣）'!BO21</f>
        <v>0</v>
      </c>
      <c r="H21" s="942">
        <f>'在庫（雨衣）'!BP21</f>
        <v>0</v>
      </c>
      <c r="I21" s="942">
        <f>'在庫（雨衣）'!BQ21</f>
        <v>0</v>
      </c>
      <c r="J21" s="942">
        <f>'在庫（雨衣）'!BR21</f>
        <v>0</v>
      </c>
      <c r="K21" s="952">
        <f>'在庫（雨衣）'!BS21</f>
        <v>0</v>
      </c>
      <c r="L21" s="953">
        <v>38</v>
      </c>
      <c r="M21" s="954">
        <v>38</v>
      </c>
      <c r="N21" s="954">
        <v>38</v>
      </c>
      <c r="O21" s="954">
        <v>38</v>
      </c>
      <c r="P21" s="954">
        <v>38</v>
      </c>
      <c r="Q21" s="952"/>
      <c r="R21" s="984"/>
      <c r="S21" s="985" t="s">
        <v>131</v>
      </c>
      <c r="T21" s="986" t="s">
        <v>132</v>
      </c>
      <c r="U21" s="986" t="s">
        <v>133</v>
      </c>
      <c r="V21" s="986" t="s">
        <v>134</v>
      </c>
      <c r="W21" s="986" t="s">
        <v>135</v>
      </c>
      <c r="X21" s="996"/>
    </row>
    <row r="22" ht="60" customHeight="1" spans="2:24">
      <c r="B22" s="683" t="s">
        <v>136</v>
      </c>
      <c r="C22" s="683"/>
      <c r="D22" s="696" t="s">
        <v>137</v>
      </c>
      <c r="E22" s="929" t="s">
        <v>138</v>
      </c>
      <c r="F22" s="939">
        <f>'在庫（雨衣）'!BN22</f>
        <v>0</v>
      </c>
      <c r="G22" s="931">
        <f>'在庫（雨衣）'!BO22</f>
        <v>0</v>
      </c>
      <c r="H22" s="931">
        <f>'在庫（雨衣）'!BP22</f>
        <v>0</v>
      </c>
      <c r="I22" s="931">
        <f>'在庫（雨衣）'!BQ22</f>
        <v>0</v>
      </c>
      <c r="J22" s="931">
        <f>'在庫（雨衣）'!BR22</f>
        <v>0</v>
      </c>
      <c r="K22" s="955">
        <f>'在庫（雨衣）'!BS22</f>
        <v>0</v>
      </c>
      <c r="L22" s="948">
        <v>25</v>
      </c>
      <c r="M22" s="949">
        <v>25</v>
      </c>
      <c r="N22" s="949">
        <v>25</v>
      </c>
      <c r="O22" s="949">
        <v>25</v>
      </c>
      <c r="P22" s="949">
        <v>25</v>
      </c>
      <c r="Q22" s="955"/>
      <c r="R22" s="989">
        <f>SUM(F22:F23)*L22+SUM(G22:G23)*M22+SUM(H22:H23)*N22+SUM(I22:I23)*O22+SUM(J22:J23)*P22+SUM(K22:K23)*Q22</f>
        <v>0</v>
      </c>
      <c r="S22" s="990" t="s">
        <v>139</v>
      </c>
      <c r="T22" s="991" t="s">
        <v>140</v>
      </c>
      <c r="U22" s="991" t="s">
        <v>141</v>
      </c>
      <c r="V22" s="991" t="s">
        <v>142</v>
      </c>
      <c r="W22" s="991" t="s">
        <v>143</v>
      </c>
      <c r="X22" s="992"/>
    </row>
    <row r="23" ht="60" customHeight="1" spans="2:24">
      <c r="B23" s="936"/>
      <c r="C23" s="936"/>
      <c r="D23" s="696" t="s">
        <v>144</v>
      </c>
      <c r="E23" s="929" t="s">
        <v>145</v>
      </c>
      <c r="F23" s="937">
        <f>'在庫（雨衣）'!BN23</f>
        <v>0</v>
      </c>
      <c r="G23" s="938">
        <f>'在庫（雨衣）'!BO23</f>
        <v>0</v>
      </c>
      <c r="H23" s="938">
        <f>'在庫（雨衣）'!BP23</f>
        <v>0</v>
      </c>
      <c r="I23" s="938">
        <f>'在庫（雨衣）'!BQ23</f>
        <v>0</v>
      </c>
      <c r="J23" s="938">
        <f>'在庫（雨衣）'!BR23</f>
        <v>0</v>
      </c>
      <c r="K23" s="952">
        <f>'在庫（雨衣）'!BS23</f>
        <v>0</v>
      </c>
      <c r="L23" s="953">
        <v>25</v>
      </c>
      <c r="M23" s="954">
        <v>25</v>
      </c>
      <c r="N23" s="954">
        <v>25</v>
      </c>
      <c r="O23" s="954">
        <v>25</v>
      </c>
      <c r="P23" s="954">
        <v>25</v>
      </c>
      <c r="Q23" s="952"/>
      <c r="R23" s="984"/>
      <c r="S23" s="985" t="s">
        <v>146</v>
      </c>
      <c r="T23" s="986" t="s">
        <v>147</v>
      </c>
      <c r="U23" s="986" t="s">
        <v>148</v>
      </c>
      <c r="V23" s="986" t="s">
        <v>149</v>
      </c>
      <c r="W23" s="986" t="s">
        <v>150</v>
      </c>
      <c r="X23" s="996"/>
    </row>
    <row r="24" ht="30" customHeight="1" spans="2:24">
      <c r="B24" s="683" t="s">
        <v>151</v>
      </c>
      <c r="C24" s="683"/>
      <c r="D24" s="696" t="s">
        <v>152</v>
      </c>
      <c r="E24" s="929" t="s">
        <v>153</v>
      </c>
      <c r="F24" s="939">
        <f>'在庫（雨衣）'!BN24</f>
        <v>0</v>
      </c>
      <c r="G24" s="931">
        <f>'在庫（雨衣）'!BO24</f>
        <v>0</v>
      </c>
      <c r="H24" s="931">
        <f>'在庫（雨衣）'!BP24</f>
        <v>0</v>
      </c>
      <c r="I24" s="931">
        <f>'在庫（雨衣）'!BQ24</f>
        <v>0</v>
      </c>
      <c r="J24" s="931">
        <f>'在庫（雨衣）'!BR24</f>
        <v>0</v>
      </c>
      <c r="K24" s="956">
        <f>'在庫（雨衣）'!BS24</f>
        <v>0</v>
      </c>
      <c r="L24" s="948">
        <v>36</v>
      </c>
      <c r="M24" s="949">
        <v>36</v>
      </c>
      <c r="N24" s="949">
        <v>36</v>
      </c>
      <c r="O24" s="949">
        <v>36</v>
      </c>
      <c r="P24" s="949">
        <v>36</v>
      </c>
      <c r="Q24" s="997">
        <v>36</v>
      </c>
      <c r="R24" s="989">
        <f>SUM(F24:F27)*L24+SUM(G24:G27)*M24+SUM(H24:H27)*N24+SUM(I24:I27)*O24+SUM(J24:J27)*P24+SUM(K24:K27)*Q24</f>
        <v>0</v>
      </c>
      <c r="S24" s="990" t="s">
        <v>154</v>
      </c>
      <c r="T24" s="991" t="s">
        <v>155</v>
      </c>
      <c r="U24" s="991" t="s">
        <v>156</v>
      </c>
      <c r="V24" s="991" t="s">
        <v>157</v>
      </c>
      <c r="W24" s="991" t="s">
        <v>158</v>
      </c>
      <c r="X24" s="998" t="s">
        <v>159</v>
      </c>
    </row>
    <row r="25" ht="30" customHeight="1" spans="2:24">
      <c r="B25" s="932"/>
      <c r="C25" s="932"/>
      <c r="D25" s="696" t="s">
        <v>23</v>
      </c>
      <c r="E25" s="929" t="s">
        <v>24</v>
      </c>
      <c r="F25" s="933">
        <f>'在庫（雨衣）'!BN25</f>
        <v>0</v>
      </c>
      <c r="G25" s="943">
        <f>'在庫（雨衣）'!BO25</f>
        <v>0</v>
      </c>
      <c r="H25" s="943">
        <f>'在庫（雨衣）'!BP25</f>
        <v>0</v>
      </c>
      <c r="I25" s="943">
        <f>'在庫（雨衣）'!BQ25</f>
        <v>0</v>
      </c>
      <c r="J25" s="943">
        <f>'在庫（雨衣）'!BR25</f>
        <v>0</v>
      </c>
      <c r="K25" s="962">
        <f>'在庫（雨衣）'!BS25</f>
        <v>0</v>
      </c>
      <c r="L25" s="950">
        <v>36</v>
      </c>
      <c r="M25" s="951">
        <v>36</v>
      </c>
      <c r="N25" s="951">
        <v>36</v>
      </c>
      <c r="O25" s="951">
        <v>36</v>
      </c>
      <c r="P25" s="951">
        <v>36</v>
      </c>
      <c r="Q25" s="1010">
        <v>36</v>
      </c>
      <c r="R25" s="980"/>
      <c r="S25" s="993" t="s">
        <v>160</v>
      </c>
      <c r="T25" s="994" t="s">
        <v>161</v>
      </c>
      <c r="U25" s="994" t="s">
        <v>162</v>
      </c>
      <c r="V25" s="994" t="s">
        <v>163</v>
      </c>
      <c r="W25" s="994" t="s">
        <v>164</v>
      </c>
      <c r="X25" s="1011" t="s">
        <v>165</v>
      </c>
    </row>
    <row r="26" ht="30" customHeight="1" spans="2:24">
      <c r="B26" s="932"/>
      <c r="C26" s="932"/>
      <c r="D26" s="696" t="s">
        <v>30</v>
      </c>
      <c r="E26" s="929" t="s">
        <v>31</v>
      </c>
      <c r="F26" s="933">
        <f>'在庫（雨衣）'!BN26</f>
        <v>0</v>
      </c>
      <c r="G26" s="943">
        <f>'在庫（雨衣）'!BO26</f>
        <v>0</v>
      </c>
      <c r="H26" s="943">
        <f>'在庫（雨衣）'!BP26</f>
        <v>0</v>
      </c>
      <c r="I26" s="943">
        <f>'在庫（雨衣）'!BQ26</f>
        <v>0</v>
      </c>
      <c r="J26" s="943">
        <f>'在庫（雨衣）'!BR26</f>
        <v>0</v>
      </c>
      <c r="K26" s="962">
        <f>'在庫（雨衣）'!BS26</f>
        <v>0</v>
      </c>
      <c r="L26" s="950">
        <v>36</v>
      </c>
      <c r="M26" s="951">
        <v>36</v>
      </c>
      <c r="N26" s="951">
        <v>36</v>
      </c>
      <c r="O26" s="951">
        <v>36</v>
      </c>
      <c r="P26" s="951">
        <v>36</v>
      </c>
      <c r="Q26" s="1010">
        <v>36</v>
      </c>
      <c r="R26" s="980"/>
      <c r="S26" s="993" t="s">
        <v>166</v>
      </c>
      <c r="T26" s="994" t="s">
        <v>167</v>
      </c>
      <c r="U26" s="994" t="s">
        <v>168</v>
      </c>
      <c r="V26" s="994" t="s">
        <v>169</v>
      </c>
      <c r="W26" s="994" t="s">
        <v>170</v>
      </c>
      <c r="X26" s="1011" t="s">
        <v>171</v>
      </c>
    </row>
    <row r="27" ht="30" customHeight="1" spans="2:24">
      <c r="B27" s="936"/>
      <c r="C27" s="936"/>
      <c r="D27" s="696" t="s">
        <v>129</v>
      </c>
      <c r="E27" s="929" t="s">
        <v>130</v>
      </c>
      <c r="F27" s="941">
        <f>'在庫（雨衣）'!BN27</f>
        <v>0</v>
      </c>
      <c r="G27" s="942">
        <f>'在庫（雨衣）'!BO27</f>
        <v>0</v>
      </c>
      <c r="H27" s="942">
        <f>'在庫（雨衣）'!BP27</f>
        <v>0</v>
      </c>
      <c r="I27" s="942">
        <f>'在庫（雨衣）'!BQ27</f>
        <v>0</v>
      </c>
      <c r="J27" s="942">
        <f>'在庫（雨衣）'!BR27</f>
        <v>0</v>
      </c>
      <c r="K27" s="957">
        <f>'在庫（雨衣）'!BS27</f>
        <v>0</v>
      </c>
      <c r="L27" s="953">
        <v>36</v>
      </c>
      <c r="M27" s="954">
        <v>36</v>
      </c>
      <c r="N27" s="954">
        <v>36</v>
      </c>
      <c r="O27" s="954">
        <v>36</v>
      </c>
      <c r="P27" s="954">
        <v>36</v>
      </c>
      <c r="Q27" s="999">
        <v>36</v>
      </c>
      <c r="R27" s="984"/>
      <c r="S27" s="985" t="s">
        <v>172</v>
      </c>
      <c r="T27" s="986" t="s">
        <v>173</v>
      </c>
      <c r="U27" s="986" t="s">
        <v>174</v>
      </c>
      <c r="V27" s="986" t="s">
        <v>175</v>
      </c>
      <c r="W27" s="986" t="s">
        <v>176</v>
      </c>
      <c r="X27" s="1000" t="s">
        <v>177</v>
      </c>
    </row>
    <row r="28" ht="140.1" customHeight="1" spans="2:24">
      <c r="B28" s="926" t="s">
        <v>178</v>
      </c>
      <c r="C28" s="926"/>
      <c r="D28" s="696" t="s">
        <v>179</v>
      </c>
      <c r="E28" s="929" t="s">
        <v>179</v>
      </c>
      <c r="F28" s="939">
        <f>'在庫（雨衣）'!BN28</f>
        <v>0</v>
      </c>
      <c r="G28" s="931">
        <f>'在庫（雨衣）'!BO28</f>
        <v>0</v>
      </c>
      <c r="H28" s="931">
        <f>'在庫（雨衣）'!BP28</f>
        <v>0</v>
      </c>
      <c r="I28" s="931">
        <f>'在庫（雨衣）'!BQ28</f>
        <v>0</v>
      </c>
      <c r="J28" s="963">
        <f>'在庫（雨衣）'!BR28</f>
        <v>0</v>
      </c>
      <c r="K28" s="964">
        <f>'在庫（雨衣）'!BS28</f>
        <v>0</v>
      </c>
      <c r="L28" s="965">
        <v>28</v>
      </c>
      <c r="M28" s="966">
        <v>28</v>
      </c>
      <c r="N28" s="966">
        <v>28</v>
      </c>
      <c r="O28" s="966">
        <v>28</v>
      </c>
      <c r="P28" s="967"/>
      <c r="Q28" s="1012"/>
      <c r="R28" s="1013">
        <f>SUM(F28)*L28+SUM(G28)*M28+SUM(H28)*N28+SUM(I28)*O28+SUM(J28)*P28+SUM(K28)*Q28</f>
        <v>0</v>
      </c>
      <c r="S28" s="1014" t="s">
        <v>180</v>
      </c>
      <c r="T28" s="1015" t="s">
        <v>181</v>
      </c>
      <c r="U28" s="1015" t="s">
        <v>182</v>
      </c>
      <c r="V28" s="1015" t="s">
        <v>183</v>
      </c>
      <c r="W28" s="1016"/>
      <c r="X28" s="1017"/>
    </row>
    <row r="29" ht="60" customHeight="1" spans="2:24">
      <c r="B29" s="683" t="s">
        <v>184</v>
      </c>
      <c r="C29" s="683"/>
      <c r="D29" s="696" t="s">
        <v>23</v>
      </c>
      <c r="E29" s="929" t="s">
        <v>24</v>
      </c>
      <c r="F29" s="939">
        <f>'在庫（雨衣）'!BN29</f>
        <v>0</v>
      </c>
      <c r="G29" s="931">
        <f>'在庫（雨衣）'!BO29</f>
        <v>0</v>
      </c>
      <c r="H29" s="931">
        <f>'在庫（雨衣）'!BP29</f>
        <v>0</v>
      </c>
      <c r="I29" s="931">
        <f>'在庫（雨衣）'!BQ29</f>
        <v>0</v>
      </c>
      <c r="J29" s="931">
        <f>'在庫（雨衣）'!BR29</f>
        <v>0</v>
      </c>
      <c r="K29" s="955">
        <f>'在庫（雨衣）'!BS29</f>
        <v>0</v>
      </c>
      <c r="L29" s="948">
        <v>35</v>
      </c>
      <c r="M29" s="949">
        <v>35</v>
      </c>
      <c r="N29" s="949">
        <v>35</v>
      </c>
      <c r="O29" s="949">
        <v>35</v>
      </c>
      <c r="P29" s="949">
        <v>35</v>
      </c>
      <c r="Q29" s="955"/>
      <c r="R29" s="989">
        <f>SUM(F29:F30)*L29+SUM(G29:G30)*M29+SUM(H29:H30)*N29+SUM(I29:I30)*O29+SUM(J29:J30)*P29+SUM(K29:K30)*Q29</f>
        <v>0</v>
      </c>
      <c r="S29" s="990" t="s">
        <v>185</v>
      </c>
      <c r="T29" s="991" t="s">
        <v>186</v>
      </c>
      <c r="U29" s="991" t="s">
        <v>187</v>
      </c>
      <c r="V29" s="991" t="s">
        <v>188</v>
      </c>
      <c r="W29" s="991" t="s">
        <v>189</v>
      </c>
      <c r="X29" s="992"/>
    </row>
    <row r="30" ht="60" customHeight="1" spans="2:24">
      <c r="B30" s="936"/>
      <c r="C30" s="936"/>
      <c r="D30" s="696" t="s">
        <v>30</v>
      </c>
      <c r="E30" s="929" t="s">
        <v>31</v>
      </c>
      <c r="F30" s="941">
        <f>'在庫（雨衣）'!BN30</f>
        <v>0</v>
      </c>
      <c r="G30" s="942">
        <f>'在庫（雨衣）'!BO30</f>
        <v>0</v>
      </c>
      <c r="H30" s="942">
        <f>'在庫（雨衣）'!BP30</f>
        <v>0</v>
      </c>
      <c r="I30" s="942">
        <f>'在庫（雨衣）'!BQ30</f>
        <v>0</v>
      </c>
      <c r="J30" s="942">
        <f>'在庫（雨衣）'!BR30</f>
        <v>0</v>
      </c>
      <c r="K30" s="952">
        <f>'在庫（雨衣）'!BS30</f>
        <v>0</v>
      </c>
      <c r="L30" s="953">
        <v>35</v>
      </c>
      <c r="M30" s="954">
        <v>35</v>
      </c>
      <c r="N30" s="954">
        <v>35</v>
      </c>
      <c r="O30" s="954">
        <v>35</v>
      </c>
      <c r="P30" s="954">
        <v>35</v>
      </c>
      <c r="Q30" s="952"/>
      <c r="R30" s="984"/>
      <c r="S30" s="985" t="s">
        <v>190</v>
      </c>
      <c r="T30" s="986" t="s">
        <v>191</v>
      </c>
      <c r="U30" s="986" t="s">
        <v>192</v>
      </c>
      <c r="V30" s="986" t="s">
        <v>193</v>
      </c>
      <c r="W30" s="986" t="s">
        <v>194</v>
      </c>
      <c r="X30" s="996"/>
    </row>
    <row r="31" customFormat="1" ht="30" customHeight="1" spans="2:30">
      <c r="B31" s="683" t="s">
        <v>195</v>
      </c>
      <c r="C31" s="683"/>
      <c r="D31" s="696" t="s">
        <v>152</v>
      </c>
      <c r="E31" s="929" t="s">
        <v>153</v>
      </c>
      <c r="F31" s="939">
        <f>'在庫（雨衣）'!BN31</f>
        <v>0</v>
      </c>
      <c r="G31" s="931">
        <f>'在庫（雨衣）'!BO31</f>
        <v>0</v>
      </c>
      <c r="H31" s="931">
        <f>'在庫（雨衣）'!BP31</f>
        <v>0</v>
      </c>
      <c r="I31" s="931">
        <f>'在庫（雨衣）'!BQ31</f>
        <v>0</v>
      </c>
      <c r="J31" s="931">
        <f>'在庫（雨衣）'!BR31</f>
        <v>0</v>
      </c>
      <c r="K31" s="956">
        <f>'在庫（雨衣）'!BS31</f>
        <v>0</v>
      </c>
      <c r="L31" s="948">
        <v>39</v>
      </c>
      <c r="M31" s="968">
        <v>39</v>
      </c>
      <c r="N31" s="968">
        <v>39</v>
      </c>
      <c r="O31" s="968">
        <v>39</v>
      </c>
      <c r="P31" s="968">
        <v>39</v>
      </c>
      <c r="Q31" s="1018">
        <v>39</v>
      </c>
      <c r="R31" s="989">
        <f>SUM(F31:F34)*L31+SUM(G31:G34)*M31+SUM(H31:H34)*N31+SUM(I31:I34)*O31+SUM(J31:J34)*P31+SUM(K31:K34)*Q31</f>
        <v>0</v>
      </c>
      <c r="S31" s="990" t="s">
        <v>154</v>
      </c>
      <c r="T31" s="991" t="s">
        <v>155</v>
      </c>
      <c r="U31" s="991" t="s">
        <v>156</v>
      </c>
      <c r="V31" s="991" t="s">
        <v>157</v>
      </c>
      <c r="W31" s="991" t="s">
        <v>158</v>
      </c>
      <c r="X31" s="998" t="s">
        <v>159</v>
      </c>
      <c r="Y31" s="565"/>
      <c r="Z31" s="565"/>
      <c r="AA31" s="565"/>
      <c r="AB31" s="565"/>
      <c r="AC31" s="565"/>
      <c r="AD31" s="565"/>
    </row>
    <row r="32" customFormat="1" ht="30" customHeight="1" spans="2:30">
      <c r="B32" s="932"/>
      <c r="C32" s="932"/>
      <c r="D32" s="696" t="s">
        <v>23</v>
      </c>
      <c r="E32" s="929" t="s">
        <v>24</v>
      </c>
      <c r="F32" s="933">
        <f>'在庫（雨衣）'!BN32</f>
        <v>0</v>
      </c>
      <c r="G32" s="943">
        <f>'在庫（雨衣）'!BO32</f>
        <v>0</v>
      </c>
      <c r="H32" s="943">
        <f>'在庫（雨衣）'!BP32</f>
        <v>0</v>
      </c>
      <c r="I32" s="943">
        <f>'在庫（雨衣）'!BQ32</f>
        <v>0</v>
      </c>
      <c r="J32" s="943">
        <f>'在庫（雨衣）'!BR32</f>
        <v>0</v>
      </c>
      <c r="K32" s="962">
        <f>'在庫（雨衣）'!BS32</f>
        <v>0</v>
      </c>
      <c r="L32" s="950">
        <v>39</v>
      </c>
      <c r="M32" s="951">
        <v>39</v>
      </c>
      <c r="N32" s="951">
        <v>39</v>
      </c>
      <c r="O32" s="951">
        <v>39</v>
      </c>
      <c r="P32" s="951">
        <v>39</v>
      </c>
      <c r="Q32" s="1010">
        <v>39</v>
      </c>
      <c r="R32" s="980"/>
      <c r="S32" s="993" t="s">
        <v>160</v>
      </c>
      <c r="T32" s="994" t="s">
        <v>161</v>
      </c>
      <c r="U32" s="994" t="s">
        <v>162</v>
      </c>
      <c r="V32" s="994" t="s">
        <v>163</v>
      </c>
      <c r="W32" s="994" t="s">
        <v>164</v>
      </c>
      <c r="X32" s="1011" t="s">
        <v>165</v>
      </c>
      <c r="Y32" s="565"/>
      <c r="Z32" s="565"/>
      <c r="AA32" s="565"/>
      <c r="AB32" s="565"/>
      <c r="AC32" s="565"/>
      <c r="AD32" s="565"/>
    </row>
    <row r="33" customFormat="1" ht="30" customHeight="1" spans="2:30">
      <c r="B33" s="932"/>
      <c r="C33" s="932"/>
      <c r="D33" s="696" t="s">
        <v>30</v>
      </c>
      <c r="E33" s="929" t="s">
        <v>31</v>
      </c>
      <c r="F33" s="933">
        <f>'在庫（雨衣）'!BN33</f>
        <v>0</v>
      </c>
      <c r="G33" s="943">
        <f>'在庫（雨衣）'!BO33</f>
        <v>0</v>
      </c>
      <c r="H33" s="943">
        <f>'在庫（雨衣）'!BP33</f>
        <v>0</v>
      </c>
      <c r="I33" s="943">
        <f>'在庫（雨衣）'!BQ33</f>
        <v>0</v>
      </c>
      <c r="J33" s="943">
        <f>'在庫（雨衣）'!BR33</f>
        <v>0</v>
      </c>
      <c r="K33" s="962">
        <f>'在庫（雨衣）'!BS33</f>
        <v>0</v>
      </c>
      <c r="L33" s="950">
        <v>39</v>
      </c>
      <c r="M33" s="951">
        <v>39</v>
      </c>
      <c r="N33" s="951">
        <v>39</v>
      </c>
      <c r="O33" s="951">
        <v>39</v>
      </c>
      <c r="P33" s="951">
        <v>39</v>
      </c>
      <c r="Q33" s="1010">
        <v>39</v>
      </c>
      <c r="R33" s="980"/>
      <c r="S33" s="993" t="s">
        <v>166</v>
      </c>
      <c r="T33" s="994" t="s">
        <v>167</v>
      </c>
      <c r="U33" s="994" t="s">
        <v>168</v>
      </c>
      <c r="V33" s="994" t="s">
        <v>169</v>
      </c>
      <c r="W33" s="994" t="s">
        <v>170</v>
      </c>
      <c r="X33" s="1011" t="s">
        <v>171</v>
      </c>
      <c r="Y33" s="565"/>
      <c r="Z33" s="565"/>
      <c r="AA33" s="565"/>
      <c r="AB33" s="565"/>
      <c r="AC33" s="565"/>
      <c r="AD33" s="565"/>
    </row>
    <row r="34" customFormat="1" ht="30" customHeight="1" spans="2:30">
      <c r="B34" s="936"/>
      <c r="C34" s="936"/>
      <c r="D34" s="696" t="s">
        <v>129</v>
      </c>
      <c r="E34" s="929" t="s">
        <v>130</v>
      </c>
      <c r="F34" s="941">
        <f>'在庫（雨衣）'!BN34</f>
        <v>0</v>
      </c>
      <c r="G34" s="942">
        <f>'在庫（雨衣）'!BO34</f>
        <v>0</v>
      </c>
      <c r="H34" s="942">
        <f>'在庫（雨衣）'!BP34</f>
        <v>0</v>
      </c>
      <c r="I34" s="942">
        <f>'在庫（雨衣）'!BQ34</f>
        <v>0</v>
      </c>
      <c r="J34" s="942">
        <f>'在庫（雨衣）'!BR34</f>
        <v>0</v>
      </c>
      <c r="K34" s="957">
        <f>'在庫（雨衣）'!BS34</f>
        <v>0</v>
      </c>
      <c r="L34" s="953">
        <v>39</v>
      </c>
      <c r="M34" s="954">
        <v>39</v>
      </c>
      <c r="N34" s="954">
        <v>39</v>
      </c>
      <c r="O34" s="954">
        <v>39</v>
      </c>
      <c r="P34" s="954">
        <v>39</v>
      </c>
      <c r="Q34" s="999">
        <v>39</v>
      </c>
      <c r="R34" s="984"/>
      <c r="S34" s="985" t="s">
        <v>172</v>
      </c>
      <c r="T34" s="986" t="s">
        <v>173</v>
      </c>
      <c r="U34" s="986" t="s">
        <v>174</v>
      </c>
      <c r="V34" s="986" t="s">
        <v>175</v>
      </c>
      <c r="W34" s="986" t="s">
        <v>176</v>
      </c>
      <c r="X34" s="1000" t="s">
        <v>177</v>
      </c>
      <c r="Y34" s="565"/>
      <c r="Z34" s="565"/>
      <c r="AA34" s="565"/>
      <c r="AB34" s="565"/>
      <c r="AC34" s="565"/>
      <c r="AD34" s="565"/>
    </row>
    <row r="35" customFormat="1" ht="140.1" customHeight="1" spans="2:30">
      <c r="B35" s="926" t="s">
        <v>224</v>
      </c>
      <c r="C35" s="926"/>
      <c r="D35" s="696" t="s">
        <v>225</v>
      </c>
      <c r="E35" s="929" t="s">
        <v>179</v>
      </c>
      <c r="F35" s="939">
        <f>'在庫（雨衣）'!BN35</f>
        <v>0</v>
      </c>
      <c r="G35" s="931">
        <f>'在庫（雨衣）'!BO35</f>
        <v>0</v>
      </c>
      <c r="H35" s="931">
        <f>'在庫（雨衣）'!BP35</f>
        <v>0</v>
      </c>
      <c r="I35" s="931">
        <f>'在庫（雨衣）'!BQ35</f>
        <v>0</v>
      </c>
      <c r="J35" s="969">
        <f>'在庫（雨衣）'!BR35</f>
        <v>0</v>
      </c>
      <c r="K35" s="964">
        <f>'在庫（雨衣）'!BS35</f>
        <v>0</v>
      </c>
      <c r="L35" s="965">
        <v>36</v>
      </c>
      <c r="M35" s="966">
        <v>36</v>
      </c>
      <c r="N35" s="966">
        <v>36</v>
      </c>
      <c r="O35" s="966">
        <v>36</v>
      </c>
      <c r="P35" s="966">
        <v>36</v>
      </c>
      <c r="Q35" s="1012"/>
      <c r="R35" s="1013">
        <f>SUM(F35)*L35+SUM(G35)*M35+SUM(H35)*N35+SUM(I35)*O35+SUM(J35)*P35+SUM(K35)*Q35</f>
        <v>0</v>
      </c>
      <c r="S35" s="1014" t="s">
        <v>180</v>
      </c>
      <c r="T35" s="1015" t="s">
        <v>181</v>
      </c>
      <c r="U35" s="1015" t="s">
        <v>182</v>
      </c>
      <c r="V35" s="1015" t="s">
        <v>183</v>
      </c>
      <c r="W35" s="1016"/>
      <c r="X35" s="1017"/>
      <c r="Y35" s="565"/>
      <c r="Z35" s="565"/>
      <c r="AA35" s="565"/>
      <c r="AB35" s="565"/>
      <c r="AC35" s="565"/>
      <c r="AD35" s="565"/>
    </row>
    <row r="36" customFormat="1" ht="140.1" customHeight="1" spans="2:30">
      <c r="B36" s="926" t="s">
        <v>231</v>
      </c>
      <c r="C36" s="926"/>
      <c r="D36" s="696" t="s">
        <v>232</v>
      </c>
      <c r="E36" s="929" t="s">
        <v>179</v>
      </c>
      <c r="F36" s="944">
        <f>'在庫（雨衣）'!BN36</f>
        <v>0</v>
      </c>
      <c r="G36" s="945">
        <f>'在庫（雨衣）'!BO36</f>
        <v>0</v>
      </c>
      <c r="H36" s="945">
        <f>'在庫（雨衣）'!BP36</f>
        <v>0</v>
      </c>
      <c r="I36" s="945">
        <f>'在庫（雨衣）'!BQ36</f>
        <v>0</v>
      </c>
      <c r="J36" s="970">
        <f>'在庫（雨衣）'!BR36</f>
        <v>0</v>
      </c>
      <c r="K36" s="971">
        <f>'在庫（雨衣）'!BS36</f>
        <v>0</v>
      </c>
      <c r="L36" s="972">
        <v>36</v>
      </c>
      <c r="M36" s="973">
        <v>36</v>
      </c>
      <c r="N36" s="973">
        <v>36</v>
      </c>
      <c r="O36" s="973">
        <v>36</v>
      </c>
      <c r="P36" s="973">
        <v>36</v>
      </c>
      <c r="Q36" s="973">
        <v>36</v>
      </c>
      <c r="R36" s="1019">
        <f>SUM(F36)*L36+SUM(G36)*M36+SUM(H36)*N36+SUM(I36)*O36+SUM(J36)*P36+SUM(K36)*Q36</f>
        <v>0</v>
      </c>
      <c r="S36" s="1020" t="s">
        <v>233</v>
      </c>
      <c r="T36" s="1021" t="s">
        <v>234</v>
      </c>
      <c r="U36" s="1021" t="s">
        <v>235</v>
      </c>
      <c r="V36" s="1021" t="s">
        <v>236</v>
      </c>
      <c r="W36" s="1022" t="s">
        <v>237</v>
      </c>
      <c r="X36" s="1023"/>
      <c r="Y36" s="565"/>
      <c r="Z36" s="565"/>
      <c r="AA36" s="565"/>
      <c r="AB36" s="565"/>
      <c r="AC36" s="565"/>
      <c r="AD36" s="565"/>
    </row>
    <row r="37" s="565" customFormat="1" ht="99.95" customHeight="1" spans="2:24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 s="1024">
        <f>SUM(R4:R35)</f>
        <v>0</v>
      </c>
      <c r="S37"/>
      <c r="T37"/>
      <c r="U37"/>
      <c r="V37"/>
      <c r="W37"/>
      <c r="X37"/>
    </row>
  </sheetData>
  <mergeCells count="20"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R31:R34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R18"/>
  <sheetViews>
    <sheetView showGridLines="0" zoomScale="55" zoomScaleNormal="55" workbookViewId="0">
      <pane xSplit="12" ySplit="3" topLeftCell="T11" activePane="bottomRight" state="frozen"/>
      <selection/>
      <selection pane="topRight"/>
      <selection pane="bottomLeft"/>
      <selection pane="bottomRight" activeCell="BW18" sqref="BW18"/>
    </sheetView>
  </sheetViews>
  <sheetFormatPr defaultColWidth="9" defaultRowHeight="25.5"/>
  <cols>
    <col min="1" max="1" width="7.49166666666667" customWidth="1"/>
    <col min="2" max="2" width="10.625" customWidth="1"/>
    <col min="3" max="3" width="25.625" customWidth="1"/>
    <col min="4" max="4" width="10.625" style="565" customWidth="1"/>
    <col min="5" max="5" width="15.625" style="565" customWidth="1"/>
    <col min="6" max="12" width="5.625" style="565" hidden="1" customWidth="1"/>
    <col min="13" max="33" width="5.625" customWidth="1"/>
    <col min="34" max="61" width="5.625" hidden="1" customWidth="1" outlineLevel="1"/>
    <col min="62" max="62" width="6.625" customWidth="1" collapsed="1"/>
    <col min="63" max="68" width="6.625" customWidth="1"/>
    <col min="69" max="75" width="5.625" customWidth="1"/>
    <col min="76" max="96" width="8.625" customWidth="1"/>
  </cols>
  <sheetData>
    <row r="1" ht="28.5" spans="1:71">
      <c r="A1" s="1" t="s">
        <v>0</v>
      </c>
      <c r="BQ1" s="658"/>
      <c r="BR1" s="658"/>
      <c r="BS1" s="658"/>
    </row>
    <row r="2" ht="60" customHeight="1" spans="6:96">
      <c r="F2" s="681" t="s">
        <v>1</v>
      </c>
      <c r="G2" s="682"/>
      <c r="H2" s="682"/>
      <c r="I2" s="682"/>
      <c r="J2" s="682"/>
      <c r="K2" s="682"/>
      <c r="L2" s="682"/>
      <c r="M2" s="681" t="s">
        <v>1</v>
      </c>
      <c r="N2" s="682"/>
      <c r="O2" s="682"/>
      <c r="P2" s="682"/>
      <c r="Q2" s="682"/>
      <c r="R2" s="682"/>
      <c r="S2" s="794"/>
      <c r="T2" s="795" t="s">
        <v>2</v>
      </c>
      <c r="U2" s="796"/>
      <c r="V2" s="796"/>
      <c r="W2" s="796"/>
      <c r="X2" s="796"/>
      <c r="Y2" s="796"/>
      <c r="Z2" s="811"/>
      <c r="AA2" s="812" t="s">
        <v>3</v>
      </c>
      <c r="AB2" s="813"/>
      <c r="AC2" s="813"/>
      <c r="AD2" s="813"/>
      <c r="AE2" s="813"/>
      <c r="AF2" s="813"/>
      <c r="AG2" s="825"/>
      <c r="AH2" s="826" t="s">
        <v>4</v>
      </c>
      <c r="AI2" s="827"/>
      <c r="AJ2" s="827"/>
      <c r="AK2" s="827"/>
      <c r="AL2" s="827"/>
      <c r="AM2" s="827"/>
      <c r="AN2" s="828"/>
      <c r="AO2" s="826" t="s">
        <v>5</v>
      </c>
      <c r="AP2" s="827"/>
      <c r="AQ2" s="827"/>
      <c r="AR2" s="827"/>
      <c r="AS2" s="827"/>
      <c r="AT2" s="827"/>
      <c r="AU2" s="828"/>
      <c r="AV2" s="826" t="s">
        <v>6</v>
      </c>
      <c r="AW2" s="844"/>
      <c r="AX2" s="844"/>
      <c r="AY2" s="844"/>
      <c r="AZ2" s="844"/>
      <c r="BA2" s="844"/>
      <c r="BB2" s="845"/>
      <c r="BC2" s="826" t="s">
        <v>7</v>
      </c>
      <c r="BD2" s="844"/>
      <c r="BE2" s="844"/>
      <c r="BF2" s="844"/>
      <c r="BG2" s="844"/>
      <c r="BH2" s="844"/>
      <c r="BI2" s="845"/>
      <c r="BJ2" s="826" t="s">
        <v>8</v>
      </c>
      <c r="BK2" s="827"/>
      <c r="BL2" s="827"/>
      <c r="BM2" s="827"/>
      <c r="BN2" s="827"/>
      <c r="BO2" s="827"/>
      <c r="BP2" s="828"/>
      <c r="BQ2" s="681" t="s">
        <v>9</v>
      </c>
      <c r="BR2" s="682"/>
      <c r="BS2" s="682"/>
      <c r="BT2" s="682"/>
      <c r="BU2" s="682"/>
      <c r="BV2" s="682"/>
      <c r="BW2" s="794"/>
      <c r="BX2" s="681" t="s">
        <v>0</v>
      </c>
      <c r="BY2" s="682"/>
      <c r="BZ2" s="682"/>
      <c r="CA2" s="682"/>
      <c r="CB2" s="682"/>
      <c r="CC2" s="682"/>
      <c r="CD2" s="794"/>
      <c r="CE2" s="681" t="s">
        <v>10</v>
      </c>
      <c r="CF2" s="682"/>
      <c r="CG2" s="682"/>
      <c r="CH2" s="682"/>
      <c r="CI2" s="682"/>
      <c r="CJ2" s="682"/>
      <c r="CK2" s="794"/>
      <c r="CL2" s="826" t="s">
        <v>11</v>
      </c>
      <c r="CM2" s="827"/>
      <c r="CN2" s="827"/>
      <c r="CO2" s="827"/>
      <c r="CP2" s="827"/>
      <c r="CQ2" s="827"/>
      <c r="CR2" s="828"/>
    </row>
    <row r="3" s="749" customFormat="1" ht="24" spans="2:96">
      <c r="B3" s="750" t="s">
        <v>12</v>
      </c>
      <c r="C3" s="750" t="s">
        <v>13</v>
      </c>
      <c r="D3" s="750" t="s">
        <v>14</v>
      </c>
      <c r="E3" s="751" t="s">
        <v>15</v>
      </c>
      <c r="F3" s="752">
        <v>90</v>
      </c>
      <c r="G3" s="752">
        <v>100</v>
      </c>
      <c r="H3" s="752">
        <v>110</v>
      </c>
      <c r="I3" s="752">
        <v>120</v>
      </c>
      <c r="J3" s="752">
        <v>130</v>
      </c>
      <c r="K3" s="774">
        <v>140</v>
      </c>
      <c r="L3" s="774">
        <v>150</v>
      </c>
      <c r="M3" s="775">
        <v>90</v>
      </c>
      <c r="N3" s="752">
        <v>100</v>
      </c>
      <c r="O3" s="752">
        <v>110</v>
      </c>
      <c r="P3" s="752">
        <v>120</v>
      </c>
      <c r="Q3" s="752">
        <v>130</v>
      </c>
      <c r="R3" s="774">
        <v>140</v>
      </c>
      <c r="S3" s="797">
        <v>150</v>
      </c>
      <c r="T3" s="798">
        <v>90</v>
      </c>
      <c r="U3" s="799">
        <v>100</v>
      </c>
      <c r="V3" s="799">
        <v>110</v>
      </c>
      <c r="W3" s="799">
        <v>120</v>
      </c>
      <c r="X3" s="799">
        <v>130</v>
      </c>
      <c r="Y3" s="814">
        <v>140</v>
      </c>
      <c r="Z3" s="797">
        <v>150</v>
      </c>
      <c r="AA3" s="798">
        <v>90</v>
      </c>
      <c r="AB3" s="799">
        <v>100</v>
      </c>
      <c r="AC3" s="799">
        <v>110</v>
      </c>
      <c r="AD3" s="799">
        <v>120</v>
      </c>
      <c r="AE3" s="799">
        <v>130</v>
      </c>
      <c r="AF3" s="814">
        <v>140</v>
      </c>
      <c r="AG3" s="797">
        <v>150</v>
      </c>
      <c r="AH3" s="775">
        <v>90</v>
      </c>
      <c r="AI3" s="752">
        <v>100</v>
      </c>
      <c r="AJ3" s="752">
        <v>110</v>
      </c>
      <c r="AK3" s="752">
        <v>120</v>
      </c>
      <c r="AL3" s="752">
        <v>130</v>
      </c>
      <c r="AM3" s="774">
        <v>140</v>
      </c>
      <c r="AN3" s="797">
        <v>150</v>
      </c>
      <c r="AO3" s="775">
        <v>90</v>
      </c>
      <c r="AP3" s="752">
        <v>100</v>
      </c>
      <c r="AQ3" s="752">
        <v>110</v>
      </c>
      <c r="AR3" s="752">
        <v>120</v>
      </c>
      <c r="AS3" s="752">
        <v>130</v>
      </c>
      <c r="AT3" s="774">
        <v>140</v>
      </c>
      <c r="AU3" s="797">
        <v>150</v>
      </c>
      <c r="AV3" s="798">
        <v>90</v>
      </c>
      <c r="AW3" s="799">
        <v>100</v>
      </c>
      <c r="AX3" s="799">
        <v>110</v>
      </c>
      <c r="AY3" s="799">
        <v>120</v>
      </c>
      <c r="AZ3" s="799">
        <v>130</v>
      </c>
      <c r="BA3" s="814">
        <v>140</v>
      </c>
      <c r="BB3" s="797">
        <v>150</v>
      </c>
      <c r="BC3" s="798">
        <v>90</v>
      </c>
      <c r="BD3" s="799">
        <v>100</v>
      </c>
      <c r="BE3" s="799">
        <v>110</v>
      </c>
      <c r="BF3" s="799">
        <v>120</v>
      </c>
      <c r="BG3" s="799">
        <v>130</v>
      </c>
      <c r="BH3" s="814">
        <v>140</v>
      </c>
      <c r="BI3" s="797">
        <v>150</v>
      </c>
      <c r="BJ3" s="798">
        <v>90</v>
      </c>
      <c r="BK3" s="799">
        <v>100</v>
      </c>
      <c r="BL3" s="799">
        <v>110</v>
      </c>
      <c r="BM3" s="799">
        <v>120</v>
      </c>
      <c r="BN3" s="799">
        <v>130</v>
      </c>
      <c r="BO3" s="814">
        <v>140</v>
      </c>
      <c r="BP3" s="797">
        <v>150</v>
      </c>
      <c r="BQ3" s="775">
        <v>90</v>
      </c>
      <c r="BR3" s="752">
        <v>100</v>
      </c>
      <c r="BS3" s="752">
        <v>110</v>
      </c>
      <c r="BT3" s="752">
        <v>120</v>
      </c>
      <c r="BU3" s="752">
        <v>130</v>
      </c>
      <c r="BV3" s="774">
        <v>140</v>
      </c>
      <c r="BW3" s="797">
        <v>150</v>
      </c>
      <c r="BX3" s="775">
        <v>90</v>
      </c>
      <c r="BY3" s="752">
        <v>100</v>
      </c>
      <c r="BZ3" s="752">
        <v>110</v>
      </c>
      <c r="CA3" s="752">
        <v>120</v>
      </c>
      <c r="CB3" s="752">
        <v>130</v>
      </c>
      <c r="CC3" s="774">
        <v>140</v>
      </c>
      <c r="CD3" s="797">
        <v>150</v>
      </c>
      <c r="CE3" s="775">
        <v>90</v>
      </c>
      <c r="CF3" s="752">
        <v>100</v>
      </c>
      <c r="CG3" s="752">
        <v>110</v>
      </c>
      <c r="CH3" s="752">
        <v>120</v>
      </c>
      <c r="CI3" s="752">
        <v>130</v>
      </c>
      <c r="CJ3" s="774">
        <v>140</v>
      </c>
      <c r="CK3" s="797">
        <v>150</v>
      </c>
      <c r="CL3" s="798">
        <v>90</v>
      </c>
      <c r="CM3" s="799">
        <v>100</v>
      </c>
      <c r="CN3" s="799">
        <v>110</v>
      </c>
      <c r="CO3" s="799">
        <v>120</v>
      </c>
      <c r="CP3" s="799">
        <v>130</v>
      </c>
      <c r="CQ3" s="814">
        <v>140</v>
      </c>
      <c r="CR3" s="797">
        <v>150</v>
      </c>
    </row>
    <row r="4" ht="99.95" customHeight="1" spans="2:96">
      <c r="B4" s="568" t="s">
        <v>244</v>
      </c>
      <c r="C4" s="686"/>
      <c r="D4" s="753" t="s">
        <v>245</v>
      </c>
      <c r="E4" s="754" t="s">
        <v>246</v>
      </c>
      <c r="F4" s="755" t="s">
        <v>247</v>
      </c>
      <c r="G4" s="755" t="s">
        <v>248</v>
      </c>
      <c r="H4" s="755" t="s">
        <v>249</v>
      </c>
      <c r="I4" s="755" t="s">
        <v>250</v>
      </c>
      <c r="J4" s="755" t="s">
        <v>251</v>
      </c>
      <c r="K4" s="776"/>
      <c r="L4" s="777"/>
      <c r="M4" s="778"/>
      <c r="N4" s="779"/>
      <c r="O4" s="779"/>
      <c r="P4" s="779"/>
      <c r="Q4" s="779"/>
      <c r="R4" s="800"/>
      <c r="S4" s="801"/>
      <c r="T4" s="640"/>
      <c r="U4" s="598"/>
      <c r="V4" s="598"/>
      <c r="W4" s="598"/>
      <c r="X4" s="598"/>
      <c r="Y4" s="815"/>
      <c r="Z4" s="816"/>
      <c r="AA4" s="640"/>
      <c r="AB4" s="598"/>
      <c r="AC4" s="598"/>
      <c r="AD4" s="598"/>
      <c r="AE4" s="598"/>
      <c r="AF4" s="815"/>
      <c r="AG4" s="816"/>
      <c r="AH4" s="829"/>
      <c r="AI4" s="830"/>
      <c r="AJ4" s="830"/>
      <c r="AK4" s="830"/>
      <c r="AL4" s="830"/>
      <c r="AM4" s="831"/>
      <c r="AN4" s="801"/>
      <c r="AO4" s="829"/>
      <c r="AP4" s="830"/>
      <c r="AQ4" s="830"/>
      <c r="AR4" s="830"/>
      <c r="AS4" s="830"/>
      <c r="AT4" s="831"/>
      <c r="AU4" s="801"/>
      <c r="AV4" s="641"/>
      <c r="AW4" s="846"/>
      <c r="AX4" s="846"/>
      <c r="AY4" s="846"/>
      <c r="AZ4" s="846"/>
      <c r="BA4" s="847"/>
      <c r="BB4" s="848"/>
      <c r="BC4" s="849"/>
      <c r="BD4" s="850"/>
      <c r="BE4" s="850"/>
      <c r="BF4" s="850"/>
      <c r="BG4" s="850"/>
      <c r="BH4" s="871"/>
      <c r="BI4" s="848"/>
      <c r="BJ4" s="849"/>
      <c r="BK4" s="850"/>
      <c r="BL4" s="850"/>
      <c r="BM4" s="850"/>
      <c r="BN4" s="850"/>
      <c r="BO4" s="871"/>
      <c r="BP4" s="848"/>
      <c r="BQ4" s="876">
        <f t="shared" ref="BQ4:BU11" si="0">IF($A$1="补货",M4+T4+AA4,M4)</f>
        <v>0</v>
      </c>
      <c r="BR4" s="877">
        <f t="shared" si="0"/>
        <v>0</v>
      </c>
      <c r="BS4" s="877">
        <f t="shared" si="0"/>
        <v>0</v>
      </c>
      <c r="BT4" s="877">
        <f t="shared" si="0"/>
        <v>0</v>
      </c>
      <c r="BU4" s="877">
        <f t="shared" si="0"/>
        <v>0</v>
      </c>
      <c r="BV4" s="877">
        <f t="shared" ref="BV4:BV18" si="1">IF($A$1="补货",R4+Y4+AF4,R4)</f>
        <v>0</v>
      </c>
      <c r="BW4" s="877">
        <f t="shared" ref="BW4:BW18" si="2">IF($A$1="补货",S4+Z4+AG4,S4)</f>
        <v>0</v>
      </c>
      <c r="BX4" s="640"/>
      <c r="BY4" s="598"/>
      <c r="BZ4" s="598"/>
      <c r="CA4" s="598"/>
      <c r="CB4" s="598"/>
      <c r="CC4" s="815"/>
      <c r="CD4" s="816"/>
      <c r="CE4" s="876">
        <f t="shared" ref="CE4:CI11" si="3">BQ4+BX4</f>
        <v>0</v>
      </c>
      <c r="CF4" s="892">
        <f t="shared" si="3"/>
        <v>0</v>
      </c>
      <c r="CG4" s="892">
        <f t="shared" si="3"/>
        <v>0</v>
      </c>
      <c r="CH4" s="892">
        <f t="shared" si="3"/>
        <v>0</v>
      </c>
      <c r="CI4" s="892">
        <f t="shared" si="3"/>
        <v>0</v>
      </c>
      <c r="CJ4" s="892">
        <f t="shared" ref="CJ4:CJ18" si="4">BV4+CC4</f>
        <v>0</v>
      </c>
      <c r="CK4" s="892">
        <f t="shared" ref="CK4:CK18" si="5">BW4+CD4</f>
        <v>0</v>
      </c>
      <c r="CL4" s="906" t="str">
        <f t="shared" ref="CL4:CP11" si="6">IF(BJ4&lt;&gt;0,CE4/BJ4*7,"-")</f>
        <v>-</v>
      </c>
      <c r="CM4" s="907" t="str">
        <f t="shared" si="6"/>
        <v>-</v>
      </c>
      <c r="CN4" s="907" t="str">
        <f t="shared" si="6"/>
        <v>-</v>
      </c>
      <c r="CO4" s="907" t="str">
        <f t="shared" si="6"/>
        <v>-</v>
      </c>
      <c r="CP4" s="907" t="str">
        <f t="shared" si="6"/>
        <v>-</v>
      </c>
      <c r="CQ4" s="908" t="str">
        <f t="shared" ref="CQ4:CQ18" si="7">IF(BO4&lt;&gt;0,CJ4/BO4*7,"-")</f>
        <v>-</v>
      </c>
      <c r="CR4" s="909" t="str">
        <f t="shared" ref="CR4:CR11" si="8">IF(BP4&lt;&gt;0,CK4/BP4*7,"-")</f>
        <v>-</v>
      </c>
    </row>
    <row r="5" ht="99.95" customHeight="1" spans="2:96">
      <c r="B5" s="691"/>
      <c r="C5" s="692"/>
      <c r="D5" s="756" t="s">
        <v>252</v>
      </c>
      <c r="E5" s="757" t="s">
        <v>253</v>
      </c>
      <c r="F5" s="758" t="s">
        <v>254</v>
      </c>
      <c r="G5" s="758" t="s">
        <v>255</v>
      </c>
      <c r="H5" s="758" t="s">
        <v>256</v>
      </c>
      <c r="I5" s="758" t="s">
        <v>257</v>
      </c>
      <c r="J5" s="758" t="s">
        <v>258</v>
      </c>
      <c r="K5" s="758"/>
      <c r="L5" s="780"/>
      <c r="M5" s="781"/>
      <c r="N5" s="782"/>
      <c r="O5" s="782"/>
      <c r="P5" s="782"/>
      <c r="Q5" s="782"/>
      <c r="R5" s="802"/>
      <c r="S5" s="803"/>
      <c r="T5" s="643"/>
      <c r="U5" s="601"/>
      <c r="V5" s="601"/>
      <c r="W5" s="601"/>
      <c r="X5" s="601"/>
      <c r="Y5" s="817"/>
      <c r="Z5" s="818"/>
      <c r="AA5" s="643"/>
      <c r="AB5" s="601"/>
      <c r="AC5" s="601"/>
      <c r="AD5" s="601"/>
      <c r="AE5" s="601"/>
      <c r="AF5" s="817"/>
      <c r="AG5" s="818"/>
      <c r="AH5" s="832"/>
      <c r="AI5" s="833"/>
      <c r="AJ5" s="833"/>
      <c r="AK5" s="833"/>
      <c r="AL5" s="833"/>
      <c r="AM5" s="834"/>
      <c r="AN5" s="803"/>
      <c r="AO5" s="832"/>
      <c r="AP5" s="833"/>
      <c r="AQ5" s="833"/>
      <c r="AR5" s="833"/>
      <c r="AS5" s="833"/>
      <c r="AT5" s="834"/>
      <c r="AU5" s="803"/>
      <c r="AV5" s="644"/>
      <c r="AW5" s="851"/>
      <c r="AX5" s="851"/>
      <c r="AY5" s="851"/>
      <c r="AZ5" s="851"/>
      <c r="BA5" s="852"/>
      <c r="BB5" s="853"/>
      <c r="BC5" s="854"/>
      <c r="BD5" s="855"/>
      <c r="BE5" s="855"/>
      <c r="BF5" s="855"/>
      <c r="BG5" s="855"/>
      <c r="BH5" s="872"/>
      <c r="BI5" s="853"/>
      <c r="BJ5" s="854"/>
      <c r="BK5" s="855"/>
      <c r="BL5" s="855"/>
      <c r="BM5" s="855"/>
      <c r="BN5" s="855"/>
      <c r="BO5" s="872"/>
      <c r="BP5" s="853"/>
      <c r="BQ5" s="878">
        <f t="shared" si="0"/>
        <v>0</v>
      </c>
      <c r="BR5" s="879">
        <f t="shared" si="0"/>
        <v>0</v>
      </c>
      <c r="BS5" s="879">
        <f t="shared" si="0"/>
        <v>0</v>
      </c>
      <c r="BT5" s="879">
        <f t="shared" si="0"/>
        <v>0</v>
      </c>
      <c r="BU5" s="879">
        <f t="shared" si="0"/>
        <v>0</v>
      </c>
      <c r="BV5" s="879">
        <f t="shared" si="1"/>
        <v>0</v>
      </c>
      <c r="BW5" s="879">
        <f t="shared" si="2"/>
        <v>0</v>
      </c>
      <c r="BX5" s="643"/>
      <c r="BY5" s="601"/>
      <c r="BZ5" s="601"/>
      <c r="CA5" s="601"/>
      <c r="CB5" s="601"/>
      <c r="CC5" s="817"/>
      <c r="CD5" s="818"/>
      <c r="CE5" s="893">
        <f t="shared" si="3"/>
        <v>0</v>
      </c>
      <c r="CF5" s="894">
        <f t="shared" si="3"/>
        <v>0</v>
      </c>
      <c r="CG5" s="894">
        <f t="shared" si="3"/>
        <v>0</v>
      </c>
      <c r="CH5" s="894">
        <f t="shared" si="3"/>
        <v>0</v>
      </c>
      <c r="CI5" s="894">
        <f t="shared" si="3"/>
        <v>0</v>
      </c>
      <c r="CJ5" s="894">
        <f t="shared" si="4"/>
        <v>0</v>
      </c>
      <c r="CK5" s="894">
        <f t="shared" si="5"/>
        <v>0</v>
      </c>
      <c r="CL5" s="910" t="str">
        <f t="shared" si="6"/>
        <v>-</v>
      </c>
      <c r="CM5" s="911" t="str">
        <f t="shared" si="6"/>
        <v>-</v>
      </c>
      <c r="CN5" s="911" t="str">
        <f t="shared" si="6"/>
        <v>-</v>
      </c>
      <c r="CO5" s="911" t="str">
        <f t="shared" si="6"/>
        <v>-</v>
      </c>
      <c r="CP5" s="911" t="str">
        <f t="shared" si="6"/>
        <v>-</v>
      </c>
      <c r="CQ5" s="912" t="str">
        <f t="shared" si="7"/>
        <v>-</v>
      </c>
      <c r="CR5" s="913" t="str">
        <f t="shared" si="8"/>
        <v>-</v>
      </c>
    </row>
    <row r="6" ht="99.95" customHeight="1" spans="2:96">
      <c r="B6" s="691"/>
      <c r="C6" s="692"/>
      <c r="D6" s="756" t="s">
        <v>259</v>
      </c>
      <c r="E6" s="759" t="s">
        <v>260</v>
      </c>
      <c r="F6" s="758" t="s">
        <v>261</v>
      </c>
      <c r="G6" s="758" t="s">
        <v>262</v>
      </c>
      <c r="H6" s="758" t="s">
        <v>263</v>
      </c>
      <c r="I6" s="758" t="s">
        <v>264</v>
      </c>
      <c r="J6" s="758" t="s">
        <v>265</v>
      </c>
      <c r="K6" s="758"/>
      <c r="L6" s="780"/>
      <c r="M6" s="781"/>
      <c r="N6" s="782"/>
      <c r="O6" s="782"/>
      <c r="P6" s="782"/>
      <c r="Q6" s="782"/>
      <c r="R6" s="802"/>
      <c r="S6" s="803"/>
      <c r="T6" s="643"/>
      <c r="U6" s="601"/>
      <c r="V6" s="601"/>
      <c r="W6" s="601"/>
      <c r="X6" s="601"/>
      <c r="Y6" s="817"/>
      <c r="Z6" s="818"/>
      <c r="AA6" s="643"/>
      <c r="AB6" s="601"/>
      <c r="AC6" s="601"/>
      <c r="AD6" s="601"/>
      <c r="AE6" s="601"/>
      <c r="AF6" s="817"/>
      <c r="AG6" s="818"/>
      <c r="AH6" s="832"/>
      <c r="AI6" s="833"/>
      <c r="AJ6" s="833"/>
      <c r="AK6" s="833"/>
      <c r="AL6" s="833"/>
      <c r="AM6" s="834"/>
      <c r="AN6" s="803"/>
      <c r="AO6" s="832"/>
      <c r="AP6" s="833"/>
      <c r="AQ6" s="833"/>
      <c r="AR6" s="833"/>
      <c r="AS6" s="833"/>
      <c r="AT6" s="834"/>
      <c r="AU6" s="803"/>
      <c r="AV6" s="644"/>
      <c r="AW6" s="851"/>
      <c r="AX6" s="851"/>
      <c r="AY6" s="851"/>
      <c r="AZ6" s="851"/>
      <c r="BA6" s="852"/>
      <c r="BB6" s="853"/>
      <c r="BC6" s="854"/>
      <c r="BD6" s="855"/>
      <c r="BE6" s="855"/>
      <c r="BF6" s="855"/>
      <c r="BG6" s="855"/>
      <c r="BH6" s="872"/>
      <c r="BI6" s="853"/>
      <c r="BJ6" s="854"/>
      <c r="BK6" s="855"/>
      <c r="BL6" s="855"/>
      <c r="BM6" s="855"/>
      <c r="BN6" s="855"/>
      <c r="BO6" s="872"/>
      <c r="BP6" s="853"/>
      <c r="BQ6" s="878">
        <f t="shared" si="0"/>
        <v>0</v>
      </c>
      <c r="BR6" s="879">
        <f t="shared" si="0"/>
        <v>0</v>
      </c>
      <c r="BS6" s="879">
        <f t="shared" si="0"/>
        <v>0</v>
      </c>
      <c r="BT6" s="879">
        <f t="shared" si="0"/>
        <v>0</v>
      </c>
      <c r="BU6" s="879">
        <f t="shared" si="0"/>
        <v>0</v>
      </c>
      <c r="BV6" s="879">
        <f t="shared" si="1"/>
        <v>0</v>
      </c>
      <c r="BW6" s="879">
        <f t="shared" si="2"/>
        <v>0</v>
      </c>
      <c r="BX6" s="643"/>
      <c r="BY6" s="601"/>
      <c r="BZ6" s="601"/>
      <c r="CA6" s="601"/>
      <c r="CB6" s="601"/>
      <c r="CC6" s="817"/>
      <c r="CD6" s="818"/>
      <c r="CE6" s="893">
        <f t="shared" si="3"/>
        <v>0</v>
      </c>
      <c r="CF6" s="894">
        <f t="shared" si="3"/>
        <v>0</v>
      </c>
      <c r="CG6" s="894">
        <f t="shared" si="3"/>
        <v>0</v>
      </c>
      <c r="CH6" s="894">
        <f t="shared" si="3"/>
        <v>0</v>
      </c>
      <c r="CI6" s="894">
        <f t="shared" si="3"/>
        <v>0</v>
      </c>
      <c r="CJ6" s="894">
        <f t="shared" si="4"/>
        <v>0</v>
      </c>
      <c r="CK6" s="894">
        <f t="shared" si="5"/>
        <v>0</v>
      </c>
      <c r="CL6" s="910" t="str">
        <f t="shared" si="6"/>
        <v>-</v>
      </c>
      <c r="CM6" s="911" t="str">
        <f t="shared" si="6"/>
        <v>-</v>
      </c>
      <c r="CN6" s="911" t="str">
        <f t="shared" si="6"/>
        <v>-</v>
      </c>
      <c r="CO6" s="911" t="str">
        <f t="shared" si="6"/>
        <v>-</v>
      </c>
      <c r="CP6" s="911" t="str">
        <f t="shared" si="6"/>
        <v>-</v>
      </c>
      <c r="CQ6" s="912" t="str">
        <f t="shared" si="7"/>
        <v>-</v>
      </c>
      <c r="CR6" s="913" t="str">
        <f t="shared" si="8"/>
        <v>-</v>
      </c>
    </row>
    <row r="7" ht="99.95" customHeight="1" spans="2:96">
      <c r="B7" s="698"/>
      <c r="C7" s="699"/>
      <c r="D7" s="760" t="s">
        <v>266</v>
      </c>
      <c r="E7" s="761" t="s">
        <v>266</v>
      </c>
      <c r="F7" s="762" t="s">
        <v>267</v>
      </c>
      <c r="G7" s="762" t="s">
        <v>268</v>
      </c>
      <c r="H7" s="762" t="s">
        <v>269</v>
      </c>
      <c r="I7" s="762" t="s">
        <v>270</v>
      </c>
      <c r="J7" s="762" t="s">
        <v>271</v>
      </c>
      <c r="K7" s="762"/>
      <c r="L7" s="783"/>
      <c r="M7" s="784"/>
      <c r="N7" s="785"/>
      <c r="O7" s="785"/>
      <c r="P7" s="785"/>
      <c r="Q7" s="785"/>
      <c r="R7" s="804"/>
      <c r="S7" s="805"/>
      <c r="T7" s="654"/>
      <c r="U7" s="610"/>
      <c r="V7" s="610"/>
      <c r="W7" s="610"/>
      <c r="X7" s="610"/>
      <c r="Y7" s="819"/>
      <c r="Z7" s="820"/>
      <c r="AA7" s="654"/>
      <c r="AB7" s="610"/>
      <c r="AC7" s="610"/>
      <c r="AD7" s="610"/>
      <c r="AE7" s="610"/>
      <c r="AF7" s="819"/>
      <c r="AG7" s="820"/>
      <c r="AH7" s="835"/>
      <c r="AI7" s="836"/>
      <c r="AJ7" s="836"/>
      <c r="AK7" s="836"/>
      <c r="AL7" s="836"/>
      <c r="AM7" s="837"/>
      <c r="AN7" s="805"/>
      <c r="AO7" s="835"/>
      <c r="AP7" s="836"/>
      <c r="AQ7" s="836"/>
      <c r="AR7" s="836"/>
      <c r="AS7" s="836"/>
      <c r="AT7" s="837"/>
      <c r="AU7" s="805"/>
      <c r="AV7" s="655"/>
      <c r="AW7" s="856"/>
      <c r="AX7" s="856"/>
      <c r="AY7" s="856"/>
      <c r="AZ7" s="856"/>
      <c r="BA7" s="857"/>
      <c r="BB7" s="858"/>
      <c r="BC7" s="859"/>
      <c r="BD7" s="860"/>
      <c r="BE7" s="860"/>
      <c r="BF7" s="860"/>
      <c r="BG7" s="860"/>
      <c r="BH7" s="873"/>
      <c r="BI7" s="858"/>
      <c r="BJ7" s="859"/>
      <c r="BK7" s="860"/>
      <c r="BL7" s="860"/>
      <c r="BM7" s="860"/>
      <c r="BN7" s="860"/>
      <c r="BO7" s="873"/>
      <c r="BP7" s="858"/>
      <c r="BQ7" s="880">
        <f t="shared" si="0"/>
        <v>0</v>
      </c>
      <c r="BR7" s="881">
        <f t="shared" si="0"/>
        <v>0</v>
      </c>
      <c r="BS7" s="881">
        <f t="shared" si="0"/>
        <v>0</v>
      </c>
      <c r="BT7" s="881">
        <f t="shared" si="0"/>
        <v>0</v>
      </c>
      <c r="BU7" s="881">
        <f t="shared" si="0"/>
        <v>0</v>
      </c>
      <c r="BV7" s="881">
        <f t="shared" si="1"/>
        <v>0</v>
      </c>
      <c r="BW7" s="881">
        <f t="shared" si="2"/>
        <v>0</v>
      </c>
      <c r="BX7" s="654"/>
      <c r="BY7" s="610"/>
      <c r="BZ7" s="610"/>
      <c r="CA7" s="610"/>
      <c r="CB7" s="610"/>
      <c r="CC7" s="819"/>
      <c r="CD7" s="820"/>
      <c r="CE7" s="895">
        <f t="shared" si="3"/>
        <v>0</v>
      </c>
      <c r="CF7" s="896">
        <f t="shared" si="3"/>
        <v>0</v>
      </c>
      <c r="CG7" s="896">
        <f t="shared" si="3"/>
        <v>0</v>
      </c>
      <c r="CH7" s="896">
        <f t="shared" si="3"/>
        <v>0</v>
      </c>
      <c r="CI7" s="896">
        <f t="shared" si="3"/>
        <v>0</v>
      </c>
      <c r="CJ7" s="896">
        <f t="shared" si="4"/>
        <v>0</v>
      </c>
      <c r="CK7" s="896">
        <f t="shared" si="5"/>
        <v>0</v>
      </c>
      <c r="CL7" s="914" t="str">
        <f t="shared" si="6"/>
        <v>-</v>
      </c>
      <c r="CM7" s="915" t="str">
        <f t="shared" si="6"/>
        <v>-</v>
      </c>
      <c r="CN7" s="915" t="str">
        <f t="shared" si="6"/>
        <v>-</v>
      </c>
      <c r="CO7" s="915" t="str">
        <f t="shared" si="6"/>
        <v>-</v>
      </c>
      <c r="CP7" s="915" t="str">
        <f t="shared" si="6"/>
        <v>-</v>
      </c>
      <c r="CQ7" s="916" t="str">
        <f t="shared" si="7"/>
        <v>-</v>
      </c>
      <c r="CR7" s="917" t="str">
        <f t="shared" si="8"/>
        <v>-</v>
      </c>
    </row>
    <row r="8" ht="99.95" customHeight="1" spans="2:96">
      <c r="B8" s="573" t="s">
        <v>272</v>
      </c>
      <c r="C8" s="763"/>
      <c r="D8" s="764" t="s">
        <v>273</v>
      </c>
      <c r="E8" s="633" t="s">
        <v>274</v>
      </c>
      <c r="F8" s="765" t="s">
        <v>275</v>
      </c>
      <c r="G8" s="765" t="s">
        <v>276</v>
      </c>
      <c r="H8" s="765" t="s">
        <v>277</v>
      </c>
      <c r="I8" s="765" t="s">
        <v>278</v>
      </c>
      <c r="J8" s="765" t="s">
        <v>279</v>
      </c>
      <c r="K8" s="765"/>
      <c r="L8" s="786"/>
      <c r="M8" s="787"/>
      <c r="N8" s="788"/>
      <c r="O8" s="788"/>
      <c r="P8" s="788"/>
      <c r="Q8" s="788"/>
      <c r="R8" s="806"/>
      <c r="S8" s="807"/>
      <c r="T8" s="657"/>
      <c r="U8" s="808"/>
      <c r="V8" s="808"/>
      <c r="W8" s="808"/>
      <c r="X8" s="808"/>
      <c r="Y8" s="821"/>
      <c r="Z8" s="822"/>
      <c r="AA8" s="657"/>
      <c r="AB8" s="808"/>
      <c r="AC8" s="808"/>
      <c r="AD8" s="808"/>
      <c r="AE8" s="808"/>
      <c r="AF8" s="821"/>
      <c r="AG8" s="822"/>
      <c r="AH8" s="838"/>
      <c r="AI8" s="839"/>
      <c r="AJ8" s="839"/>
      <c r="AK8" s="839"/>
      <c r="AL8" s="839"/>
      <c r="AM8" s="840"/>
      <c r="AN8" s="807"/>
      <c r="AO8" s="838"/>
      <c r="AP8" s="839"/>
      <c r="AQ8" s="839"/>
      <c r="AR8" s="839"/>
      <c r="AS8" s="839"/>
      <c r="AT8" s="840"/>
      <c r="AU8" s="807"/>
      <c r="AV8" s="652"/>
      <c r="AW8" s="861"/>
      <c r="AX8" s="861"/>
      <c r="AY8" s="861"/>
      <c r="AZ8" s="861"/>
      <c r="BA8" s="862"/>
      <c r="BB8" s="863"/>
      <c r="BC8" s="864"/>
      <c r="BD8" s="865"/>
      <c r="BE8" s="865"/>
      <c r="BF8" s="865"/>
      <c r="BG8" s="865"/>
      <c r="BH8" s="874"/>
      <c r="BI8" s="863"/>
      <c r="BJ8" s="864"/>
      <c r="BK8" s="865"/>
      <c r="BL8" s="865"/>
      <c r="BM8" s="865"/>
      <c r="BN8" s="865"/>
      <c r="BO8" s="874"/>
      <c r="BP8" s="863"/>
      <c r="BQ8" s="882">
        <f t="shared" si="0"/>
        <v>0</v>
      </c>
      <c r="BR8" s="883">
        <f t="shared" si="0"/>
        <v>0</v>
      </c>
      <c r="BS8" s="883">
        <f t="shared" si="0"/>
        <v>0</v>
      </c>
      <c r="BT8" s="883">
        <f t="shared" si="0"/>
        <v>0</v>
      </c>
      <c r="BU8" s="883">
        <f t="shared" si="0"/>
        <v>0</v>
      </c>
      <c r="BV8" s="883">
        <f t="shared" si="1"/>
        <v>0</v>
      </c>
      <c r="BW8" s="883">
        <f t="shared" si="2"/>
        <v>0</v>
      </c>
      <c r="BX8" s="886"/>
      <c r="BY8" s="887"/>
      <c r="BZ8" s="887"/>
      <c r="CA8" s="887"/>
      <c r="CB8" s="887"/>
      <c r="CC8" s="897"/>
      <c r="CD8" s="898"/>
      <c r="CE8" s="882">
        <f t="shared" si="3"/>
        <v>0</v>
      </c>
      <c r="CF8" s="899">
        <f t="shared" si="3"/>
        <v>0</v>
      </c>
      <c r="CG8" s="899">
        <f t="shared" si="3"/>
        <v>0</v>
      </c>
      <c r="CH8" s="899">
        <f t="shared" si="3"/>
        <v>0</v>
      </c>
      <c r="CI8" s="899">
        <f t="shared" si="3"/>
        <v>0</v>
      </c>
      <c r="CJ8" s="899">
        <f t="shared" si="4"/>
        <v>0</v>
      </c>
      <c r="CK8" s="899">
        <f t="shared" si="5"/>
        <v>0</v>
      </c>
      <c r="CL8" s="918" t="str">
        <f t="shared" si="6"/>
        <v>-</v>
      </c>
      <c r="CM8" s="919" t="str">
        <f t="shared" si="6"/>
        <v>-</v>
      </c>
      <c r="CN8" s="919" t="str">
        <f t="shared" si="6"/>
        <v>-</v>
      </c>
      <c r="CO8" s="919" t="str">
        <f t="shared" si="6"/>
        <v>-</v>
      </c>
      <c r="CP8" s="919" t="str">
        <f t="shared" si="6"/>
        <v>-</v>
      </c>
      <c r="CQ8" s="920" t="str">
        <f t="shared" si="7"/>
        <v>-</v>
      </c>
      <c r="CR8" s="921" t="str">
        <f t="shared" si="8"/>
        <v>-</v>
      </c>
    </row>
    <row r="9" ht="99.95" customHeight="1" spans="2:96">
      <c r="B9" s="705"/>
      <c r="C9" s="692"/>
      <c r="D9" s="766" t="s">
        <v>280</v>
      </c>
      <c r="E9" s="632" t="s">
        <v>281</v>
      </c>
      <c r="F9" s="758" t="s">
        <v>282</v>
      </c>
      <c r="G9" s="758" t="s">
        <v>283</v>
      </c>
      <c r="H9" s="758" t="s">
        <v>284</v>
      </c>
      <c r="I9" s="758" t="s">
        <v>285</v>
      </c>
      <c r="J9" s="758" t="s">
        <v>286</v>
      </c>
      <c r="K9" s="758"/>
      <c r="L9" s="780"/>
      <c r="M9" s="781"/>
      <c r="N9" s="782"/>
      <c r="O9" s="782"/>
      <c r="P9" s="782"/>
      <c r="Q9" s="782"/>
      <c r="R9" s="802"/>
      <c r="S9" s="803"/>
      <c r="T9" s="643"/>
      <c r="U9" s="601"/>
      <c r="V9" s="601"/>
      <c r="W9" s="601"/>
      <c r="X9" s="601"/>
      <c r="Y9" s="817"/>
      <c r="Z9" s="818"/>
      <c r="AA9" s="643"/>
      <c r="AB9" s="601"/>
      <c r="AC9" s="601"/>
      <c r="AD9" s="601"/>
      <c r="AE9" s="601"/>
      <c r="AF9" s="817"/>
      <c r="AG9" s="818"/>
      <c r="AH9" s="832"/>
      <c r="AI9" s="833"/>
      <c r="AJ9" s="833"/>
      <c r="AK9" s="833"/>
      <c r="AL9" s="833"/>
      <c r="AM9" s="834"/>
      <c r="AN9" s="803"/>
      <c r="AO9" s="832"/>
      <c r="AP9" s="833"/>
      <c r="AQ9" s="833"/>
      <c r="AR9" s="833"/>
      <c r="AS9" s="833"/>
      <c r="AT9" s="834"/>
      <c r="AU9" s="803"/>
      <c r="AV9" s="644"/>
      <c r="AW9" s="851"/>
      <c r="AX9" s="851"/>
      <c r="AY9" s="851"/>
      <c r="AZ9" s="851"/>
      <c r="BA9" s="852"/>
      <c r="BB9" s="853"/>
      <c r="BC9" s="854"/>
      <c r="BD9" s="855"/>
      <c r="BE9" s="855"/>
      <c r="BF9" s="855"/>
      <c r="BG9" s="855"/>
      <c r="BH9" s="872"/>
      <c r="BI9" s="853"/>
      <c r="BJ9" s="854"/>
      <c r="BK9" s="855"/>
      <c r="BL9" s="855"/>
      <c r="BM9" s="855"/>
      <c r="BN9" s="855"/>
      <c r="BO9" s="872"/>
      <c r="BP9" s="853"/>
      <c r="BQ9" s="878">
        <f t="shared" si="0"/>
        <v>0</v>
      </c>
      <c r="BR9" s="879">
        <f t="shared" si="0"/>
        <v>0</v>
      </c>
      <c r="BS9" s="879">
        <f t="shared" si="0"/>
        <v>0</v>
      </c>
      <c r="BT9" s="879">
        <f t="shared" si="0"/>
        <v>0</v>
      </c>
      <c r="BU9" s="879">
        <f t="shared" si="0"/>
        <v>0</v>
      </c>
      <c r="BV9" s="879">
        <f t="shared" si="1"/>
        <v>0</v>
      </c>
      <c r="BW9" s="879">
        <f t="shared" si="2"/>
        <v>0</v>
      </c>
      <c r="BX9" s="643"/>
      <c r="BY9" s="601"/>
      <c r="BZ9" s="601"/>
      <c r="CA9" s="601"/>
      <c r="CB9" s="601"/>
      <c r="CC9" s="817"/>
      <c r="CD9" s="818"/>
      <c r="CE9" s="893">
        <f t="shared" si="3"/>
        <v>0</v>
      </c>
      <c r="CF9" s="894">
        <f t="shared" si="3"/>
        <v>0</v>
      </c>
      <c r="CG9" s="894">
        <f t="shared" si="3"/>
        <v>0</v>
      </c>
      <c r="CH9" s="894">
        <f t="shared" si="3"/>
        <v>0</v>
      </c>
      <c r="CI9" s="894">
        <f t="shared" si="3"/>
        <v>0</v>
      </c>
      <c r="CJ9" s="894">
        <f t="shared" si="4"/>
        <v>0</v>
      </c>
      <c r="CK9" s="894">
        <f t="shared" si="5"/>
        <v>0</v>
      </c>
      <c r="CL9" s="910" t="str">
        <f t="shared" si="6"/>
        <v>-</v>
      </c>
      <c r="CM9" s="911" t="str">
        <f t="shared" si="6"/>
        <v>-</v>
      </c>
      <c r="CN9" s="911" t="str">
        <f t="shared" si="6"/>
        <v>-</v>
      </c>
      <c r="CO9" s="911" t="str">
        <f t="shared" si="6"/>
        <v>-</v>
      </c>
      <c r="CP9" s="911" t="str">
        <f t="shared" si="6"/>
        <v>-</v>
      </c>
      <c r="CQ9" s="912" t="str">
        <f t="shared" si="7"/>
        <v>-</v>
      </c>
      <c r="CR9" s="913" t="str">
        <f t="shared" si="8"/>
        <v>-</v>
      </c>
    </row>
    <row r="10" ht="99.95" customHeight="1" spans="2:96">
      <c r="B10" s="705"/>
      <c r="C10" s="692"/>
      <c r="D10" s="766" t="s">
        <v>287</v>
      </c>
      <c r="E10" s="632" t="s">
        <v>288</v>
      </c>
      <c r="F10" s="758" t="s">
        <v>289</v>
      </c>
      <c r="G10" s="758" t="s">
        <v>290</v>
      </c>
      <c r="H10" s="758" t="s">
        <v>291</v>
      </c>
      <c r="I10" s="758" t="s">
        <v>292</v>
      </c>
      <c r="J10" s="758" t="s">
        <v>293</v>
      </c>
      <c r="K10" s="758"/>
      <c r="L10" s="780"/>
      <c r="M10" s="781"/>
      <c r="N10" s="782"/>
      <c r="O10" s="782"/>
      <c r="P10" s="782"/>
      <c r="Q10" s="782"/>
      <c r="R10" s="802"/>
      <c r="S10" s="803"/>
      <c r="T10" s="643"/>
      <c r="U10" s="601"/>
      <c r="V10" s="601"/>
      <c r="W10" s="601"/>
      <c r="X10" s="601"/>
      <c r="Y10" s="817"/>
      <c r="Z10" s="818"/>
      <c r="AA10" s="643"/>
      <c r="AB10" s="601"/>
      <c r="AC10" s="601"/>
      <c r="AD10" s="601"/>
      <c r="AE10" s="601"/>
      <c r="AF10" s="817"/>
      <c r="AG10" s="818"/>
      <c r="AH10" s="832"/>
      <c r="AI10" s="833"/>
      <c r="AJ10" s="833"/>
      <c r="AK10" s="833"/>
      <c r="AL10" s="833"/>
      <c r="AM10" s="834"/>
      <c r="AN10" s="803"/>
      <c r="AO10" s="832"/>
      <c r="AP10" s="833"/>
      <c r="AQ10" s="833"/>
      <c r="AR10" s="833"/>
      <c r="AS10" s="833"/>
      <c r="AT10" s="834"/>
      <c r="AU10" s="803"/>
      <c r="AV10" s="644"/>
      <c r="AW10" s="851"/>
      <c r="AX10" s="851"/>
      <c r="AY10" s="851"/>
      <c r="AZ10" s="851"/>
      <c r="BA10" s="852"/>
      <c r="BB10" s="853"/>
      <c r="BC10" s="854"/>
      <c r="BD10" s="855"/>
      <c r="BE10" s="855"/>
      <c r="BF10" s="855"/>
      <c r="BG10" s="855"/>
      <c r="BH10" s="872"/>
      <c r="BI10" s="853"/>
      <c r="BJ10" s="854"/>
      <c r="BK10" s="855"/>
      <c r="BL10" s="855"/>
      <c r="BM10" s="855"/>
      <c r="BN10" s="855"/>
      <c r="BO10" s="872"/>
      <c r="BP10" s="853"/>
      <c r="BQ10" s="878">
        <f t="shared" si="0"/>
        <v>0</v>
      </c>
      <c r="BR10" s="879">
        <f t="shared" si="0"/>
        <v>0</v>
      </c>
      <c r="BS10" s="879">
        <f t="shared" si="0"/>
        <v>0</v>
      </c>
      <c r="BT10" s="879">
        <f t="shared" si="0"/>
        <v>0</v>
      </c>
      <c r="BU10" s="879">
        <f t="shared" si="0"/>
        <v>0</v>
      </c>
      <c r="BV10" s="879">
        <f t="shared" si="1"/>
        <v>0</v>
      </c>
      <c r="BW10" s="879">
        <f t="shared" si="2"/>
        <v>0</v>
      </c>
      <c r="BX10" s="643"/>
      <c r="BY10" s="601"/>
      <c r="BZ10" s="601"/>
      <c r="CA10" s="601"/>
      <c r="CB10" s="601"/>
      <c r="CC10" s="817"/>
      <c r="CD10" s="818"/>
      <c r="CE10" s="893">
        <f t="shared" si="3"/>
        <v>0</v>
      </c>
      <c r="CF10" s="894">
        <f t="shared" si="3"/>
        <v>0</v>
      </c>
      <c r="CG10" s="894">
        <f t="shared" si="3"/>
        <v>0</v>
      </c>
      <c r="CH10" s="894">
        <f t="shared" si="3"/>
        <v>0</v>
      </c>
      <c r="CI10" s="894">
        <f t="shared" si="3"/>
        <v>0</v>
      </c>
      <c r="CJ10" s="894">
        <f t="shared" si="4"/>
        <v>0</v>
      </c>
      <c r="CK10" s="894">
        <f t="shared" si="5"/>
        <v>0</v>
      </c>
      <c r="CL10" s="910" t="str">
        <f t="shared" si="6"/>
        <v>-</v>
      </c>
      <c r="CM10" s="911" t="str">
        <f t="shared" si="6"/>
        <v>-</v>
      </c>
      <c r="CN10" s="911" t="str">
        <f t="shared" si="6"/>
        <v>-</v>
      </c>
      <c r="CO10" s="911" t="str">
        <f t="shared" si="6"/>
        <v>-</v>
      </c>
      <c r="CP10" s="911" t="str">
        <f t="shared" si="6"/>
        <v>-</v>
      </c>
      <c r="CQ10" s="912" t="str">
        <f t="shared" si="7"/>
        <v>-</v>
      </c>
      <c r="CR10" s="913" t="str">
        <f t="shared" si="8"/>
        <v>-</v>
      </c>
    </row>
    <row r="11" ht="99.95" customHeight="1" spans="2:96">
      <c r="B11" s="705"/>
      <c r="C11" s="692"/>
      <c r="D11" s="766" t="s">
        <v>294</v>
      </c>
      <c r="E11" s="767" t="s">
        <v>295</v>
      </c>
      <c r="F11" s="768" t="s">
        <v>296</v>
      </c>
      <c r="G11" s="768" t="s">
        <v>297</v>
      </c>
      <c r="H11" s="768" t="s">
        <v>298</v>
      </c>
      <c r="I11" s="768" t="s">
        <v>299</v>
      </c>
      <c r="J11" s="768" t="s">
        <v>300</v>
      </c>
      <c r="K11" s="768"/>
      <c r="L11" s="789"/>
      <c r="M11" s="790"/>
      <c r="N11" s="791"/>
      <c r="O11" s="791"/>
      <c r="P11" s="791"/>
      <c r="Q11" s="791"/>
      <c r="R11" s="809"/>
      <c r="S11" s="810"/>
      <c r="T11" s="646"/>
      <c r="U11" s="604"/>
      <c r="V11" s="604"/>
      <c r="W11" s="604"/>
      <c r="X11" s="604"/>
      <c r="Y11" s="823"/>
      <c r="Z11" s="824"/>
      <c r="AA11" s="646"/>
      <c r="AB11" s="604"/>
      <c r="AC11" s="604"/>
      <c r="AD11" s="604"/>
      <c r="AE11" s="604"/>
      <c r="AF11" s="823"/>
      <c r="AG11" s="824"/>
      <c r="AH11" s="841"/>
      <c r="AI11" s="842"/>
      <c r="AJ11" s="842"/>
      <c r="AK11" s="842"/>
      <c r="AL11" s="842"/>
      <c r="AM11" s="843"/>
      <c r="AN11" s="810"/>
      <c r="AO11" s="841"/>
      <c r="AP11" s="842"/>
      <c r="AQ11" s="842"/>
      <c r="AR11" s="842"/>
      <c r="AS11" s="842"/>
      <c r="AT11" s="843"/>
      <c r="AU11" s="810"/>
      <c r="AV11" s="647"/>
      <c r="AW11" s="866"/>
      <c r="AX11" s="866"/>
      <c r="AY11" s="866"/>
      <c r="AZ11" s="866"/>
      <c r="BA11" s="867"/>
      <c r="BB11" s="868"/>
      <c r="BC11" s="869"/>
      <c r="BD11" s="870"/>
      <c r="BE11" s="870"/>
      <c r="BF11" s="870"/>
      <c r="BG11" s="870"/>
      <c r="BH11" s="875"/>
      <c r="BI11" s="868"/>
      <c r="BJ11" s="869"/>
      <c r="BK11" s="870"/>
      <c r="BL11" s="870"/>
      <c r="BM11" s="870"/>
      <c r="BN11" s="870"/>
      <c r="BO11" s="875"/>
      <c r="BP11" s="868"/>
      <c r="BQ11" s="884">
        <f t="shared" si="0"/>
        <v>0</v>
      </c>
      <c r="BR11" s="885">
        <f t="shared" si="0"/>
        <v>0</v>
      </c>
      <c r="BS11" s="885">
        <f t="shared" si="0"/>
        <v>0</v>
      </c>
      <c r="BT11" s="885">
        <f t="shared" si="0"/>
        <v>0</v>
      </c>
      <c r="BU11" s="885">
        <f t="shared" si="0"/>
        <v>0</v>
      </c>
      <c r="BV11" s="885">
        <f t="shared" si="1"/>
        <v>0</v>
      </c>
      <c r="BW11" s="885">
        <f t="shared" si="2"/>
        <v>0</v>
      </c>
      <c r="BX11" s="888"/>
      <c r="BY11" s="889"/>
      <c r="BZ11" s="889"/>
      <c r="CA11" s="889"/>
      <c r="CB11" s="889"/>
      <c r="CC11" s="900"/>
      <c r="CD11" s="901"/>
      <c r="CE11" s="902">
        <f t="shared" si="3"/>
        <v>0</v>
      </c>
      <c r="CF11" s="903">
        <f t="shared" si="3"/>
        <v>0</v>
      </c>
      <c r="CG11" s="903">
        <f t="shared" si="3"/>
        <v>0</v>
      </c>
      <c r="CH11" s="903">
        <f t="shared" si="3"/>
        <v>0</v>
      </c>
      <c r="CI11" s="903">
        <f t="shared" si="3"/>
        <v>0</v>
      </c>
      <c r="CJ11" s="903">
        <f t="shared" si="4"/>
        <v>0</v>
      </c>
      <c r="CK11" s="903">
        <f t="shared" si="5"/>
        <v>0</v>
      </c>
      <c r="CL11" s="922" t="str">
        <f t="shared" si="6"/>
        <v>-</v>
      </c>
      <c r="CM11" s="923" t="str">
        <f t="shared" si="6"/>
        <v>-</v>
      </c>
      <c r="CN11" s="923" t="str">
        <f t="shared" si="6"/>
        <v>-</v>
      </c>
      <c r="CO11" s="923" t="str">
        <f t="shared" si="6"/>
        <v>-</v>
      </c>
      <c r="CP11" s="923" t="str">
        <f t="shared" si="6"/>
        <v>-</v>
      </c>
      <c r="CQ11" s="924" t="str">
        <f t="shared" si="7"/>
        <v>-</v>
      </c>
      <c r="CR11" s="925" t="str">
        <f t="shared" si="8"/>
        <v>-</v>
      </c>
    </row>
    <row r="12" ht="99.95" customHeight="1" spans="2:96">
      <c r="B12" s="705"/>
      <c r="C12" s="692"/>
      <c r="D12" s="756" t="s">
        <v>301</v>
      </c>
      <c r="E12" s="769" t="s">
        <v>302</v>
      </c>
      <c r="F12" s="770"/>
      <c r="G12" s="770" t="s">
        <v>303</v>
      </c>
      <c r="H12" s="770" t="s">
        <v>304</v>
      </c>
      <c r="I12" s="770" t="s">
        <v>305</v>
      </c>
      <c r="J12" s="770" t="s">
        <v>306</v>
      </c>
      <c r="K12" s="770" t="s">
        <v>307</v>
      </c>
      <c r="L12" s="792" t="s">
        <v>308</v>
      </c>
      <c r="M12" s="781"/>
      <c r="N12" s="782"/>
      <c r="O12" s="782"/>
      <c r="P12" s="782"/>
      <c r="Q12" s="782"/>
      <c r="R12" s="802"/>
      <c r="S12" s="803"/>
      <c r="T12" s="643"/>
      <c r="U12" s="601"/>
      <c r="V12" s="601"/>
      <c r="W12" s="601"/>
      <c r="X12" s="601"/>
      <c r="Y12" s="817"/>
      <c r="Z12" s="818"/>
      <c r="AA12" s="643"/>
      <c r="AB12" s="601"/>
      <c r="AC12" s="601"/>
      <c r="AD12" s="601"/>
      <c r="AE12" s="601"/>
      <c r="AF12" s="817"/>
      <c r="AG12" s="818"/>
      <c r="AH12" s="832"/>
      <c r="AI12" s="833"/>
      <c r="AJ12" s="833"/>
      <c r="AK12" s="833"/>
      <c r="AL12" s="833"/>
      <c r="AM12" s="834"/>
      <c r="AN12" s="803"/>
      <c r="AO12" s="832"/>
      <c r="AP12" s="833"/>
      <c r="AQ12" s="833"/>
      <c r="AR12" s="833"/>
      <c r="AS12" s="833"/>
      <c r="AT12" s="834"/>
      <c r="AU12" s="803"/>
      <c r="AV12" s="644"/>
      <c r="AW12" s="851"/>
      <c r="AX12" s="851"/>
      <c r="AY12" s="851"/>
      <c r="AZ12" s="851"/>
      <c r="BA12" s="852"/>
      <c r="BB12" s="853"/>
      <c r="BC12" s="854"/>
      <c r="BD12" s="855"/>
      <c r="BE12" s="855"/>
      <c r="BF12" s="855"/>
      <c r="BG12" s="855"/>
      <c r="BH12" s="872"/>
      <c r="BI12" s="853"/>
      <c r="BJ12" s="854"/>
      <c r="BK12" s="855"/>
      <c r="BL12" s="855"/>
      <c r="BM12" s="855"/>
      <c r="BN12" s="855"/>
      <c r="BO12" s="872"/>
      <c r="BP12" s="853"/>
      <c r="BQ12" s="878">
        <f t="shared" ref="BQ12:BU18" si="9">IF($A$1="补货",M12+T12+AA12,M12)</f>
        <v>0</v>
      </c>
      <c r="BR12" s="879">
        <f t="shared" si="9"/>
        <v>0</v>
      </c>
      <c r="BS12" s="879">
        <f t="shared" si="9"/>
        <v>0</v>
      </c>
      <c r="BT12" s="879">
        <f t="shared" si="9"/>
        <v>0</v>
      </c>
      <c r="BU12" s="879">
        <f t="shared" si="9"/>
        <v>0</v>
      </c>
      <c r="BV12" s="879">
        <f t="shared" si="1"/>
        <v>0</v>
      </c>
      <c r="BW12" s="879">
        <f t="shared" si="2"/>
        <v>0</v>
      </c>
      <c r="BX12" s="643"/>
      <c r="BY12" s="601"/>
      <c r="BZ12" s="601"/>
      <c r="CA12" s="601"/>
      <c r="CB12" s="601"/>
      <c r="CC12" s="817"/>
      <c r="CD12" s="818"/>
      <c r="CE12" s="893">
        <f t="shared" ref="CE12:CE18" si="10">BQ12+BX12</f>
        <v>0</v>
      </c>
      <c r="CF12" s="894">
        <f t="shared" ref="CF12:CF18" si="11">BR12+BY12</f>
        <v>0</v>
      </c>
      <c r="CG12" s="894">
        <f t="shared" ref="CG12:CG18" si="12">BS12+BZ12</f>
        <v>0</v>
      </c>
      <c r="CH12" s="894">
        <f t="shared" ref="CH12:CH18" si="13">BT12+CA12</f>
        <v>0</v>
      </c>
      <c r="CI12" s="894">
        <f t="shared" ref="CI12:CI18" si="14">BU12+CB12</f>
        <v>0</v>
      </c>
      <c r="CJ12" s="894">
        <f t="shared" si="4"/>
        <v>0</v>
      </c>
      <c r="CK12" s="894">
        <f t="shared" si="5"/>
        <v>0</v>
      </c>
      <c r="CL12" s="910" t="str">
        <f t="shared" ref="CL12:CL18" si="15">IF(BJ12&lt;&gt;0,CE12/BJ12*7,"-")</f>
        <v>-</v>
      </c>
      <c r="CM12" s="911" t="str">
        <f t="shared" ref="CM12:CM18" si="16">IF(BK12&lt;&gt;0,CF12/BK12*7,"-")</f>
        <v>-</v>
      </c>
      <c r="CN12" s="911" t="str">
        <f t="shared" ref="CN12:CN18" si="17">IF(BL12&lt;&gt;0,CG12/BL12*7,"-")</f>
        <v>-</v>
      </c>
      <c r="CO12" s="911" t="str">
        <f t="shared" ref="CO12:CO18" si="18">IF(BM12&lt;&gt;0,CH12/BM12*7,"-")</f>
        <v>-</v>
      </c>
      <c r="CP12" s="911" t="str">
        <f t="shared" ref="CP12:CP18" si="19">IF(BN12&lt;&gt;0,CI12/BN12*7,"-")</f>
        <v>-</v>
      </c>
      <c r="CQ12" s="912" t="str">
        <f t="shared" si="7"/>
        <v>-</v>
      </c>
      <c r="CR12" s="913" t="str">
        <f t="shared" ref="CR12:CR18" si="20">IF(BP12&lt;&gt;0,CK12/BP12*7,"-")</f>
        <v>-</v>
      </c>
    </row>
    <row r="13" ht="99.95" customHeight="1" spans="2:96">
      <c r="B13" s="705"/>
      <c r="C13" s="692"/>
      <c r="D13" s="756" t="s">
        <v>309</v>
      </c>
      <c r="E13" s="769" t="s">
        <v>310</v>
      </c>
      <c r="F13" s="770"/>
      <c r="G13" s="770" t="s">
        <v>311</v>
      </c>
      <c r="H13" s="770" t="s">
        <v>312</v>
      </c>
      <c r="I13" s="770" t="s">
        <v>313</v>
      </c>
      <c r="J13" s="770" t="s">
        <v>314</v>
      </c>
      <c r="K13" s="770" t="s">
        <v>315</v>
      </c>
      <c r="L13" s="792" t="s">
        <v>316</v>
      </c>
      <c r="M13" s="781"/>
      <c r="N13" s="782"/>
      <c r="O13" s="782"/>
      <c r="P13" s="782"/>
      <c r="Q13" s="782"/>
      <c r="R13" s="802"/>
      <c r="S13" s="803"/>
      <c r="T13" s="643"/>
      <c r="U13" s="601"/>
      <c r="V13" s="601"/>
      <c r="W13" s="601"/>
      <c r="X13" s="601"/>
      <c r="Y13" s="817"/>
      <c r="Z13" s="818"/>
      <c r="AA13" s="643"/>
      <c r="AB13" s="601"/>
      <c r="AC13" s="601"/>
      <c r="AD13" s="601"/>
      <c r="AE13" s="601"/>
      <c r="AF13" s="817"/>
      <c r="AG13" s="818"/>
      <c r="AH13" s="832"/>
      <c r="AI13" s="833"/>
      <c r="AJ13" s="833"/>
      <c r="AK13" s="833"/>
      <c r="AL13" s="833"/>
      <c r="AM13" s="834"/>
      <c r="AN13" s="803"/>
      <c r="AO13" s="832"/>
      <c r="AP13" s="833"/>
      <c r="AQ13" s="833"/>
      <c r="AR13" s="833"/>
      <c r="AS13" s="833"/>
      <c r="AT13" s="834"/>
      <c r="AU13" s="803"/>
      <c r="AV13" s="644"/>
      <c r="AW13" s="851"/>
      <c r="AX13" s="851"/>
      <c r="AY13" s="851"/>
      <c r="AZ13" s="851"/>
      <c r="BA13" s="852"/>
      <c r="BB13" s="853"/>
      <c r="BC13" s="854"/>
      <c r="BD13" s="855"/>
      <c r="BE13" s="855"/>
      <c r="BF13" s="855"/>
      <c r="BG13" s="855"/>
      <c r="BH13" s="872"/>
      <c r="BI13" s="853"/>
      <c r="BJ13" s="854"/>
      <c r="BK13" s="855"/>
      <c r="BL13" s="855"/>
      <c r="BM13" s="855"/>
      <c r="BN13" s="855"/>
      <c r="BO13" s="872"/>
      <c r="BP13" s="853"/>
      <c r="BQ13" s="878">
        <f t="shared" si="9"/>
        <v>0</v>
      </c>
      <c r="BR13" s="879">
        <f t="shared" si="9"/>
        <v>0</v>
      </c>
      <c r="BS13" s="879">
        <f t="shared" si="9"/>
        <v>0</v>
      </c>
      <c r="BT13" s="879">
        <f t="shared" si="9"/>
        <v>0</v>
      </c>
      <c r="BU13" s="879">
        <f t="shared" si="9"/>
        <v>0</v>
      </c>
      <c r="BV13" s="879">
        <f t="shared" si="1"/>
        <v>0</v>
      </c>
      <c r="BW13" s="879">
        <f t="shared" si="2"/>
        <v>0</v>
      </c>
      <c r="BX13" s="643"/>
      <c r="BY13" s="601"/>
      <c r="BZ13" s="601"/>
      <c r="CA13" s="601"/>
      <c r="CB13" s="601"/>
      <c r="CC13" s="817"/>
      <c r="CD13" s="818"/>
      <c r="CE13" s="893">
        <f t="shared" si="10"/>
        <v>0</v>
      </c>
      <c r="CF13" s="894">
        <f t="shared" si="11"/>
        <v>0</v>
      </c>
      <c r="CG13" s="894">
        <f t="shared" si="12"/>
        <v>0</v>
      </c>
      <c r="CH13" s="894">
        <f t="shared" si="13"/>
        <v>0</v>
      </c>
      <c r="CI13" s="894">
        <f t="shared" si="14"/>
        <v>0</v>
      </c>
      <c r="CJ13" s="894">
        <f t="shared" si="4"/>
        <v>0</v>
      </c>
      <c r="CK13" s="894">
        <f t="shared" si="5"/>
        <v>0</v>
      </c>
      <c r="CL13" s="910" t="str">
        <f t="shared" si="15"/>
        <v>-</v>
      </c>
      <c r="CM13" s="911" t="str">
        <f t="shared" si="16"/>
        <v>-</v>
      </c>
      <c r="CN13" s="911" t="str">
        <f t="shared" si="17"/>
        <v>-</v>
      </c>
      <c r="CO13" s="911" t="str">
        <f t="shared" si="18"/>
        <v>-</v>
      </c>
      <c r="CP13" s="911" t="str">
        <f t="shared" si="19"/>
        <v>-</v>
      </c>
      <c r="CQ13" s="912" t="str">
        <f t="shared" si="7"/>
        <v>-</v>
      </c>
      <c r="CR13" s="913" t="str">
        <f t="shared" si="20"/>
        <v>-</v>
      </c>
    </row>
    <row r="14" ht="99.95" customHeight="1" spans="2:96">
      <c r="B14" s="705"/>
      <c r="C14" s="692"/>
      <c r="D14" s="756" t="s">
        <v>317</v>
      </c>
      <c r="E14" s="769" t="s">
        <v>318</v>
      </c>
      <c r="F14" s="770"/>
      <c r="G14" s="770" t="s">
        <v>319</v>
      </c>
      <c r="H14" s="770" t="s">
        <v>320</v>
      </c>
      <c r="I14" s="770" t="s">
        <v>321</v>
      </c>
      <c r="J14" s="770" t="s">
        <v>322</v>
      </c>
      <c r="K14" s="770" t="s">
        <v>323</v>
      </c>
      <c r="L14" s="792" t="s">
        <v>324</v>
      </c>
      <c r="M14" s="781"/>
      <c r="N14" s="782"/>
      <c r="O14" s="782"/>
      <c r="P14" s="782"/>
      <c r="Q14" s="782"/>
      <c r="R14" s="802"/>
      <c r="S14" s="803"/>
      <c r="T14" s="643"/>
      <c r="U14" s="601"/>
      <c r="V14" s="601"/>
      <c r="W14" s="601"/>
      <c r="X14" s="601"/>
      <c r="Y14" s="817"/>
      <c r="Z14" s="818"/>
      <c r="AA14" s="643"/>
      <c r="AB14" s="601"/>
      <c r="AC14" s="601"/>
      <c r="AD14" s="601"/>
      <c r="AE14" s="601"/>
      <c r="AF14" s="817"/>
      <c r="AG14" s="818"/>
      <c r="AH14" s="832"/>
      <c r="AI14" s="833"/>
      <c r="AJ14" s="833"/>
      <c r="AK14" s="833"/>
      <c r="AL14" s="833"/>
      <c r="AM14" s="834"/>
      <c r="AN14" s="803"/>
      <c r="AO14" s="832"/>
      <c r="AP14" s="833"/>
      <c r="AQ14" s="833"/>
      <c r="AR14" s="833"/>
      <c r="AS14" s="833"/>
      <c r="AT14" s="834"/>
      <c r="AU14" s="803"/>
      <c r="AV14" s="644"/>
      <c r="AW14" s="851"/>
      <c r="AX14" s="851"/>
      <c r="AY14" s="851"/>
      <c r="AZ14" s="851"/>
      <c r="BA14" s="852"/>
      <c r="BB14" s="853"/>
      <c r="BC14" s="854"/>
      <c r="BD14" s="855"/>
      <c r="BE14" s="855"/>
      <c r="BF14" s="855"/>
      <c r="BG14" s="855"/>
      <c r="BH14" s="872"/>
      <c r="BI14" s="853"/>
      <c r="BJ14" s="854"/>
      <c r="BK14" s="855"/>
      <c r="BL14" s="855"/>
      <c r="BM14" s="855"/>
      <c r="BN14" s="855"/>
      <c r="BO14" s="872"/>
      <c r="BP14" s="853"/>
      <c r="BQ14" s="878">
        <f t="shared" si="9"/>
        <v>0</v>
      </c>
      <c r="BR14" s="879">
        <f t="shared" si="9"/>
        <v>0</v>
      </c>
      <c r="BS14" s="879">
        <f t="shared" si="9"/>
        <v>0</v>
      </c>
      <c r="BT14" s="879">
        <f t="shared" si="9"/>
        <v>0</v>
      </c>
      <c r="BU14" s="879">
        <f t="shared" si="9"/>
        <v>0</v>
      </c>
      <c r="BV14" s="879">
        <f t="shared" si="1"/>
        <v>0</v>
      </c>
      <c r="BW14" s="879">
        <f t="shared" si="2"/>
        <v>0</v>
      </c>
      <c r="BX14" s="643"/>
      <c r="BY14" s="601"/>
      <c r="BZ14" s="601"/>
      <c r="CA14" s="601"/>
      <c r="CB14" s="601"/>
      <c r="CC14" s="817"/>
      <c r="CD14" s="818"/>
      <c r="CE14" s="893">
        <f t="shared" si="10"/>
        <v>0</v>
      </c>
      <c r="CF14" s="894">
        <f t="shared" si="11"/>
        <v>0</v>
      </c>
      <c r="CG14" s="894">
        <f t="shared" si="12"/>
        <v>0</v>
      </c>
      <c r="CH14" s="894">
        <f t="shared" si="13"/>
        <v>0</v>
      </c>
      <c r="CI14" s="894">
        <f t="shared" si="14"/>
        <v>0</v>
      </c>
      <c r="CJ14" s="894">
        <f t="shared" si="4"/>
        <v>0</v>
      </c>
      <c r="CK14" s="894">
        <f t="shared" si="5"/>
        <v>0</v>
      </c>
      <c r="CL14" s="910" t="str">
        <f t="shared" si="15"/>
        <v>-</v>
      </c>
      <c r="CM14" s="911" t="str">
        <f t="shared" si="16"/>
        <v>-</v>
      </c>
      <c r="CN14" s="911" t="str">
        <f t="shared" si="17"/>
        <v>-</v>
      </c>
      <c r="CO14" s="911" t="str">
        <f t="shared" si="18"/>
        <v>-</v>
      </c>
      <c r="CP14" s="911" t="str">
        <f t="shared" si="19"/>
        <v>-</v>
      </c>
      <c r="CQ14" s="912" t="str">
        <f t="shared" si="7"/>
        <v>-</v>
      </c>
      <c r="CR14" s="913" t="str">
        <f t="shared" si="20"/>
        <v>-</v>
      </c>
    </row>
    <row r="15" ht="99.95" customHeight="1" spans="2:96">
      <c r="B15" s="705"/>
      <c r="C15" s="692"/>
      <c r="D15" s="756" t="s">
        <v>325</v>
      </c>
      <c r="E15" s="769" t="s">
        <v>326</v>
      </c>
      <c r="F15" s="770"/>
      <c r="G15" s="770" t="s">
        <v>327</v>
      </c>
      <c r="H15" s="770" t="s">
        <v>328</v>
      </c>
      <c r="I15" s="770" t="s">
        <v>329</v>
      </c>
      <c r="J15" s="770" t="s">
        <v>330</v>
      </c>
      <c r="K15" s="770" t="s">
        <v>331</v>
      </c>
      <c r="L15" s="792" t="s">
        <v>332</v>
      </c>
      <c r="M15" s="781"/>
      <c r="N15" s="782"/>
      <c r="O15" s="782"/>
      <c r="P15" s="782"/>
      <c r="Q15" s="782"/>
      <c r="R15" s="802"/>
      <c r="S15" s="803"/>
      <c r="T15" s="643"/>
      <c r="U15" s="601"/>
      <c r="V15" s="601"/>
      <c r="W15" s="601"/>
      <c r="X15" s="601"/>
      <c r="Y15" s="817"/>
      <c r="Z15" s="818"/>
      <c r="AA15" s="643"/>
      <c r="AB15" s="601"/>
      <c r="AC15" s="601"/>
      <c r="AD15" s="601"/>
      <c r="AE15" s="601"/>
      <c r="AF15" s="817"/>
      <c r="AG15" s="818"/>
      <c r="AH15" s="832"/>
      <c r="AI15" s="833"/>
      <c r="AJ15" s="833"/>
      <c r="AK15" s="833"/>
      <c r="AL15" s="833"/>
      <c r="AM15" s="834"/>
      <c r="AN15" s="803"/>
      <c r="AO15" s="832"/>
      <c r="AP15" s="833"/>
      <c r="AQ15" s="833"/>
      <c r="AR15" s="833"/>
      <c r="AS15" s="833"/>
      <c r="AT15" s="834"/>
      <c r="AU15" s="803"/>
      <c r="AV15" s="644"/>
      <c r="AW15" s="851"/>
      <c r="AX15" s="851"/>
      <c r="AY15" s="851"/>
      <c r="AZ15" s="851"/>
      <c r="BA15" s="852"/>
      <c r="BB15" s="853"/>
      <c r="BC15" s="854"/>
      <c r="BD15" s="855"/>
      <c r="BE15" s="855"/>
      <c r="BF15" s="855"/>
      <c r="BG15" s="855"/>
      <c r="BH15" s="872"/>
      <c r="BI15" s="853"/>
      <c r="BJ15" s="854"/>
      <c r="BK15" s="855"/>
      <c r="BL15" s="855"/>
      <c r="BM15" s="855"/>
      <c r="BN15" s="855"/>
      <c r="BO15" s="872"/>
      <c r="BP15" s="853"/>
      <c r="BQ15" s="878">
        <f t="shared" si="9"/>
        <v>0</v>
      </c>
      <c r="BR15" s="879">
        <f t="shared" si="9"/>
        <v>0</v>
      </c>
      <c r="BS15" s="879">
        <f t="shared" si="9"/>
        <v>0</v>
      </c>
      <c r="BT15" s="879">
        <f t="shared" si="9"/>
        <v>0</v>
      </c>
      <c r="BU15" s="879">
        <f t="shared" si="9"/>
        <v>0</v>
      </c>
      <c r="BV15" s="879">
        <f t="shared" si="1"/>
        <v>0</v>
      </c>
      <c r="BW15" s="879">
        <f t="shared" si="2"/>
        <v>0</v>
      </c>
      <c r="BX15" s="643"/>
      <c r="BY15" s="601"/>
      <c r="BZ15" s="601"/>
      <c r="CA15" s="601"/>
      <c r="CB15" s="601"/>
      <c r="CC15" s="817"/>
      <c r="CD15" s="818"/>
      <c r="CE15" s="893">
        <f t="shared" si="10"/>
        <v>0</v>
      </c>
      <c r="CF15" s="894">
        <f t="shared" si="11"/>
        <v>0</v>
      </c>
      <c r="CG15" s="894">
        <f t="shared" si="12"/>
        <v>0</v>
      </c>
      <c r="CH15" s="894">
        <f t="shared" si="13"/>
        <v>0</v>
      </c>
      <c r="CI15" s="894">
        <f t="shared" si="14"/>
        <v>0</v>
      </c>
      <c r="CJ15" s="894">
        <f t="shared" si="4"/>
        <v>0</v>
      </c>
      <c r="CK15" s="894">
        <f t="shared" si="5"/>
        <v>0</v>
      </c>
      <c r="CL15" s="910" t="str">
        <f t="shared" si="15"/>
        <v>-</v>
      </c>
      <c r="CM15" s="911" t="str">
        <f t="shared" si="16"/>
        <v>-</v>
      </c>
      <c r="CN15" s="911" t="str">
        <f t="shared" si="17"/>
        <v>-</v>
      </c>
      <c r="CO15" s="911" t="str">
        <f t="shared" si="18"/>
        <v>-</v>
      </c>
      <c r="CP15" s="911" t="str">
        <f t="shared" si="19"/>
        <v>-</v>
      </c>
      <c r="CQ15" s="912" t="str">
        <f t="shared" si="7"/>
        <v>-</v>
      </c>
      <c r="CR15" s="913" t="str">
        <f t="shared" si="20"/>
        <v>-</v>
      </c>
    </row>
    <row r="16" ht="99.95" customHeight="1" spans="2:96">
      <c r="B16" s="705"/>
      <c r="C16" s="692"/>
      <c r="D16" s="756" t="s">
        <v>333</v>
      </c>
      <c r="E16" s="769" t="s">
        <v>334</v>
      </c>
      <c r="F16" s="770"/>
      <c r="G16" s="770" t="s">
        <v>335</v>
      </c>
      <c r="H16" s="770" t="s">
        <v>336</v>
      </c>
      <c r="I16" s="770" t="s">
        <v>337</v>
      </c>
      <c r="J16" s="770" t="s">
        <v>338</v>
      </c>
      <c r="K16" s="770" t="s">
        <v>339</v>
      </c>
      <c r="L16" s="792" t="s">
        <v>340</v>
      </c>
      <c r="M16" s="781"/>
      <c r="N16" s="782"/>
      <c r="O16" s="782"/>
      <c r="P16" s="782"/>
      <c r="Q16" s="782"/>
      <c r="R16" s="802"/>
      <c r="S16" s="803"/>
      <c r="T16" s="643"/>
      <c r="U16" s="601"/>
      <c r="V16" s="601"/>
      <c r="W16" s="601"/>
      <c r="X16" s="601"/>
      <c r="Y16" s="817"/>
      <c r="Z16" s="818"/>
      <c r="AA16" s="643"/>
      <c r="AB16" s="601"/>
      <c r="AC16" s="601"/>
      <c r="AD16" s="601"/>
      <c r="AE16" s="601"/>
      <c r="AF16" s="817"/>
      <c r="AG16" s="818"/>
      <c r="AH16" s="832"/>
      <c r="AI16" s="833"/>
      <c r="AJ16" s="833"/>
      <c r="AK16" s="833"/>
      <c r="AL16" s="833"/>
      <c r="AM16" s="834"/>
      <c r="AN16" s="803"/>
      <c r="AO16" s="832"/>
      <c r="AP16" s="833"/>
      <c r="AQ16" s="833"/>
      <c r="AR16" s="833"/>
      <c r="AS16" s="833"/>
      <c r="AT16" s="834"/>
      <c r="AU16" s="803"/>
      <c r="AV16" s="644"/>
      <c r="AW16" s="851"/>
      <c r="AX16" s="851"/>
      <c r="AY16" s="851"/>
      <c r="AZ16" s="851"/>
      <c r="BA16" s="852"/>
      <c r="BB16" s="853"/>
      <c r="BC16" s="854"/>
      <c r="BD16" s="855"/>
      <c r="BE16" s="855"/>
      <c r="BF16" s="855"/>
      <c r="BG16" s="855"/>
      <c r="BH16" s="872"/>
      <c r="BI16" s="853"/>
      <c r="BJ16" s="854"/>
      <c r="BK16" s="855"/>
      <c r="BL16" s="855"/>
      <c r="BM16" s="855"/>
      <c r="BN16" s="855"/>
      <c r="BO16" s="872"/>
      <c r="BP16" s="853"/>
      <c r="BQ16" s="878">
        <f t="shared" si="9"/>
        <v>0</v>
      </c>
      <c r="BR16" s="879">
        <f t="shared" si="9"/>
        <v>0</v>
      </c>
      <c r="BS16" s="879">
        <f t="shared" si="9"/>
        <v>0</v>
      </c>
      <c r="BT16" s="879">
        <f t="shared" si="9"/>
        <v>0</v>
      </c>
      <c r="BU16" s="879">
        <f t="shared" si="9"/>
        <v>0</v>
      </c>
      <c r="BV16" s="879">
        <f t="shared" si="1"/>
        <v>0</v>
      </c>
      <c r="BW16" s="879">
        <f t="shared" si="2"/>
        <v>0</v>
      </c>
      <c r="BX16" s="643"/>
      <c r="BY16" s="601"/>
      <c r="BZ16" s="601"/>
      <c r="CA16" s="601"/>
      <c r="CB16" s="601"/>
      <c r="CC16" s="817"/>
      <c r="CD16" s="818"/>
      <c r="CE16" s="893">
        <f t="shared" si="10"/>
        <v>0</v>
      </c>
      <c r="CF16" s="894">
        <f t="shared" si="11"/>
        <v>0</v>
      </c>
      <c r="CG16" s="894">
        <f t="shared" si="12"/>
        <v>0</v>
      </c>
      <c r="CH16" s="894">
        <f t="shared" si="13"/>
        <v>0</v>
      </c>
      <c r="CI16" s="894">
        <f t="shared" si="14"/>
        <v>0</v>
      </c>
      <c r="CJ16" s="894">
        <f t="shared" si="4"/>
        <v>0</v>
      </c>
      <c r="CK16" s="894">
        <f t="shared" si="5"/>
        <v>0</v>
      </c>
      <c r="CL16" s="910" t="str">
        <f t="shared" si="15"/>
        <v>-</v>
      </c>
      <c r="CM16" s="911" t="str">
        <f t="shared" si="16"/>
        <v>-</v>
      </c>
      <c r="CN16" s="911" t="str">
        <f t="shared" si="17"/>
        <v>-</v>
      </c>
      <c r="CO16" s="911" t="str">
        <f t="shared" si="18"/>
        <v>-</v>
      </c>
      <c r="CP16" s="911" t="str">
        <f t="shared" si="19"/>
        <v>-</v>
      </c>
      <c r="CQ16" s="912" t="str">
        <f t="shared" si="7"/>
        <v>-</v>
      </c>
      <c r="CR16" s="913" t="str">
        <f t="shared" si="20"/>
        <v>-</v>
      </c>
    </row>
    <row r="17" ht="99.95" customHeight="1" spans="2:96">
      <c r="B17" s="705"/>
      <c r="C17" s="692"/>
      <c r="D17" s="756" t="s">
        <v>210</v>
      </c>
      <c r="E17" s="769" t="s">
        <v>341</v>
      </c>
      <c r="F17" s="771"/>
      <c r="G17" s="771" t="s">
        <v>342</v>
      </c>
      <c r="H17" s="771" t="s">
        <v>343</v>
      </c>
      <c r="I17" s="771" t="s">
        <v>344</v>
      </c>
      <c r="J17" s="771" t="s">
        <v>345</v>
      </c>
      <c r="K17" s="771" t="s">
        <v>346</v>
      </c>
      <c r="L17" s="793" t="s">
        <v>347</v>
      </c>
      <c r="M17" s="790"/>
      <c r="N17" s="791"/>
      <c r="O17" s="791"/>
      <c r="P17" s="791"/>
      <c r="Q17" s="791"/>
      <c r="R17" s="809"/>
      <c r="S17" s="810"/>
      <c r="T17" s="646"/>
      <c r="U17" s="604"/>
      <c r="V17" s="604"/>
      <c r="W17" s="604"/>
      <c r="X17" s="604"/>
      <c r="Y17" s="823"/>
      <c r="Z17" s="824"/>
      <c r="AA17" s="646"/>
      <c r="AB17" s="604"/>
      <c r="AC17" s="604"/>
      <c r="AD17" s="604"/>
      <c r="AE17" s="604"/>
      <c r="AF17" s="823"/>
      <c r="AG17" s="824"/>
      <c r="AH17" s="841"/>
      <c r="AI17" s="842"/>
      <c r="AJ17" s="842"/>
      <c r="AK17" s="842"/>
      <c r="AL17" s="842"/>
      <c r="AM17" s="843"/>
      <c r="AN17" s="810"/>
      <c r="AO17" s="841"/>
      <c r="AP17" s="842"/>
      <c r="AQ17" s="842"/>
      <c r="AR17" s="842"/>
      <c r="AS17" s="842"/>
      <c r="AT17" s="843"/>
      <c r="AU17" s="810"/>
      <c r="AV17" s="647"/>
      <c r="AW17" s="866"/>
      <c r="AX17" s="866"/>
      <c r="AY17" s="866"/>
      <c r="AZ17" s="866"/>
      <c r="BA17" s="867"/>
      <c r="BB17" s="868"/>
      <c r="BC17" s="869"/>
      <c r="BD17" s="870"/>
      <c r="BE17" s="870"/>
      <c r="BF17" s="870"/>
      <c r="BG17" s="870"/>
      <c r="BH17" s="875"/>
      <c r="BI17" s="868"/>
      <c r="BJ17" s="869"/>
      <c r="BK17" s="870"/>
      <c r="BL17" s="870"/>
      <c r="BM17" s="870"/>
      <c r="BN17" s="870"/>
      <c r="BO17" s="875"/>
      <c r="BP17" s="868"/>
      <c r="BQ17" s="884">
        <f t="shared" si="9"/>
        <v>0</v>
      </c>
      <c r="BR17" s="885">
        <f t="shared" si="9"/>
        <v>0</v>
      </c>
      <c r="BS17" s="885">
        <f t="shared" si="9"/>
        <v>0</v>
      </c>
      <c r="BT17" s="885">
        <f t="shared" si="9"/>
        <v>0</v>
      </c>
      <c r="BU17" s="885">
        <f t="shared" si="9"/>
        <v>0</v>
      </c>
      <c r="BV17" s="885">
        <f t="shared" si="1"/>
        <v>0</v>
      </c>
      <c r="BW17" s="885">
        <f t="shared" si="2"/>
        <v>0</v>
      </c>
      <c r="BX17" s="888"/>
      <c r="BY17" s="889"/>
      <c r="BZ17" s="889"/>
      <c r="CA17" s="889"/>
      <c r="CB17" s="889"/>
      <c r="CC17" s="900"/>
      <c r="CD17" s="901"/>
      <c r="CE17" s="902">
        <f t="shared" si="10"/>
        <v>0</v>
      </c>
      <c r="CF17" s="903">
        <f t="shared" si="11"/>
        <v>0</v>
      </c>
      <c r="CG17" s="903">
        <f t="shared" si="12"/>
        <v>0</v>
      </c>
      <c r="CH17" s="903">
        <f t="shared" si="13"/>
        <v>0</v>
      </c>
      <c r="CI17" s="903">
        <f t="shared" si="14"/>
        <v>0</v>
      </c>
      <c r="CJ17" s="903">
        <f t="shared" si="4"/>
        <v>0</v>
      </c>
      <c r="CK17" s="903">
        <f t="shared" si="5"/>
        <v>0</v>
      </c>
      <c r="CL17" s="922" t="str">
        <f t="shared" si="15"/>
        <v>-</v>
      </c>
      <c r="CM17" s="923" t="str">
        <f t="shared" si="16"/>
        <v>-</v>
      </c>
      <c r="CN17" s="923" t="str">
        <f t="shared" si="17"/>
        <v>-</v>
      </c>
      <c r="CO17" s="923" t="str">
        <f t="shared" si="18"/>
        <v>-</v>
      </c>
      <c r="CP17" s="923" t="str">
        <f t="shared" si="19"/>
        <v>-</v>
      </c>
      <c r="CQ17" s="924" t="str">
        <f t="shared" si="7"/>
        <v>-</v>
      </c>
      <c r="CR17" s="925" t="str">
        <f t="shared" si="20"/>
        <v>-</v>
      </c>
    </row>
    <row r="18" ht="99.95" customHeight="1" spans="2:96">
      <c r="B18" s="707"/>
      <c r="C18" s="699" t="str">
        <f>_xlfn.DISPIMG("ID_8DA45DC3BF104901888296B694349F03",1)</f>
        <v>=DISPIMG("ID_8DA45DC3BF104901888296B694349F03",1)</v>
      </c>
      <c r="D18" s="772" t="s">
        <v>348</v>
      </c>
      <c r="E18" s="773" t="s">
        <v>349</v>
      </c>
      <c r="F18" s="771"/>
      <c r="G18" s="771" t="s">
        <v>350</v>
      </c>
      <c r="H18" s="771" t="s">
        <v>351</v>
      </c>
      <c r="I18" s="771" t="s">
        <v>352</v>
      </c>
      <c r="J18" s="771" t="s">
        <v>353</v>
      </c>
      <c r="K18" s="771" t="s">
        <v>354</v>
      </c>
      <c r="L18" s="793" t="s">
        <v>355</v>
      </c>
      <c r="M18" s="784"/>
      <c r="N18" s="785"/>
      <c r="O18" s="785"/>
      <c r="P18" s="785"/>
      <c r="Q18" s="785"/>
      <c r="R18" s="804"/>
      <c r="S18" s="805"/>
      <c r="T18" s="654"/>
      <c r="U18" s="610"/>
      <c r="V18" s="610"/>
      <c r="W18" s="610"/>
      <c r="X18" s="610"/>
      <c r="Y18" s="819"/>
      <c r="Z18" s="820"/>
      <c r="AA18" s="654"/>
      <c r="AB18" s="610"/>
      <c r="AC18" s="610"/>
      <c r="AD18" s="610"/>
      <c r="AE18" s="610"/>
      <c r="AF18" s="819"/>
      <c r="AG18" s="820"/>
      <c r="AH18" s="835"/>
      <c r="AI18" s="836"/>
      <c r="AJ18" s="836"/>
      <c r="AK18" s="836"/>
      <c r="AL18" s="836"/>
      <c r="AM18" s="837"/>
      <c r="AN18" s="805"/>
      <c r="AO18" s="835"/>
      <c r="AP18" s="836"/>
      <c r="AQ18" s="836"/>
      <c r="AR18" s="836"/>
      <c r="AS18" s="836"/>
      <c r="AT18" s="837"/>
      <c r="AU18" s="805"/>
      <c r="AV18" s="655"/>
      <c r="AW18" s="856"/>
      <c r="AX18" s="856"/>
      <c r="AY18" s="856"/>
      <c r="AZ18" s="856"/>
      <c r="BA18" s="857"/>
      <c r="BB18" s="858"/>
      <c r="BC18" s="859"/>
      <c r="BD18" s="860"/>
      <c r="BE18" s="860"/>
      <c r="BF18" s="860"/>
      <c r="BG18" s="860"/>
      <c r="BH18" s="873"/>
      <c r="BI18" s="858"/>
      <c r="BJ18" s="859"/>
      <c r="BK18" s="860"/>
      <c r="BL18" s="860"/>
      <c r="BM18" s="860"/>
      <c r="BN18" s="860"/>
      <c r="BO18" s="873"/>
      <c r="BP18" s="858"/>
      <c r="BQ18" s="880">
        <f t="shared" si="9"/>
        <v>0</v>
      </c>
      <c r="BR18" s="881">
        <f t="shared" si="9"/>
        <v>0</v>
      </c>
      <c r="BS18" s="881">
        <f t="shared" si="9"/>
        <v>0</v>
      </c>
      <c r="BT18" s="881">
        <f t="shared" si="9"/>
        <v>0</v>
      </c>
      <c r="BU18" s="881">
        <f t="shared" si="9"/>
        <v>0</v>
      </c>
      <c r="BV18" s="881">
        <f t="shared" si="1"/>
        <v>0</v>
      </c>
      <c r="BW18" s="881">
        <f t="shared" si="2"/>
        <v>0</v>
      </c>
      <c r="BX18" s="890"/>
      <c r="BY18" s="891"/>
      <c r="BZ18" s="891"/>
      <c r="CA18" s="891"/>
      <c r="CB18" s="891"/>
      <c r="CC18" s="904"/>
      <c r="CD18" s="905"/>
      <c r="CE18" s="895">
        <f t="shared" si="10"/>
        <v>0</v>
      </c>
      <c r="CF18" s="896">
        <f t="shared" si="11"/>
        <v>0</v>
      </c>
      <c r="CG18" s="896">
        <f t="shared" si="12"/>
        <v>0</v>
      </c>
      <c r="CH18" s="896">
        <f t="shared" si="13"/>
        <v>0</v>
      </c>
      <c r="CI18" s="896">
        <f t="shared" si="14"/>
        <v>0</v>
      </c>
      <c r="CJ18" s="896">
        <f t="shared" si="4"/>
        <v>0</v>
      </c>
      <c r="CK18" s="896">
        <f t="shared" si="5"/>
        <v>0</v>
      </c>
      <c r="CL18" s="914" t="str">
        <f t="shared" si="15"/>
        <v>-</v>
      </c>
      <c r="CM18" s="915" t="str">
        <f t="shared" si="16"/>
        <v>-</v>
      </c>
      <c r="CN18" s="915" t="str">
        <f t="shared" si="17"/>
        <v>-</v>
      </c>
      <c r="CO18" s="915" t="str">
        <f t="shared" si="18"/>
        <v>-</v>
      </c>
      <c r="CP18" s="915" t="str">
        <f t="shared" si="19"/>
        <v>-</v>
      </c>
      <c r="CQ18" s="916" t="str">
        <f t="shared" si="7"/>
        <v>-</v>
      </c>
      <c r="CR18" s="917" t="str">
        <f t="shared" si="20"/>
        <v>-</v>
      </c>
    </row>
  </sheetData>
  <mergeCells count="7">
    <mergeCell ref="BQ1:BS1"/>
    <mergeCell ref="AH2:AN2"/>
    <mergeCell ref="AO2:AU2"/>
    <mergeCell ref="AV2:BB2"/>
    <mergeCell ref="BC2:BI2"/>
    <mergeCell ref="BJ2:BP2"/>
    <mergeCell ref="CL2:CR2"/>
  </mergeCells>
  <conditionalFormatting sqref="BJ4:BP18">
    <cfRule type="expression" dxfId="8" priority="166">
      <formula>BJ4&gt;0</formula>
    </cfRule>
    <cfRule type="expression" dxfId="1" priority="165">
      <formula>BJ4&gt;0.5</formula>
    </cfRule>
    <cfRule type="expression" dxfId="2" priority="164">
      <formula>BJ4&gt;1</formula>
    </cfRule>
  </conditionalFormatting>
  <conditionalFormatting sqref="BQ4:BW18">
    <cfRule type="expression" dxfId="3" priority="1">
      <formula>AND(BQ3&lt;&gt;"",BQ3=0)</formula>
    </cfRule>
  </conditionalFormatting>
  <conditionalFormatting sqref="BX4:CD18">
    <cfRule type="expression" dxfId="9" priority="157">
      <formula>AND($A$1&lt;&gt;"补货",BX4&gt;T4)</formula>
    </cfRule>
  </conditionalFormatting>
  <conditionalFormatting sqref="CE4:CK18">
    <cfRule type="expression" dxfId="3" priority="199">
      <formula>AND(CE4&lt;&gt;"",CE4=0)</formula>
    </cfRule>
  </conditionalFormatting>
  <conditionalFormatting sqref="CL4:CR18">
    <cfRule type="expression" dxfId="5" priority="167">
      <formula>CL4&lt;10</formula>
    </cfRule>
    <cfRule type="expression" dxfId="10" priority="168">
      <formula>CL4&lt;50</formula>
    </cfRule>
    <cfRule type="expression" dxfId="7" priority="169">
      <formula>CL4&lt;150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A19"/>
  <sheetViews>
    <sheetView showGridLines="0" zoomScale="55" zoomScaleNormal="55" workbookViewId="0">
      <pane ySplit="3" topLeftCell="A12" activePane="bottomLeft" state="frozen"/>
      <selection/>
      <selection pane="bottomLeft" activeCell="H22" sqref="H22"/>
    </sheetView>
  </sheetViews>
  <sheetFormatPr defaultColWidth="9" defaultRowHeight="25.5"/>
  <cols>
    <col min="2" max="2" width="10.625" customWidth="1"/>
    <col min="3" max="3" width="23.25" customWidth="1"/>
    <col min="4" max="4" width="15.5" style="565" customWidth="1"/>
    <col min="5" max="5" width="17.5" style="565" customWidth="1"/>
    <col min="6" max="12" width="10.625" customWidth="1"/>
    <col min="13" max="19" width="6.625" style="565" customWidth="1"/>
    <col min="20" max="20" width="25.625" customWidth="1"/>
    <col min="21" max="21" width="23.375" style="565" customWidth="1"/>
    <col min="22" max="22" width="24" style="565" customWidth="1"/>
    <col min="23" max="23" width="23.375" style="565" customWidth="1"/>
    <col min="24" max="24" width="24" style="565" customWidth="1"/>
    <col min="25" max="25" width="23" style="565" customWidth="1"/>
    <col min="26" max="27" width="21.375" style="565" customWidth="1"/>
  </cols>
  <sheetData>
    <row r="2" ht="26.25" spans="6:27">
      <c r="F2" s="681" t="s">
        <v>239</v>
      </c>
      <c r="G2" s="682"/>
      <c r="H2" s="682"/>
      <c r="I2" s="682"/>
      <c r="J2" s="682"/>
      <c r="K2" s="710"/>
      <c r="L2" s="710"/>
      <c r="M2" s="681" t="s">
        <v>240</v>
      </c>
      <c r="N2" s="682"/>
      <c r="O2" s="682"/>
      <c r="P2" s="682"/>
      <c r="Q2" s="682"/>
      <c r="R2" s="682"/>
      <c r="S2" s="710"/>
      <c r="T2" s="712" t="s">
        <v>241</v>
      </c>
      <c r="U2" s="681" t="s">
        <v>242</v>
      </c>
      <c r="V2" s="682"/>
      <c r="W2" s="682"/>
      <c r="X2" s="682"/>
      <c r="Y2" s="682"/>
      <c r="Z2" s="682"/>
      <c r="AA2" s="733"/>
    </row>
    <row r="3" s="565" customFormat="1" ht="26.25" spans="2:27">
      <c r="B3" s="683" t="s">
        <v>12</v>
      </c>
      <c r="C3" s="683" t="s">
        <v>13</v>
      </c>
      <c r="D3" s="683" t="s">
        <v>14</v>
      </c>
      <c r="E3" s="684" t="s">
        <v>15</v>
      </c>
      <c r="F3" s="685">
        <v>90</v>
      </c>
      <c r="G3" s="683">
        <v>100</v>
      </c>
      <c r="H3" s="683">
        <v>110</v>
      </c>
      <c r="I3" s="683">
        <v>120</v>
      </c>
      <c r="J3" s="683">
        <v>130</v>
      </c>
      <c r="K3" s="683">
        <v>140</v>
      </c>
      <c r="L3" s="711">
        <v>150</v>
      </c>
      <c r="M3" s="685">
        <v>90</v>
      </c>
      <c r="N3" s="683">
        <v>100</v>
      </c>
      <c r="O3" s="683">
        <v>110</v>
      </c>
      <c r="P3" s="683">
        <v>120</v>
      </c>
      <c r="Q3" s="683">
        <v>130</v>
      </c>
      <c r="R3" s="683">
        <v>140</v>
      </c>
      <c r="S3" s="713">
        <v>150</v>
      </c>
      <c r="T3" s="714"/>
      <c r="U3" s="685">
        <v>90</v>
      </c>
      <c r="V3" s="683">
        <v>100</v>
      </c>
      <c r="W3" s="683">
        <v>110</v>
      </c>
      <c r="X3" s="683">
        <v>120</v>
      </c>
      <c r="Y3" s="683">
        <v>130</v>
      </c>
      <c r="Z3" s="683">
        <v>140</v>
      </c>
      <c r="AA3" s="734">
        <v>150</v>
      </c>
    </row>
    <row r="4" s="565" customFormat="1" ht="99.95" customHeight="1" spans="2:27">
      <c r="B4" s="568" t="s">
        <v>244</v>
      </c>
      <c r="C4" s="686"/>
      <c r="D4" s="687" t="s">
        <v>245</v>
      </c>
      <c r="E4" s="688" t="s">
        <v>246</v>
      </c>
      <c r="F4" s="689">
        <f>'在庫（居家服）'!BX4</f>
        <v>0</v>
      </c>
      <c r="G4" s="690">
        <f>'在庫（居家服）'!BY4</f>
        <v>0</v>
      </c>
      <c r="H4" s="690">
        <f>'在庫（居家服）'!BZ4</f>
        <v>0</v>
      </c>
      <c r="I4" s="690">
        <f>'在庫（居家服）'!CA4</f>
        <v>0</v>
      </c>
      <c r="J4" s="690">
        <f>'在庫（居家服）'!CB4</f>
        <v>0</v>
      </c>
      <c r="K4" s="690">
        <f>'在庫（居家服）'!CC4</f>
        <v>0</v>
      </c>
      <c r="L4" s="690">
        <f>'在庫（居家服）'!CD4</f>
        <v>0</v>
      </c>
      <c r="M4" s="689">
        <v>36</v>
      </c>
      <c r="N4" s="690">
        <v>36</v>
      </c>
      <c r="O4" s="690">
        <v>36</v>
      </c>
      <c r="P4" s="690">
        <v>36</v>
      </c>
      <c r="Q4" s="690">
        <v>36</v>
      </c>
      <c r="R4" s="690">
        <v>36</v>
      </c>
      <c r="S4" s="715">
        <v>36</v>
      </c>
      <c r="T4" s="716">
        <f t="shared" ref="T4:T18" si="0">M4*F4+N4*G4+O4*H4+P4*I4+Q4*J4+K4*R4+L4*S4</f>
        <v>0</v>
      </c>
      <c r="U4" s="717" t="s">
        <v>247</v>
      </c>
      <c r="V4" s="718" t="s">
        <v>248</v>
      </c>
      <c r="W4" s="718" t="s">
        <v>249</v>
      </c>
      <c r="X4" s="718" t="s">
        <v>250</v>
      </c>
      <c r="Y4" s="718" t="s">
        <v>251</v>
      </c>
      <c r="Z4" s="735"/>
      <c r="AA4" s="736"/>
    </row>
    <row r="5" s="565" customFormat="1" ht="99.95" customHeight="1" spans="2:27">
      <c r="B5" s="691"/>
      <c r="C5" s="692"/>
      <c r="D5" s="693" t="s">
        <v>252</v>
      </c>
      <c r="E5" s="694" t="s">
        <v>253</v>
      </c>
      <c r="F5" s="695">
        <f>'在庫（居家服）'!BX5</f>
        <v>0</v>
      </c>
      <c r="G5" s="696">
        <f>'在庫（居家服）'!BY5</f>
        <v>0</v>
      </c>
      <c r="H5" s="696">
        <f>'在庫（居家服）'!BZ5</f>
        <v>0</v>
      </c>
      <c r="I5" s="696">
        <f>'在庫（居家服）'!CA5</f>
        <v>0</v>
      </c>
      <c r="J5" s="696">
        <f>'在庫（居家服）'!CB5</f>
        <v>0</v>
      </c>
      <c r="K5" s="696">
        <f>'在庫（居家服）'!CC5</f>
        <v>0</v>
      </c>
      <c r="L5" s="696">
        <f>'在庫（居家服）'!CD5</f>
        <v>0</v>
      </c>
      <c r="M5" s="695">
        <v>36</v>
      </c>
      <c r="N5" s="696">
        <v>36</v>
      </c>
      <c r="O5" s="696">
        <v>36</v>
      </c>
      <c r="P5" s="696">
        <v>36</v>
      </c>
      <c r="Q5" s="696">
        <v>36</v>
      </c>
      <c r="R5" s="696">
        <v>36</v>
      </c>
      <c r="S5" s="719">
        <v>36</v>
      </c>
      <c r="T5" s="720">
        <f t="shared" si="0"/>
        <v>0</v>
      </c>
      <c r="U5" s="721" t="s">
        <v>254</v>
      </c>
      <c r="V5" s="722" t="s">
        <v>255</v>
      </c>
      <c r="W5" s="722" t="s">
        <v>256</v>
      </c>
      <c r="X5" s="722" t="s">
        <v>257</v>
      </c>
      <c r="Y5" s="722" t="s">
        <v>258</v>
      </c>
      <c r="Z5" s="737"/>
      <c r="AA5" s="738"/>
    </row>
    <row r="6" s="565" customFormat="1" ht="99.95" customHeight="1" spans="2:27">
      <c r="B6" s="691"/>
      <c r="C6" s="692"/>
      <c r="D6" s="693" t="s">
        <v>259</v>
      </c>
      <c r="E6" s="697" t="s">
        <v>260</v>
      </c>
      <c r="F6" s="695">
        <f>'在庫（居家服）'!BX6</f>
        <v>0</v>
      </c>
      <c r="G6" s="696">
        <f>'在庫（居家服）'!BY6</f>
        <v>0</v>
      </c>
      <c r="H6" s="696">
        <f>'在庫（居家服）'!BZ6</f>
        <v>0</v>
      </c>
      <c r="I6" s="696">
        <f>'在庫（居家服）'!CA6</f>
        <v>0</v>
      </c>
      <c r="J6" s="696">
        <f>'在庫（居家服）'!CB6</f>
        <v>0</v>
      </c>
      <c r="K6" s="696">
        <f>'在庫（居家服）'!CC6</f>
        <v>0</v>
      </c>
      <c r="L6" s="696">
        <f>'在庫（居家服）'!CD6</f>
        <v>0</v>
      </c>
      <c r="M6" s="695">
        <v>36</v>
      </c>
      <c r="N6" s="696">
        <v>36</v>
      </c>
      <c r="O6" s="696">
        <v>36</v>
      </c>
      <c r="P6" s="696">
        <v>36</v>
      </c>
      <c r="Q6" s="696">
        <v>36</v>
      </c>
      <c r="R6" s="696">
        <v>36</v>
      </c>
      <c r="S6" s="719">
        <v>36</v>
      </c>
      <c r="T6" s="720">
        <f t="shared" si="0"/>
        <v>0</v>
      </c>
      <c r="U6" s="721" t="s">
        <v>261</v>
      </c>
      <c r="V6" s="722" t="s">
        <v>262</v>
      </c>
      <c r="W6" s="722" t="s">
        <v>263</v>
      </c>
      <c r="X6" s="722" t="s">
        <v>264</v>
      </c>
      <c r="Y6" s="722" t="s">
        <v>265</v>
      </c>
      <c r="Z6" s="737"/>
      <c r="AA6" s="738"/>
    </row>
    <row r="7" s="565" customFormat="1" ht="99.95" customHeight="1" spans="2:27">
      <c r="B7" s="698"/>
      <c r="C7" s="699"/>
      <c r="D7" s="700" t="s">
        <v>266</v>
      </c>
      <c r="E7" s="701" t="s">
        <v>266</v>
      </c>
      <c r="F7" s="702">
        <f>'在庫（居家服）'!BX7</f>
        <v>0</v>
      </c>
      <c r="G7" s="703">
        <f>'在庫（居家服）'!BY7</f>
        <v>0</v>
      </c>
      <c r="H7" s="703">
        <f>'在庫（居家服）'!BZ7</f>
        <v>0</v>
      </c>
      <c r="I7" s="703">
        <f>'在庫（居家服）'!CA7</f>
        <v>0</v>
      </c>
      <c r="J7" s="703">
        <f>'在庫（居家服）'!CB7</f>
        <v>0</v>
      </c>
      <c r="K7" s="703">
        <f>'在庫（居家服）'!CC7</f>
        <v>0</v>
      </c>
      <c r="L7" s="703">
        <f>'在庫（居家服）'!CD7</f>
        <v>0</v>
      </c>
      <c r="M7" s="702">
        <v>36</v>
      </c>
      <c r="N7" s="703">
        <v>36</v>
      </c>
      <c r="O7" s="703">
        <v>36</v>
      </c>
      <c r="P7" s="703">
        <v>36</v>
      </c>
      <c r="Q7" s="703">
        <v>36</v>
      </c>
      <c r="R7" s="703">
        <v>36</v>
      </c>
      <c r="S7" s="723">
        <v>36</v>
      </c>
      <c r="T7" s="724">
        <f t="shared" si="0"/>
        <v>0</v>
      </c>
      <c r="U7" s="725" t="s">
        <v>267</v>
      </c>
      <c r="V7" s="726" t="s">
        <v>268</v>
      </c>
      <c r="W7" s="726" t="s">
        <v>269</v>
      </c>
      <c r="X7" s="726" t="s">
        <v>270</v>
      </c>
      <c r="Y7" s="726" t="s">
        <v>271</v>
      </c>
      <c r="Z7" s="739"/>
      <c r="AA7" s="740"/>
    </row>
    <row r="8" s="565" customFormat="1" ht="99.95" customHeight="1" spans="2:27">
      <c r="B8" s="568" t="s">
        <v>272</v>
      </c>
      <c r="C8" s="686"/>
      <c r="D8" s="704" t="s">
        <v>273</v>
      </c>
      <c r="E8" s="688" t="s">
        <v>274</v>
      </c>
      <c r="F8" s="689">
        <f>'在庫（居家服）'!BX8</f>
        <v>0</v>
      </c>
      <c r="G8" s="690">
        <f>'在庫（居家服）'!BY8</f>
        <v>0</v>
      </c>
      <c r="H8" s="690">
        <f>'在庫（居家服）'!BZ8</f>
        <v>0</v>
      </c>
      <c r="I8" s="690">
        <f>'在庫（居家服）'!CA8</f>
        <v>0</v>
      </c>
      <c r="J8" s="690">
        <f>'在庫（居家服）'!CB8</f>
        <v>0</v>
      </c>
      <c r="K8" s="690">
        <f>'在庫（居家服）'!CC8</f>
        <v>0</v>
      </c>
      <c r="L8" s="690">
        <f>'在庫（居家服）'!CD8</f>
        <v>0</v>
      </c>
      <c r="M8" s="689">
        <v>48</v>
      </c>
      <c r="N8" s="690">
        <v>48</v>
      </c>
      <c r="O8" s="690">
        <v>48</v>
      </c>
      <c r="P8" s="690">
        <v>48</v>
      </c>
      <c r="Q8" s="690">
        <v>48</v>
      </c>
      <c r="R8" s="690">
        <v>48</v>
      </c>
      <c r="S8" s="715">
        <v>48</v>
      </c>
      <c r="T8" s="716">
        <f t="shared" si="0"/>
        <v>0</v>
      </c>
      <c r="U8" s="727" t="s">
        <v>275</v>
      </c>
      <c r="V8" s="718" t="s">
        <v>276</v>
      </c>
      <c r="W8" s="718" t="s">
        <v>277</v>
      </c>
      <c r="X8" s="718" t="s">
        <v>278</v>
      </c>
      <c r="Y8" s="718" t="s">
        <v>279</v>
      </c>
      <c r="Z8" s="741"/>
      <c r="AA8" s="742"/>
    </row>
    <row r="9" s="565" customFormat="1" ht="99.95" customHeight="1" spans="2:27">
      <c r="B9" s="705"/>
      <c r="C9" s="692"/>
      <c r="D9" s="693" t="s">
        <v>280</v>
      </c>
      <c r="E9" s="694" t="s">
        <v>281</v>
      </c>
      <c r="F9" s="695">
        <f>'在庫（居家服）'!BX9</f>
        <v>0</v>
      </c>
      <c r="G9" s="696">
        <f>'在庫（居家服）'!BY9</f>
        <v>0</v>
      </c>
      <c r="H9" s="696">
        <f>'在庫（居家服）'!BZ9</f>
        <v>0</v>
      </c>
      <c r="I9" s="696">
        <f>'在庫（居家服）'!CA9</f>
        <v>0</v>
      </c>
      <c r="J9" s="696">
        <f>'在庫（居家服）'!CB9</f>
        <v>0</v>
      </c>
      <c r="K9" s="696">
        <f>'在庫（居家服）'!CC9</f>
        <v>0</v>
      </c>
      <c r="L9" s="696">
        <f>'在庫（居家服）'!CD9</f>
        <v>0</v>
      </c>
      <c r="M9" s="695">
        <v>48</v>
      </c>
      <c r="N9" s="696">
        <v>48</v>
      </c>
      <c r="O9" s="696">
        <v>48</v>
      </c>
      <c r="P9" s="696">
        <v>48</v>
      </c>
      <c r="Q9" s="696">
        <v>48</v>
      </c>
      <c r="R9" s="696">
        <v>48</v>
      </c>
      <c r="S9" s="719">
        <v>48</v>
      </c>
      <c r="T9" s="720">
        <f t="shared" si="0"/>
        <v>0</v>
      </c>
      <c r="U9" s="721" t="s">
        <v>282</v>
      </c>
      <c r="V9" s="722" t="s">
        <v>283</v>
      </c>
      <c r="W9" s="722" t="s">
        <v>284</v>
      </c>
      <c r="X9" s="722" t="s">
        <v>285</v>
      </c>
      <c r="Y9" s="722" t="s">
        <v>286</v>
      </c>
      <c r="Z9" s="737"/>
      <c r="AA9" s="738"/>
    </row>
    <row r="10" s="565" customFormat="1" ht="99.95" customHeight="1" spans="2:27">
      <c r="B10" s="705"/>
      <c r="C10" s="692"/>
      <c r="D10" s="693" t="s">
        <v>287</v>
      </c>
      <c r="E10" s="694" t="s">
        <v>288</v>
      </c>
      <c r="F10" s="695">
        <f>'在庫（居家服）'!BX10</f>
        <v>0</v>
      </c>
      <c r="G10" s="696">
        <f>'在庫（居家服）'!BY10</f>
        <v>0</v>
      </c>
      <c r="H10" s="696">
        <f>'在庫（居家服）'!BZ10</f>
        <v>0</v>
      </c>
      <c r="I10" s="696">
        <f>'在庫（居家服）'!CA10</f>
        <v>0</v>
      </c>
      <c r="J10" s="696">
        <f>'在庫（居家服）'!CB10</f>
        <v>0</v>
      </c>
      <c r="K10" s="696">
        <f>'在庫（居家服）'!CC10</f>
        <v>0</v>
      </c>
      <c r="L10" s="696">
        <f>'在庫（居家服）'!CD10</f>
        <v>0</v>
      </c>
      <c r="M10" s="695">
        <v>48</v>
      </c>
      <c r="N10" s="696">
        <v>48</v>
      </c>
      <c r="O10" s="696">
        <v>48</v>
      </c>
      <c r="P10" s="696">
        <v>48</v>
      </c>
      <c r="Q10" s="696">
        <v>48</v>
      </c>
      <c r="R10" s="696">
        <v>48</v>
      </c>
      <c r="S10" s="719">
        <v>48</v>
      </c>
      <c r="T10" s="720">
        <f t="shared" si="0"/>
        <v>0</v>
      </c>
      <c r="U10" s="721" t="s">
        <v>289</v>
      </c>
      <c r="V10" s="722" t="s">
        <v>290</v>
      </c>
      <c r="W10" s="722" t="s">
        <v>291</v>
      </c>
      <c r="X10" s="722" t="s">
        <v>292</v>
      </c>
      <c r="Y10" s="722" t="s">
        <v>293</v>
      </c>
      <c r="Z10" s="737"/>
      <c r="AA10" s="738"/>
    </row>
    <row r="11" s="565" customFormat="1" ht="99.95" customHeight="1" spans="2:27">
      <c r="B11" s="705"/>
      <c r="C11" s="692"/>
      <c r="D11" s="693" t="s">
        <v>294</v>
      </c>
      <c r="E11" s="706" t="s">
        <v>295</v>
      </c>
      <c r="F11" s="695">
        <f>'在庫（居家服）'!BX11</f>
        <v>0</v>
      </c>
      <c r="G11" s="696">
        <f>'在庫（居家服）'!BY11</f>
        <v>0</v>
      </c>
      <c r="H11" s="696">
        <f>'在庫（居家服）'!BZ11</f>
        <v>0</v>
      </c>
      <c r="I11" s="696">
        <f>'在庫（居家服）'!CA11</f>
        <v>0</v>
      </c>
      <c r="J11" s="696">
        <f>'在庫（居家服）'!CB11</f>
        <v>0</v>
      </c>
      <c r="K11" s="696">
        <f>'在庫（居家服）'!CC11</f>
        <v>0</v>
      </c>
      <c r="L11" s="696">
        <f>'在庫（居家服）'!CD11</f>
        <v>0</v>
      </c>
      <c r="M11" s="695">
        <v>48</v>
      </c>
      <c r="N11" s="696">
        <v>48</v>
      </c>
      <c r="O11" s="696">
        <v>48</v>
      </c>
      <c r="P11" s="696">
        <v>48</v>
      </c>
      <c r="Q11" s="696">
        <v>48</v>
      </c>
      <c r="R11" s="696">
        <v>48</v>
      </c>
      <c r="S11" s="719">
        <v>48</v>
      </c>
      <c r="T11" s="720">
        <f t="shared" si="0"/>
        <v>0</v>
      </c>
      <c r="U11" s="721" t="s">
        <v>296</v>
      </c>
      <c r="V11" s="722" t="s">
        <v>297</v>
      </c>
      <c r="W11" s="722" t="s">
        <v>298</v>
      </c>
      <c r="X11" s="722" t="s">
        <v>299</v>
      </c>
      <c r="Y11" s="722" t="s">
        <v>300</v>
      </c>
      <c r="Z11" s="743"/>
      <c r="AA11" s="744"/>
    </row>
    <row r="12" s="565" customFormat="1" ht="99.95" customHeight="1" spans="2:27">
      <c r="B12" s="705"/>
      <c r="C12" s="692"/>
      <c r="D12" s="693" t="s">
        <v>301</v>
      </c>
      <c r="E12" s="706" t="s">
        <v>302</v>
      </c>
      <c r="F12" s="695">
        <f>'在庫（居家服）'!BX12</f>
        <v>0</v>
      </c>
      <c r="G12" s="696">
        <f>'在庫（居家服）'!BY12</f>
        <v>0</v>
      </c>
      <c r="H12" s="696">
        <f>'在庫（居家服）'!BZ12</f>
        <v>0</v>
      </c>
      <c r="I12" s="696">
        <f>'在庫（居家服）'!CA12</f>
        <v>0</v>
      </c>
      <c r="J12" s="696">
        <f>'在庫（居家服）'!CB12</f>
        <v>0</v>
      </c>
      <c r="K12" s="696">
        <f>'在庫（居家服）'!CC12</f>
        <v>0</v>
      </c>
      <c r="L12" s="696">
        <f>'在庫（居家服）'!CD12</f>
        <v>0</v>
      </c>
      <c r="M12" s="695">
        <v>48</v>
      </c>
      <c r="N12" s="696">
        <v>48</v>
      </c>
      <c r="O12" s="696">
        <v>48</v>
      </c>
      <c r="P12" s="696">
        <v>48</v>
      </c>
      <c r="Q12" s="696">
        <v>48</v>
      </c>
      <c r="R12" s="696">
        <v>48</v>
      </c>
      <c r="S12" s="719">
        <v>48</v>
      </c>
      <c r="T12" s="720">
        <f t="shared" si="0"/>
        <v>0</v>
      </c>
      <c r="U12" s="728"/>
      <c r="V12" s="729" t="s">
        <v>303</v>
      </c>
      <c r="W12" s="729" t="s">
        <v>304</v>
      </c>
      <c r="X12" s="729" t="s">
        <v>305</v>
      </c>
      <c r="Y12" s="729" t="s">
        <v>306</v>
      </c>
      <c r="Z12" s="745" t="s">
        <v>307</v>
      </c>
      <c r="AA12" s="746" t="s">
        <v>308</v>
      </c>
    </row>
    <row r="13" s="565" customFormat="1" ht="99.95" customHeight="1" spans="2:27">
      <c r="B13" s="705"/>
      <c r="C13" s="692"/>
      <c r="D13" s="693" t="s">
        <v>309</v>
      </c>
      <c r="E13" s="706" t="s">
        <v>310</v>
      </c>
      <c r="F13" s="695">
        <f>'在庫（居家服）'!BX13</f>
        <v>0</v>
      </c>
      <c r="G13" s="696">
        <f>'在庫（居家服）'!BY13</f>
        <v>0</v>
      </c>
      <c r="H13" s="696">
        <f>'在庫（居家服）'!BZ13</f>
        <v>0</v>
      </c>
      <c r="I13" s="696">
        <f>'在庫（居家服）'!CA13</f>
        <v>0</v>
      </c>
      <c r="J13" s="696">
        <f>'在庫（居家服）'!CB13</f>
        <v>0</v>
      </c>
      <c r="K13" s="696">
        <f>'在庫（居家服）'!CC13</f>
        <v>0</v>
      </c>
      <c r="L13" s="696">
        <f>'在庫（居家服）'!CD13</f>
        <v>0</v>
      </c>
      <c r="M13" s="695">
        <v>48</v>
      </c>
      <c r="N13" s="696">
        <v>48</v>
      </c>
      <c r="O13" s="696">
        <v>48</v>
      </c>
      <c r="P13" s="696">
        <v>48</v>
      </c>
      <c r="Q13" s="696">
        <v>48</v>
      </c>
      <c r="R13" s="696">
        <v>48</v>
      </c>
      <c r="S13" s="719">
        <v>48</v>
      </c>
      <c r="T13" s="720">
        <f t="shared" si="0"/>
        <v>0</v>
      </c>
      <c r="U13" s="728"/>
      <c r="V13" s="729" t="s">
        <v>311</v>
      </c>
      <c r="W13" s="729" t="s">
        <v>312</v>
      </c>
      <c r="X13" s="729" t="s">
        <v>313</v>
      </c>
      <c r="Y13" s="729" t="s">
        <v>314</v>
      </c>
      <c r="Z13" s="745" t="s">
        <v>315</v>
      </c>
      <c r="AA13" s="746" t="s">
        <v>316</v>
      </c>
    </row>
    <row r="14" s="565" customFormat="1" ht="99.95" customHeight="1" spans="2:27">
      <c r="B14" s="705"/>
      <c r="C14" s="692"/>
      <c r="D14" s="693" t="s">
        <v>317</v>
      </c>
      <c r="E14" s="706" t="s">
        <v>318</v>
      </c>
      <c r="F14" s="695">
        <f>'在庫（居家服）'!BX14</f>
        <v>0</v>
      </c>
      <c r="G14" s="696">
        <f>'在庫（居家服）'!BY14</f>
        <v>0</v>
      </c>
      <c r="H14" s="696">
        <f>'在庫（居家服）'!BZ14</f>
        <v>0</v>
      </c>
      <c r="I14" s="696">
        <f>'在庫（居家服）'!CA14</f>
        <v>0</v>
      </c>
      <c r="J14" s="696">
        <f>'在庫（居家服）'!CB14</f>
        <v>0</v>
      </c>
      <c r="K14" s="696">
        <f>'在庫（居家服）'!CC14</f>
        <v>0</v>
      </c>
      <c r="L14" s="696">
        <f>'在庫（居家服）'!CD14</f>
        <v>0</v>
      </c>
      <c r="M14" s="695">
        <v>48</v>
      </c>
      <c r="N14" s="696">
        <v>48</v>
      </c>
      <c r="O14" s="696">
        <v>48</v>
      </c>
      <c r="P14" s="696">
        <v>48</v>
      </c>
      <c r="Q14" s="696">
        <v>48</v>
      </c>
      <c r="R14" s="696">
        <v>48</v>
      </c>
      <c r="S14" s="719">
        <v>48</v>
      </c>
      <c r="T14" s="720">
        <f t="shared" si="0"/>
        <v>0</v>
      </c>
      <c r="U14" s="728"/>
      <c r="V14" s="729" t="s">
        <v>319</v>
      </c>
      <c r="W14" s="729" t="s">
        <v>320</v>
      </c>
      <c r="X14" s="729" t="s">
        <v>321</v>
      </c>
      <c r="Y14" s="729" t="s">
        <v>322</v>
      </c>
      <c r="Z14" s="745" t="s">
        <v>323</v>
      </c>
      <c r="AA14" s="746" t="s">
        <v>324</v>
      </c>
    </row>
    <row r="15" s="565" customFormat="1" ht="99.95" customHeight="1" spans="2:27">
      <c r="B15" s="705"/>
      <c r="C15" s="692"/>
      <c r="D15" s="693" t="s">
        <v>325</v>
      </c>
      <c r="E15" s="706" t="s">
        <v>326</v>
      </c>
      <c r="F15" s="695">
        <f>'在庫（居家服）'!BX15</f>
        <v>0</v>
      </c>
      <c r="G15" s="696">
        <f>'在庫（居家服）'!BY15</f>
        <v>0</v>
      </c>
      <c r="H15" s="696">
        <f>'在庫（居家服）'!BZ15</f>
        <v>0</v>
      </c>
      <c r="I15" s="696">
        <f>'在庫（居家服）'!CA15</f>
        <v>0</v>
      </c>
      <c r="J15" s="696">
        <f>'在庫（居家服）'!CB15</f>
        <v>0</v>
      </c>
      <c r="K15" s="696">
        <f>'在庫（居家服）'!CC15</f>
        <v>0</v>
      </c>
      <c r="L15" s="696">
        <f>'在庫（居家服）'!CD15</f>
        <v>0</v>
      </c>
      <c r="M15" s="695">
        <v>48</v>
      </c>
      <c r="N15" s="696">
        <v>48</v>
      </c>
      <c r="O15" s="696">
        <v>48</v>
      </c>
      <c r="P15" s="696">
        <v>48</v>
      </c>
      <c r="Q15" s="696">
        <v>48</v>
      </c>
      <c r="R15" s="696">
        <v>48</v>
      </c>
      <c r="S15" s="719">
        <v>48</v>
      </c>
      <c r="T15" s="720">
        <f t="shared" si="0"/>
        <v>0</v>
      </c>
      <c r="U15" s="728"/>
      <c r="V15" s="729" t="s">
        <v>327</v>
      </c>
      <c r="W15" s="729" t="s">
        <v>328</v>
      </c>
      <c r="X15" s="729" t="s">
        <v>329</v>
      </c>
      <c r="Y15" s="729" t="s">
        <v>330</v>
      </c>
      <c r="Z15" s="745" t="s">
        <v>331</v>
      </c>
      <c r="AA15" s="746" t="s">
        <v>332</v>
      </c>
    </row>
    <row r="16" s="565" customFormat="1" ht="99.95" customHeight="1" spans="2:27">
      <c r="B16" s="705"/>
      <c r="C16" s="692"/>
      <c r="D16" s="693" t="s">
        <v>333</v>
      </c>
      <c r="E16" s="706" t="s">
        <v>334</v>
      </c>
      <c r="F16" s="695">
        <f>'在庫（居家服）'!BX16</f>
        <v>0</v>
      </c>
      <c r="G16" s="696">
        <f>'在庫（居家服）'!BY16</f>
        <v>0</v>
      </c>
      <c r="H16" s="696">
        <f>'在庫（居家服）'!BZ16</f>
        <v>0</v>
      </c>
      <c r="I16" s="696">
        <f>'在庫（居家服）'!CA16</f>
        <v>0</v>
      </c>
      <c r="J16" s="696">
        <f>'在庫（居家服）'!CB16</f>
        <v>0</v>
      </c>
      <c r="K16" s="696">
        <f>'在庫（居家服）'!CC16</f>
        <v>0</v>
      </c>
      <c r="L16" s="696">
        <f>'在庫（居家服）'!CD16</f>
        <v>0</v>
      </c>
      <c r="M16" s="695">
        <v>48</v>
      </c>
      <c r="N16" s="696">
        <v>48</v>
      </c>
      <c r="O16" s="696">
        <v>48</v>
      </c>
      <c r="P16" s="696">
        <v>48</v>
      </c>
      <c r="Q16" s="696">
        <v>48</v>
      </c>
      <c r="R16" s="696">
        <v>48</v>
      </c>
      <c r="S16" s="719">
        <v>48</v>
      </c>
      <c r="T16" s="720">
        <f t="shared" si="0"/>
        <v>0</v>
      </c>
      <c r="U16" s="728"/>
      <c r="V16" s="729" t="s">
        <v>335</v>
      </c>
      <c r="W16" s="729" t="s">
        <v>336</v>
      </c>
      <c r="X16" s="729" t="s">
        <v>337</v>
      </c>
      <c r="Y16" s="729" t="s">
        <v>338</v>
      </c>
      <c r="Z16" s="745" t="s">
        <v>339</v>
      </c>
      <c r="AA16" s="746" t="s">
        <v>340</v>
      </c>
    </row>
    <row r="17" s="565" customFormat="1" ht="99.95" customHeight="1" spans="2:27">
      <c r="B17" s="705"/>
      <c r="C17" s="692"/>
      <c r="D17" s="693" t="s">
        <v>210</v>
      </c>
      <c r="E17" s="706" t="s">
        <v>341</v>
      </c>
      <c r="F17" s="695">
        <f>'在庫（居家服）'!BX17</f>
        <v>0</v>
      </c>
      <c r="G17" s="696">
        <f>'在庫（居家服）'!BY17</f>
        <v>0</v>
      </c>
      <c r="H17" s="696">
        <f>'在庫（居家服）'!BZ17</f>
        <v>0</v>
      </c>
      <c r="I17" s="696">
        <f>'在庫（居家服）'!CA17</f>
        <v>0</v>
      </c>
      <c r="J17" s="696">
        <f>'在庫（居家服）'!CB17</f>
        <v>0</v>
      </c>
      <c r="K17" s="696">
        <f>'在庫（居家服）'!CC17</f>
        <v>0</v>
      </c>
      <c r="L17" s="696">
        <f>'在庫（居家服）'!CD17</f>
        <v>0</v>
      </c>
      <c r="M17" s="695">
        <v>48</v>
      </c>
      <c r="N17" s="696">
        <v>48</v>
      </c>
      <c r="O17" s="696">
        <v>48</v>
      </c>
      <c r="P17" s="696">
        <v>48</v>
      </c>
      <c r="Q17" s="696">
        <v>48</v>
      </c>
      <c r="R17" s="696">
        <v>48</v>
      </c>
      <c r="S17" s="719">
        <v>48</v>
      </c>
      <c r="T17" s="720">
        <f t="shared" si="0"/>
        <v>0</v>
      </c>
      <c r="U17" s="728"/>
      <c r="V17" s="729" t="s">
        <v>342</v>
      </c>
      <c r="W17" s="729" t="s">
        <v>343</v>
      </c>
      <c r="X17" s="729" t="s">
        <v>344</v>
      </c>
      <c r="Y17" s="729" t="s">
        <v>345</v>
      </c>
      <c r="Z17" s="745" t="s">
        <v>346</v>
      </c>
      <c r="AA17" s="746" t="s">
        <v>347</v>
      </c>
    </row>
    <row r="18" s="565" customFormat="1" ht="99.95" customHeight="1" spans="2:27">
      <c r="B18" s="707"/>
      <c r="C18" s="699"/>
      <c r="D18" s="708" t="s">
        <v>348</v>
      </c>
      <c r="E18" s="709" t="s">
        <v>349</v>
      </c>
      <c r="F18" s="702">
        <f>'在庫（居家服）'!BX18</f>
        <v>0</v>
      </c>
      <c r="G18" s="703">
        <f>'在庫（居家服）'!BY18</f>
        <v>0</v>
      </c>
      <c r="H18" s="703">
        <f>'在庫（居家服）'!BZ18</f>
        <v>0</v>
      </c>
      <c r="I18" s="703">
        <f>'在庫（居家服）'!CA18</f>
        <v>0</v>
      </c>
      <c r="J18" s="703">
        <f>'在庫（居家服）'!CB18</f>
        <v>0</v>
      </c>
      <c r="K18" s="703">
        <f>'在庫（居家服）'!CC18</f>
        <v>0</v>
      </c>
      <c r="L18" s="703">
        <f>'在庫（居家服）'!CD18</f>
        <v>0</v>
      </c>
      <c r="M18" s="702">
        <v>48</v>
      </c>
      <c r="N18" s="703">
        <v>48</v>
      </c>
      <c r="O18" s="703">
        <v>48</v>
      </c>
      <c r="P18" s="703">
        <v>48</v>
      </c>
      <c r="Q18" s="703">
        <v>48</v>
      </c>
      <c r="R18" s="703">
        <v>48</v>
      </c>
      <c r="S18" s="723">
        <v>48</v>
      </c>
      <c r="T18" s="724">
        <f t="shared" si="0"/>
        <v>0</v>
      </c>
      <c r="U18" s="730"/>
      <c r="V18" s="731" t="s">
        <v>350</v>
      </c>
      <c r="W18" s="731" t="s">
        <v>351</v>
      </c>
      <c r="X18" s="731" t="s">
        <v>352</v>
      </c>
      <c r="Y18" s="731" t="s">
        <v>353</v>
      </c>
      <c r="Z18" s="747" t="s">
        <v>354</v>
      </c>
      <c r="AA18" s="748" t="s">
        <v>355</v>
      </c>
    </row>
    <row r="19" s="565" customFormat="1" ht="99.95" customHeight="1" spans="2:27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732">
        <f>SUM(T4:T18)</f>
        <v>0</v>
      </c>
      <c r="U19"/>
      <c r="V19"/>
      <c r="W19"/>
      <c r="X19"/>
      <c r="Y19"/>
      <c r="Z19"/>
      <c r="AA19"/>
    </row>
  </sheetData>
  <mergeCells count="1">
    <mergeCell ref="T2:T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89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P7" sqref="P7"/>
    </sheetView>
  </sheetViews>
  <sheetFormatPr defaultColWidth="9" defaultRowHeight="25.5"/>
  <cols>
    <col min="2" max="2" width="10.625" customWidth="1"/>
    <col min="3" max="3" width="25.625" customWidth="1"/>
    <col min="4" max="5" width="12.0416666666667" style="565" customWidth="1"/>
    <col min="6" max="6" width="15.625" style="565" customWidth="1"/>
    <col min="7" max="7" width="20.625" style="565" customWidth="1"/>
    <col min="8" max="8" width="22.875" style="565" hidden="1" customWidth="1"/>
    <col min="9" max="11" width="25.625" customWidth="1"/>
    <col min="12" max="12" width="20.625" customWidth="1"/>
    <col min="13" max="15" width="20.625" hidden="1" customWidth="1" outlineLevel="1"/>
    <col min="16" max="16" width="20.625" customWidth="1" collapsed="1"/>
    <col min="17" max="20" width="25.625" customWidth="1"/>
  </cols>
  <sheetData>
    <row r="1" ht="28.5" spans="1:17">
      <c r="A1" s="1" t="s">
        <v>0</v>
      </c>
      <c r="Q1" s="658"/>
    </row>
    <row r="2" s="615" customFormat="1" ht="60" customHeight="1" spans="3:20">
      <c r="C2" s="616" t="s">
        <v>13</v>
      </c>
      <c r="D2" s="616" t="s">
        <v>356</v>
      </c>
      <c r="E2" s="616" t="s">
        <v>356</v>
      </c>
      <c r="F2" s="616" t="s">
        <v>357</v>
      </c>
      <c r="G2" s="616" t="s">
        <v>358</v>
      </c>
      <c r="H2" s="616" t="s">
        <v>242</v>
      </c>
      <c r="I2" s="616" t="s">
        <v>1</v>
      </c>
      <c r="J2" s="636" t="s">
        <v>2</v>
      </c>
      <c r="K2" s="637" t="s">
        <v>3</v>
      </c>
      <c r="L2" s="638" t="s">
        <v>4</v>
      </c>
      <c r="M2" s="638" t="s">
        <v>5</v>
      </c>
      <c r="N2" s="638" t="s">
        <v>6</v>
      </c>
      <c r="O2" s="638" t="s">
        <v>7</v>
      </c>
      <c r="P2" s="638" t="s">
        <v>8</v>
      </c>
      <c r="Q2" s="616" t="s">
        <v>9</v>
      </c>
      <c r="R2" s="616" t="s">
        <v>0</v>
      </c>
      <c r="S2" s="616" t="s">
        <v>10</v>
      </c>
      <c r="T2" s="659" t="s">
        <v>11</v>
      </c>
    </row>
    <row r="3" ht="80.1" customHeight="1" spans="2:20">
      <c r="B3" s="568" t="s">
        <v>359</v>
      </c>
      <c r="C3" s="569"/>
      <c r="D3" s="617" t="s">
        <v>360</v>
      </c>
      <c r="E3" s="617" t="s">
        <v>361</v>
      </c>
      <c r="F3" s="618" t="s">
        <v>179</v>
      </c>
      <c r="G3" s="619" t="s">
        <v>179</v>
      </c>
      <c r="H3" s="572" t="s">
        <v>362</v>
      </c>
      <c r="I3" s="639"/>
      <c r="J3" s="640"/>
      <c r="K3" s="640"/>
      <c r="L3" s="639"/>
      <c r="M3" s="639"/>
      <c r="N3" s="641"/>
      <c r="O3" s="641"/>
      <c r="P3" s="641"/>
      <c r="Q3" s="660">
        <f t="shared" ref="Q3:Q34" si="0">IF($A$1="补货",I3+J3+K3,I3)</f>
        <v>0</v>
      </c>
      <c r="R3" s="640"/>
      <c r="S3" s="660">
        <f>Q3+R3</f>
        <v>0</v>
      </c>
      <c r="T3" s="661" t="str">
        <f>IF(P3&lt;&gt;0,S3/P3*7,"-")</f>
        <v>-</v>
      </c>
    </row>
    <row r="4" ht="80.1" customHeight="1" spans="2:20">
      <c r="B4" s="573"/>
      <c r="C4" s="574"/>
      <c r="D4" s="620" t="s">
        <v>363</v>
      </c>
      <c r="E4" s="620" t="s">
        <v>364</v>
      </c>
      <c r="F4" s="621" t="s">
        <v>179</v>
      </c>
      <c r="G4" s="622" t="s">
        <v>179</v>
      </c>
      <c r="H4" s="577" t="s">
        <v>365</v>
      </c>
      <c r="I4" s="642"/>
      <c r="J4" s="643"/>
      <c r="K4" s="643"/>
      <c r="L4" s="642"/>
      <c r="M4" s="642"/>
      <c r="N4" s="644"/>
      <c r="O4" s="644"/>
      <c r="P4" s="644"/>
      <c r="Q4" s="662">
        <f t="shared" si="0"/>
        <v>0</v>
      </c>
      <c r="R4" s="643"/>
      <c r="S4" s="663">
        <f>Q4+R4</f>
        <v>0</v>
      </c>
      <c r="T4" s="664" t="str">
        <f>IF(P4&lt;&gt;0,S4/P4*7,"-")</f>
        <v>-</v>
      </c>
    </row>
    <row r="5" spans="2:20">
      <c r="B5" s="568" t="s">
        <v>366</v>
      </c>
      <c r="C5" s="569"/>
      <c r="D5" s="623" t="s">
        <v>367</v>
      </c>
      <c r="E5" s="623" t="s">
        <v>24</v>
      </c>
      <c r="F5" s="619">
        <v>23</v>
      </c>
      <c r="G5" s="619" t="s">
        <v>368</v>
      </c>
      <c r="H5" s="579" t="s">
        <v>369</v>
      </c>
      <c r="I5" s="639"/>
      <c r="J5" s="640"/>
      <c r="K5" s="640"/>
      <c r="L5" s="639"/>
      <c r="M5" s="639"/>
      <c r="N5" s="641"/>
      <c r="O5" s="641"/>
      <c r="P5" s="641"/>
      <c r="Q5" s="660">
        <f t="shared" si="0"/>
        <v>0</v>
      </c>
      <c r="R5" s="640"/>
      <c r="S5" s="660">
        <f t="shared" ref="S5:S43" si="1">Q5+R5</f>
        <v>0</v>
      </c>
      <c r="T5" s="661" t="str">
        <f t="shared" ref="T5:T43" si="2">IF(P5&lt;&gt;0,S5/P5*7,"-")</f>
        <v>-</v>
      </c>
    </row>
    <row r="6" spans="2:20">
      <c r="B6" s="573"/>
      <c r="C6" s="574"/>
      <c r="D6" s="624"/>
      <c r="E6" s="624"/>
      <c r="F6" s="622">
        <v>24</v>
      </c>
      <c r="G6" s="622" t="s">
        <v>370</v>
      </c>
      <c r="H6" s="581" t="s">
        <v>371</v>
      </c>
      <c r="I6" s="642"/>
      <c r="J6" s="643"/>
      <c r="K6" s="643"/>
      <c r="L6" s="642"/>
      <c r="M6" s="642"/>
      <c r="N6" s="644"/>
      <c r="O6" s="644"/>
      <c r="P6" s="644"/>
      <c r="Q6" s="662">
        <f t="shared" si="0"/>
        <v>0</v>
      </c>
      <c r="R6" s="643"/>
      <c r="S6" s="663">
        <f t="shared" si="1"/>
        <v>0</v>
      </c>
      <c r="T6" s="664" t="str">
        <f t="shared" si="2"/>
        <v>-</v>
      </c>
    </row>
    <row r="7" spans="2:20">
      <c r="B7" s="573"/>
      <c r="C7" s="574"/>
      <c r="D7" s="624"/>
      <c r="E7" s="624"/>
      <c r="F7" s="622">
        <v>26</v>
      </c>
      <c r="G7" s="622" t="s">
        <v>372</v>
      </c>
      <c r="H7" s="581" t="s">
        <v>373</v>
      </c>
      <c r="I7" s="642"/>
      <c r="J7" s="643"/>
      <c r="K7" s="643"/>
      <c r="L7" s="642"/>
      <c r="M7" s="642"/>
      <c r="N7" s="644"/>
      <c r="O7" s="644"/>
      <c r="P7" s="644"/>
      <c r="Q7" s="662">
        <f t="shared" si="0"/>
        <v>0</v>
      </c>
      <c r="R7" s="643"/>
      <c r="S7" s="663">
        <f t="shared" si="1"/>
        <v>0</v>
      </c>
      <c r="T7" s="664" t="str">
        <f t="shared" si="2"/>
        <v>-</v>
      </c>
    </row>
    <row r="8" spans="2:20">
      <c r="B8" s="573"/>
      <c r="C8" s="574"/>
      <c r="D8" s="624"/>
      <c r="E8" s="624"/>
      <c r="F8" s="622">
        <v>28</v>
      </c>
      <c r="G8" s="622" t="s">
        <v>374</v>
      </c>
      <c r="H8" s="581" t="s">
        <v>375</v>
      </c>
      <c r="I8" s="642"/>
      <c r="J8" s="643"/>
      <c r="K8" s="643"/>
      <c r="L8" s="642"/>
      <c r="M8" s="642"/>
      <c r="N8" s="644"/>
      <c r="O8" s="644"/>
      <c r="P8" s="644"/>
      <c r="Q8" s="662">
        <f t="shared" si="0"/>
        <v>0</v>
      </c>
      <c r="R8" s="643"/>
      <c r="S8" s="663">
        <f t="shared" si="1"/>
        <v>0</v>
      </c>
      <c r="T8" s="664" t="str">
        <f t="shared" si="2"/>
        <v>-</v>
      </c>
    </row>
    <row r="9" spans="2:20">
      <c r="B9" s="573"/>
      <c r="C9" s="574"/>
      <c r="D9" s="624"/>
      <c r="E9" s="624"/>
      <c r="F9" s="622">
        <v>29</v>
      </c>
      <c r="G9" s="622" t="s">
        <v>376</v>
      </c>
      <c r="H9" s="581" t="s">
        <v>377</v>
      </c>
      <c r="I9" s="642"/>
      <c r="J9" s="643"/>
      <c r="K9" s="643"/>
      <c r="L9" s="642"/>
      <c r="M9" s="642"/>
      <c r="N9" s="644"/>
      <c r="O9" s="644"/>
      <c r="P9" s="644"/>
      <c r="Q9" s="662">
        <f t="shared" si="0"/>
        <v>0</v>
      </c>
      <c r="R9" s="643"/>
      <c r="S9" s="663">
        <f t="shared" si="1"/>
        <v>0</v>
      </c>
      <c r="T9" s="664" t="str">
        <f t="shared" si="2"/>
        <v>-</v>
      </c>
    </row>
    <row r="10" spans="2:20">
      <c r="B10" s="573"/>
      <c r="C10" s="574"/>
      <c r="D10" s="624"/>
      <c r="E10" s="624"/>
      <c r="F10" s="622">
        <v>31</v>
      </c>
      <c r="G10" s="622" t="s">
        <v>378</v>
      </c>
      <c r="H10" s="581" t="s">
        <v>379</v>
      </c>
      <c r="I10" s="642"/>
      <c r="J10" s="643"/>
      <c r="K10" s="643"/>
      <c r="L10" s="642"/>
      <c r="M10" s="642"/>
      <c r="N10" s="644"/>
      <c r="O10" s="644"/>
      <c r="P10" s="644"/>
      <c r="Q10" s="662">
        <f t="shared" si="0"/>
        <v>0</v>
      </c>
      <c r="R10" s="643"/>
      <c r="S10" s="663">
        <f t="shared" si="1"/>
        <v>0</v>
      </c>
      <c r="T10" s="664" t="str">
        <f t="shared" si="2"/>
        <v>-</v>
      </c>
    </row>
    <row r="11" spans="2:20">
      <c r="B11" s="573"/>
      <c r="C11" s="574"/>
      <c r="D11" s="624"/>
      <c r="E11" s="624"/>
      <c r="F11" s="625">
        <v>32</v>
      </c>
      <c r="G11" s="625" t="s">
        <v>380</v>
      </c>
      <c r="H11" s="585" t="s">
        <v>381</v>
      </c>
      <c r="I11" s="645"/>
      <c r="J11" s="646"/>
      <c r="K11" s="646"/>
      <c r="L11" s="645"/>
      <c r="M11" s="645"/>
      <c r="N11" s="647"/>
      <c r="O11" s="647"/>
      <c r="P11" s="647"/>
      <c r="Q11" s="665">
        <f t="shared" si="0"/>
        <v>0</v>
      </c>
      <c r="R11" s="646"/>
      <c r="S11" s="666">
        <f t="shared" si="1"/>
        <v>0</v>
      </c>
      <c r="T11" s="667" t="str">
        <f t="shared" si="2"/>
        <v>-</v>
      </c>
    </row>
    <row r="12" spans="2:20">
      <c r="B12" s="573"/>
      <c r="C12" s="574"/>
      <c r="D12" s="624"/>
      <c r="E12" s="624"/>
      <c r="F12" s="625">
        <v>34</v>
      </c>
      <c r="G12" s="625" t="s">
        <v>382</v>
      </c>
      <c r="H12" s="585" t="s">
        <v>383</v>
      </c>
      <c r="I12" s="645"/>
      <c r="J12" s="646"/>
      <c r="K12" s="646"/>
      <c r="L12" s="645"/>
      <c r="M12" s="645"/>
      <c r="N12" s="647"/>
      <c r="O12" s="647"/>
      <c r="P12" s="648"/>
      <c r="Q12" s="668">
        <f t="shared" si="0"/>
        <v>0</v>
      </c>
      <c r="R12" s="669"/>
      <c r="S12" s="670">
        <f t="shared" si="1"/>
        <v>0</v>
      </c>
      <c r="T12" s="671" t="str">
        <f t="shared" si="2"/>
        <v>-</v>
      </c>
    </row>
    <row r="13" spans="2:20">
      <c r="B13" s="573"/>
      <c r="C13" s="586"/>
      <c r="D13" s="626" t="s">
        <v>384</v>
      </c>
      <c r="E13" s="626" t="s">
        <v>31</v>
      </c>
      <c r="F13" s="627">
        <v>23</v>
      </c>
      <c r="G13" s="627" t="s">
        <v>368</v>
      </c>
      <c r="H13" s="589" t="s">
        <v>385</v>
      </c>
      <c r="I13" s="649"/>
      <c r="J13" s="650"/>
      <c r="K13" s="650"/>
      <c r="L13" s="649"/>
      <c r="M13" s="649"/>
      <c r="N13" s="651"/>
      <c r="O13" s="651"/>
      <c r="P13" s="652"/>
      <c r="Q13" s="672">
        <f t="shared" si="0"/>
        <v>0</v>
      </c>
      <c r="R13" s="657"/>
      <c r="S13" s="672">
        <f t="shared" si="1"/>
        <v>0</v>
      </c>
      <c r="T13" s="673" t="str">
        <f t="shared" si="2"/>
        <v>-</v>
      </c>
    </row>
    <row r="14" spans="2:20">
      <c r="B14" s="573"/>
      <c r="C14" s="574"/>
      <c r="D14" s="624"/>
      <c r="E14" s="624"/>
      <c r="F14" s="622">
        <v>24</v>
      </c>
      <c r="G14" s="622" t="s">
        <v>370</v>
      </c>
      <c r="H14" s="581" t="s">
        <v>386</v>
      </c>
      <c r="I14" s="642"/>
      <c r="J14" s="643"/>
      <c r="K14" s="643"/>
      <c r="L14" s="642"/>
      <c r="M14" s="642"/>
      <c r="N14" s="644"/>
      <c r="O14" s="644"/>
      <c r="P14" s="644"/>
      <c r="Q14" s="662">
        <f t="shared" si="0"/>
        <v>0</v>
      </c>
      <c r="R14" s="643"/>
      <c r="S14" s="663">
        <f t="shared" si="1"/>
        <v>0</v>
      </c>
      <c r="T14" s="664" t="str">
        <f t="shared" si="2"/>
        <v>-</v>
      </c>
    </row>
    <row r="15" spans="2:20">
      <c r="B15" s="573"/>
      <c r="C15" s="574"/>
      <c r="D15" s="624"/>
      <c r="E15" s="624"/>
      <c r="F15" s="622">
        <v>26</v>
      </c>
      <c r="G15" s="622" t="s">
        <v>372</v>
      </c>
      <c r="H15" s="581" t="s">
        <v>387</v>
      </c>
      <c r="I15" s="642"/>
      <c r="J15" s="643"/>
      <c r="K15" s="643"/>
      <c r="L15" s="642"/>
      <c r="M15" s="642"/>
      <c r="N15" s="644"/>
      <c r="O15" s="644"/>
      <c r="P15" s="644"/>
      <c r="Q15" s="662">
        <f t="shared" si="0"/>
        <v>0</v>
      </c>
      <c r="R15" s="643"/>
      <c r="S15" s="663">
        <f t="shared" si="1"/>
        <v>0</v>
      </c>
      <c r="T15" s="664" t="str">
        <f t="shared" si="2"/>
        <v>-</v>
      </c>
    </row>
    <row r="16" spans="2:20">
      <c r="B16" s="573"/>
      <c r="C16" s="574"/>
      <c r="D16" s="624"/>
      <c r="E16" s="624"/>
      <c r="F16" s="622">
        <v>28</v>
      </c>
      <c r="G16" s="622" t="s">
        <v>374</v>
      </c>
      <c r="H16" s="581" t="s">
        <v>388</v>
      </c>
      <c r="I16" s="642"/>
      <c r="J16" s="643"/>
      <c r="K16" s="643"/>
      <c r="L16" s="642"/>
      <c r="M16" s="642"/>
      <c r="N16" s="644"/>
      <c r="O16" s="644"/>
      <c r="P16" s="644"/>
      <c r="Q16" s="662">
        <f t="shared" si="0"/>
        <v>0</v>
      </c>
      <c r="R16" s="643"/>
      <c r="S16" s="663">
        <f t="shared" si="1"/>
        <v>0</v>
      </c>
      <c r="T16" s="664" t="str">
        <f t="shared" si="2"/>
        <v>-</v>
      </c>
    </row>
    <row r="17" spans="2:20">
      <c r="B17" s="573"/>
      <c r="C17" s="574"/>
      <c r="D17" s="624"/>
      <c r="E17" s="624"/>
      <c r="F17" s="622">
        <v>29</v>
      </c>
      <c r="G17" s="622" t="s">
        <v>376</v>
      </c>
      <c r="H17" s="581" t="s">
        <v>389</v>
      </c>
      <c r="I17" s="642"/>
      <c r="J17" s="643"/>
      <c r="K17" s="643"/>
      <c r="L17" s="642"/>
      <c r="M17" s="642"/>
      <c r="N17" s="644"/>
      <c r="O17" s="644"/>
      <c r="P17" s="644"/>
      <c r="Q17" s="662">
        <f t="shared" si="0"/>
        <v>0</v>
      </c>
      <c r="R17" s="643"/>
      <c r="S17" s="663">
        <f t="shared" si="1"/>
        <v>0</v>
      </c>
      <c r="T17" s="664" t="str">
        <f t="shared" si="2"/>
        <v>-</v>
      </c>
    </row>
    <row r="18" spans="2:20">
      <c r="B18" s="573"/>
      <c r="C18" s="574"/>
      <c r="D18" s="624"/>
      <c r="E18" s="624"/>
      <c r="F18" s="622">
        <v>31</v>
      </c>
      <c r="G18" s="622" t="s">
        <v>378</v>
      </c>
      <c r="H18" s="581" t="s">
        <v>390</v>
      </c>
      <c r="I18" s="642"/>
      <c r="J18" s="643"/>
      <c r="K18" s="643"/>
      <c r="L18" s="642"/>
      <c r="M18" s="642"/>
      <c r="N18" s="644"/>
      <c r="O18" s="644"/>
      <c r="P18" s="644"/>
      <c r="Q18" s="662">
        <f t="shared" si="0"/>
        <v>0</v>
      </c>
      <c r="R18" s="643"/>
      <c r="S18" s="663">
        <f t="shared" si="1"/>
        <v>0</v>
      </c>
      <c r="T18" s="664" t="str">
        <f t="shared" si="2"/>
        <v>-</v>
      </c>
    </row>
    <row r="19" spans="2:20">
      <c r="B19" s="573"/>
      <c r="C19" s="574"/>
      <c r="D19" s="624"/>
      <c r="E19" s="624"/>
      <c r="F19" s="625">
        <v>32</v>
      </c>
      <c r="G19" s="625" t="s">
        <v>380</v>
      </c>
      <c r="H19" s="585" t="s">
        <v>391</v>
      </c>
      <c r="I19" s="645"/>
      <c r="J19" s="646"/>
      <c r="K19" s="646"/>
      <c r="L19" s="645"/>
      <c r="M19" s="645"/>
      <c r="N19" s="647"/>
      <c r="O19" s="647"/>
      <c r="P19" s="647"/>
      <c r="Q19" s="665">
        <f t="shared" si="0"/>
        <v>0</v>
      </c>
      <c r="R19" s="646"/>
      <c r="S19" s="666">
        <f t="shared" si="1"/>
        <v>0</v>
      </c>
      <c r="T19" s="667" t="str">
        <f t="shared" si="2"/>
        <v>-</v>
      </c>
    </row>
    <row r="20" ht="26.25" spans="2:20">
      <c r="B20" s="590"/>
      <c r="C20" s="591"/>
      <c r="D20" s="628"/>
      <c r="E20" s="628"/>
      <c r="F20" s="629">
        <v>34</v>
      </c>
      <c r="G20" s="629" t="s">
        <v>382</v>
      </c>
      <c r="H20" s="594" t="s">
        <v>392</v>
      </c>
      <c r="I20" s="653"/>
      <c r="J20" s="654"/>
      <c r="K20" s="654"/>
      <c r="L20" s="653"/>
      <c r="M20" s="653"/>
      <c r="N20" s="655"/>
      <c r="O20" s="655"/>
      <c r="P20" s="655"/>
      <c r="Q20" s="674">
        <f t="shared" si="0"/>
        <v>0</v>
      </c>
      <c r="R20" s="654"/>
      <c r="S20" s="675">
        <f t="shared" si="1"/>
        <v>0</v>
      </c>
      <c r="T20" s="676" t="str">
        <f t="shared" si="2"/>
        <v>-</v>
      </c>
    </row>
    <row r="21" spans="2:20">
      <c r="B21" s="573" t="s">
        <v>393</v>
      </c>
      <c r="C21" s="574"/>
      <c r="D21" s="624" t="s">
        <v>394</v>
      </c>
      <c r="E21" s="624" t="s">
        <v>31</v>
      </c>
      <c r="F21" s="630">
        <v>23</v>
      </c>
      <c r="G21" s="630" t="s">
        <v>368</v>
      </c>
      <c r="H21" s="631" t="s">
        <v>395</v>
      </c>
      <c r="I21" s="656"/>
      <c r="J21" s="657"/>
      <c r="K21" s="657"/>
      <c r="L21" s="656"/>
      <c r="M21" s="656"/>
      <c r="N21" s="652"/>
      <c r="O21" s="652"/>
      <c r="P21" s="652"/>
      <c r="Q21" s="672">
        <f t="shared" si="0"/>
        <v>0</v>
      </c>
      <c r="R21" s="657"/>
      <c r="S21" s="672">
        <f t="shared" si="1"/>
        <v>0</v>
      </c>
      <c r="T21" s="673" t="str">
        <f t="shared" si="2"/>
        <v>-</v>
      </c>
    </row>
    <row r="22" spans="2:20">
      <c r="B22" s="573"/>
      <c r="C22" s="574"/>
      <c r="D22" s="624"/>
      <c r="E22" s="624"/>
      <c r="F22" s="622">
        <v>24</v>
      </c>
      <c r="G22" s="622" t="s">
        <v>370</v>
      </c>
      <c r="H22" s="581" t="s">
        <v>396</v>
      </c>
      <c r="I22" s="642"/>
      <c r="J22" s="643"/>
      <c r="K22" s="643"/>
      <c r="L22" s="642"/>
      <c r="M22" s="642"/>
      <c r="N22" s="644"/>
      <c r="O22" s="644"/>
      <c r="P22" s="644"/>
      <c r="Q22" s="662">
        <f t="shared" si="0"/>
        <v>0</v>
      </c>
      <c r="R22" s="643"/>
      <c r="S22" s="663">
        <f t="shared" si="1"/>
        <v>0</v>
      </c>
      <c r="T22" s="664" t="str">
        <f t="shared" si="2"/>
        <v>-</v>
      </c>
    </row>
    <row r="23" spans="2:20">
      <c r="B23" s="573"/>
      <c r="C23" s="574"/>
      <c r="D23" s="624"/>
      <c r="E23" s="624"/>
      <c r="F23" s="622">
        <v>26</v>
      </c>
      <c r="G23" s="622" t="s">
        <v>372</v>
      </c>
      <c r="H23" s="581" t="s">
        <v>397</v>
      </c>
      <c r="I23" s="642"/>
      <c r="J23" s="643"/>
      <c r="K23" s="643"/>
      <c r="L23" s="642"/>
      <c r="M23" s="642"/>
      <c r="N23" s="644"/>
      <c r="O23" s="644"/>
      <c r="P23" s="644"/>
      <c r="Q23" s="662">
        <f t="shared" si="0"/>
        <v>0</v>
      </c>
      <c r="R23" s="643"/>
      <c r="S23" s="663">
        <f t="shared" si="1"/>
        <v>0</v>
      </c>
      <c r="T23" s="664" t="str">
        <f t="shared" si="2"/>
        <v>-</v>
      </c>
    </row>
    <row r="24" spans="2:20">
      <c r="B24" s="573"/>
      <c r="C24" s="574"/>
      <c r="D24" s="624"/>
      <c r="E24" s="624"/>
      <c r="F24" s="622">
        <v>28</v>
      </c>
      <c r="G24" s="622" t="s">
        <v>374</v>
      </c>
      <c r="H24" s="581" t="s">
        <v>398</v>
      </c>
      <c r="I24" s="642"/>
      <c r="J24" s="643"/>
      <c r="K24" s="643"/>
      <c r="L24" s="642"/>
      <c r="M24" s="642"/>
      <c r="N24" s="644"/>
      <c r="O24" s="644"/>
      <c r="P24" s="644"/>
      <c r="Q24" s="662">
        <f t="shared" si="0"/>
        <v>0</v>
      </c>
      <c r="R24" s="643"/>
      <c r="S24" s="663">
        <f t="shared" si="1"/>
        <v>0</v>
      </c>
      <c r="T24" s="664" t="str">
        <f t="shared" si="2"/>
        <v>-</v>
      </c>
    </row>
    <row r="25" spans="2:20">
      <c r="B25" s="573"/>
      <c r="C25" s="574"/>
      <c r="D25" s="624"/>
      <c r="E25" s="624"/>
      <c r="F25" s="622">
        <v>29</v>
      </c>
      <c r="G25" s="622" t="s">
        <v>376</v>
      </c>
      <c r="H25" s="581" t="s">
        <v>399</v>
      </c>
      <c r="I25" s="642"/>
      <c r="J25" s="643"/>
      <c r="K25" s="643"/>
      <c r="L25" s="642"/>
      <c r="M25" s="642"/>
      <c r="N25" s="644"/>
      <c r="O25" s="644"/>
      <c r="P25" s="644"/>
      <c r="Q25" s="662">
        <f t="shared" si="0"/>
        <v>0</v>
      </c>
      <c r="R25" s="643"/>
      <c r="S25" s="663">
        <f t="shared" si="1"/>
        <v>0</v>
      </c>
      <c r="T25" s="664" t="str">
        <f t="shared" si="2"/>
        <v>-</v>
      </c>
    </row>
    <row r="26" spans="2:20">
      <c r="B26" s="573"/>
      <c r="C26" s="574"/>
      <c r="D26" s="624"/>
      <c r="E26" s="624"/>
      <c r="F26" s="622">
        <v>31</v>
      </c>
      <c r="G26" s="622" t="s">
        <v>378</v>
      </c>
      <c r="H26" s="581" t="s">
        <v>400</v>
      </c>
      <c r="I26" s="642"/>
      <c r="J26" s="643"/>
      <c r="K26" s="643"/>
      <c r="L26" s="642"/>
      <c r="M26" s="642"/>
      <c r="N26" s="644"/>
      <c r="O26" s="644"/>
      <c r="P26" s="644"/>
      <c r="Q26" s="662">
        <f t="shared" si="0"/>
        <v>0</v>
      </c>
      <c r="R26" s="643"/>
      <c r="S26" s="663">
        <f t="shared" si="1"/>
        <v>0</v>
      </c>
      <c r="T26" s="664" t="str">
        <f t="shared" si="2"/>
        <v>-</v>
      </c>
    </row>
    <row r="27" spans="2:20">
      <c r="B27" s="573"/>
      <c r="C27" s="574"/>
      <c r="D27" s="624"/>
      <c r="E27" s="624"/>
      <c r="F27" s="625">
        <v>32</v>
      </c>
      <c r="G27" s="625" t="s">
        <v>380</v>
      </c>
      <c r="H27" s="585" t="s">
        <v>401</v>
      </c>
      <c r="I27" s="645"/>
      <c r="J27" s="646"/>
      <c r="K27" s="646"/>
      <c r="L27" s="645"/>
      <c r="M27" s="645"/>
      <c r="N27" s="647"/>
      <c r="O27" s="647"/>
      <c r="P27" s="647"/>
      <c r="Q27" s="665">
        <f t="shared" si="0"/>
        <v>0</v>
      </c>
      <c r="R27" s="646"/>
      <c r="S27" s="666">
        <f t="shared" si="1"/>
        <v>0</v>
      </c>
      <c r="T27" s="667" t="str">
        <f t="shared" si="2"/>
        <v>-</v>
      </c>
    </row>
    <row r="28" spans="2:20">
      <c r="B28" s="573"/>
      <c r="C28" s="586"/>
      <c r="D28" s="632" t="s">
        <v>402</v>
      </c>
      <c r="E28" s="632" t="s">
        <v>403</v>
      </c>
      <c r="F28" s="627">
        <v>23</v>
      </c>
      <c r="G28" s="627" t="s">
        <v>368</v>
      </c>
      <c r="H28" s="589" t="s">
        <v>404</v>
      </c>
      <c r="I28" s="649"/>
      <c r="J28" s="650"/>
      <c r="K28" s="650"/>
      <c r="L28" s="649"/>
      <c r="M28" s="649"/>
      <c r="N28" s="651"/>
      <c r="O28" s="651"/>
      <c r="P28" s="651"/>
      <c r="Q28" s="677">
        <f t="shared" si="0"/>
        <v>0</v>
      </c>
      <c r="R28" s="650"/>
      <c r="S28" s="678">
        <f t="shared" si="1"/>
        <v>0</v>
      </c>
      <c r="T28" s="679" t="str">
        <f t="shared" si="2"/>
        <v>-</v>
      </c>
    </row>
    <row r="29" spans="2:20">
      <c r="B29" s="573"/>
      <c r="C29" s="574"/>
      <c r="D29" s="633"/>
      <c r="E29" s="633"/>
      <c r="F29" s="622">
        <v>24</v>
      </c>
      <c r="G29" s="622" t="s">
        <v>370</v>
      </c>
      <c r="H29" s="581" t="s">
        <v>405</v>
      </c>
      <c r="I29" s="642"/>
      <c r="J29" s="643"/>
      <c r="K29" s="643"/>
      <c r="L29" s="642"/>
      <c r="M29" s="642"/>
      <c r="N29" s="644"/>
      <c r="O29" s="644"/>
      <c r="P29" s="644"/>
      <c r="Q29" s="662">
        <f t="shared" si="0"/>
        <v>0</v>
      </c>
      <c r="R29" s="643"/>
      <c r="S29" s="663">
        <f t="shared" si="1"/>
        <v>0</v>
      </c>
      <c r="T29" s="664" t="str">
        <f t="shared" si="2"/>
        <v>-</v>
      </c>
    </row>
    <row r="30" spans="2:20">
      <c r="B30" s="573"/>
      <c r="C30" s="574"/>
      <c r="D30" s="633"/>
      <c r="E30" s="633"/>
      <c r="F30" s="622">
        <v>26</v>
      </c>
      <c r="G30" s="622" t="s">
        <v>372</v>
      </c>
      <c r="H30" s="581" t="s">
        <v>406</v>
      </c>
      <c r="I30" s="642"/>
      <c r="J30" s="643"/>
      <c r="K30" s="643"/>
      <c r="L30" s="642"/>
      <c r="M30" s="642"/>
      <c r="N30" s="644"/>
      <c r="O30" s="644"/>
      <c r="P30" s="644"/>
      <c r="Q30" s="662">
        <f t="shared" si="0"/>
        <v>0</v>
      </c>
      <c r="R30" s="643"/>
      <c r="S30" s="663">
        <f t="shared" si="1"/>
        <v>0</v>
      </c>
      <c r="T30" s="664" t="str">
        <f t="shared" si="2"/>
        <v>-</v>
      </c>
    </row>
    <row r="31" spans="2:20">
      <c r="B31" s="573"/>
      <c r="C31" s="574"/>
      <c r="D31" s="633"/>
      <c r="E31" s="633"/>
      <c r="F31" s="622">
        <v>28</v>
      </c>
      <c r="G31" s="622" t="s">
        <v>374</v>
      </c>
      <c r="H31" s="581" t="s">
        <v>407</v>
      </c>
      <c r="I31" s="642"/>
      <c r="J31" s="643"/>
      <c r="K31" s="643"/>
      <c r="L31" s="642"/>
      <c r="M31" s="642"/>
      <c r="N31" s="644"/>
      <c r="O31" s="644"/>
      <c r="P31" s="644"/>
      <c r="Q31" s="662">
        <f t="shared" si="0"/>
        <v>0</v>
      </c>
      <c r="R31" s="643"/>
      <c r="S31" s="663">
        <f t="shared" si="1"/>
        <v>0</v>
      </c>
      <c r="T31" s="664" t="str">
        <f t="shared" si="2"/>
        <v>-</v>
      </c>
    </row>
    <row r="32" spans="2:20">
      <c r="B32" s="573"/>
      <c r="C32" s="574"/>
      <c r="D32" s="633"/>
      <c r="E32" s="633"/>
      <c r="F32" s="622">
        <v>29</v>
      </c>
      <c r="G32" s="622" t="s">
        <v>376</v>
      </c>
      <c r="H32" s="581" t="s">
        <v>408</v>
      </c>
      <c r="I32" s="642"/>
      <c r="J32" s="643"/>
      <c r="K32" s="643"/>
      <c r="L32" s="642"/>
      <c r="M32" s="642"/>
      <c r="N32" s="644"/>
      <c r="O32" s="644"/>
      <c r="P32" s="644"/>
      <c r="Q32" s="662">
        <f t="shared" si="0"/>
        <v>0</v>
      </c>
      <c r="R32" s="643"/>
      <c r="S32" s="663">
        <f t="shared" si="1"/>
        <v>0</v>
      </c>
      <c r="T32" s="664" t="str">
        <f t="shared" si="2"/>
        <v>-</v>
      </c>
    </row>
    <row r="33" spans="2:20">
      <c r="B33" s="573"/>
      <c r="C33" s="574"/>
      <c r="D33" s="633"/>
      <c r="E33" s="633"/>
      <c r="F33" s="622">
        <v>31</v>
      </c>
      <c r="G33" s="622" t="s">
        <v>378</v>
      </c>
      <c r="H33" s="581" t="s">
        <v>409</v>
      </c>
      <c r="I33" s="642"/>
      <c r="J33" s="643"/>
      <c r="K33" s="643"/>
      <c r="L33" s="642"/>
      <c r="M33" s="642"/>
      <c r="N33" s="644"/>
      <c r="O33" s="644"/>
      <c r="P33" s="644"/>
      <c r="Q33" s="662">
        <f t="shared" si="0"/>
        <v>0</v>
      </c>
      <c r="R33" s="643"/>
      <c r="S33" s="663">
        <f t="shared" si="1"/>
        <v>0</v>
      </c>
      <c r="T33" s="664" t="str">
        <f t="shared" si="2"/>
        <v>-</v>
      </c>
    </row>
    <row r="34" spans="2:20">
      <c r="B34" s="573"/>
      <c r="C34" s="574"/>
      <c r="D34" s="633"/>
      <c r="E34" s="633"/>
      <c r="F34" s="625">
        <v>32</v>
      </c>
      <c r="G34" s="625" t="s">
        <v>380</v>
      </c>
      <c r="H34" s="585" t="s">
        <v>410</v>
      </c>
      <c r="I34" s="645"/>
      <c r="J34" s="646"/>
      <c r="K34" s="646"/>
      <c r="L34" s="645"/>
      <c r="M34" s="645"/>
      <c r="N34" s="647"/>
      <c r="O34" s="647"/>
      <c r="P34" s="648"/>
      <c r="Q34" s="668">
        <f t="shared" si="0"/>
        <v>0</v>
      </c>
      <c r="R34" s="669"/>
      <c r="S34" s="670">
        <f t="shared" si="1"/>
        <v>0</v>
      </c>
      <c r="T34" s="671" t="str">
        <f t="shared" si="2"/>
        <v>-</v>
      </c>
    </row>
    <row r="35" spans="2:20">
      <c r="B35" s="573"/>
      <c r="C35" s="586"/>
      <c r="D35" s="632" t="s">
        <v>411</v>
      </c>
      <c r="E35" s="632" t="s">
        <v>412</v>
      </c>
      <c r="F35" s="627">
        <v>23</v>
      </c>
      <c r="G35" s="627" t="s">
        <v>368</v>
      </c>
      <c r="H35" s="589" t="s">
        <v>413</v>
      </c>
      <c r="I35" s="649"/>
      <c r="J35" s="650"/>
      <c r="K35" s="650"/>
      <c r="L35" s="649"/>
      <c r="M35" s="649"/>
      <c r="N35" s="651"/>
      <c r="O35" s="651"/>
      <c r="P35" s="652"/>
      <c r="Q35" s="672">
        <f t="shared" ref="Q35:Q66" si="3">IF($A$1="补货",I35+J35+K35,I35)</f>
        <v>0</v>
      </c>
      <c r="R35" s="657"/>
      <c r="S35" s="672">
        <f t="shared" si="1"/>
        <v>0</v>
      </c>
      <c r="T35" s="673" t="str">
        <f t="shared" si="2"/>
        <v>-</v>
      </c>
    </row>
    <row r="36" spans="2:20">
      <c r="B36" s="573"/>
      <c r="C36" s="574"/>
      <c r="D36" s="633"/>
      <c r="E36" s="633"/>
      <c r="F36" s="622">
        <v>24</v>
      </c>
      <c r="G36" s="622" t="s">
        <v>370</v>
      </c>
      <c r="H36" s="581" t="s">
        <v>414</v>
      </c>
      <c r="I36" s="642"/>
      <c r="J36" s="643"/>
      <c r="K36" s="643"/>
      <c r="L36" s="642"/>
      <c r="M36" s="642"/>
      <c r="N36" s="644"/>
      <c r="O36" s="644"/>
      <c r="P36" s="644"/>
      <c r="Q36" s="662">
        <f t="shared" si="3"/>
        <v>0</v>
      </c>
      <c r="R36" s="643"/>
      <c r="S36" s="663">
        <f t="shared" si="1"/>
        <v>0</v>
      </c>
      <c r="T36" s="664" t="str">
        <f t="shared" si="2"/>
        <v>-</v>
      </c>
    </row>
    <row r="37" spans="2:20">
      <c r="B37" s="573"/>
      <c r="C37" s="574"/>
      <c r="D37" s="633"/>
      <c r="E37" s="633"/>
      <c r="F37" s="622">
        <v>26</v>
      </c>
      <c r="G37" s="622" t="s">
        <v>372</v>
      </c>
      <c r="H37" s="581" t="s">
        <v>415</v>
      </c>
      <c r="I37" s="642"/>
      <c r="J37" s="643"/>
      <c r="K37" s="643"/>
      <c r="L37" s="642"/>
      <c r="M37" s="642"/>
      <c r="N37" s="644"/>
      <c r="O37" s="644"/>
      <c r="P37" s="644"/>
      <c r="Q37" s="662">
        <f t="shared" si="3"/>
        <v>0</v>
      </c>
      <c r="R37" s="643"/>
      <c r="S37" s="663">
        <f t="shared" si="1"/>
        <v>0</v>
      </c>
      <c r="T37" s="664" t="str">
        <f t="shared" si="2"/>
        <v>-</v>
      </c>
    </row>
    <row r="38" spans="2:20">
      <c r="B38" s="573"/>
      <c r="C38" s="574"/>
      <c r="D38" s="633"/>
      <c r="E38" s="633"/>
      <c r="F38" s="622">
        <v>28</v>
      </c>
      <c r="G38" s="622" t="s">
        <v>374</v>
      </c>
      <c r="H38" s="581" t="s">
        <v>416</v>
      </c>
      <c r="I38" s="642"/>
      <c r="J38" s="643"/>
      <c r="K38" s="643"/>
      <c r="L38" s="642"/>
      <c r="M38" s="642"/>
      <c r="N38" s="644"/>
      <c r="O38" s="644"/>
      <c r="P38" s="644"/>
      <c r="Q38" s="662">
        <f t="shared" si="3"/>
        <v>0</v>
      </c>
      <c r="R38" s="643"/>
      <c r="S38" s="663">
        <f t="shared" si="1"/>
        <v>0</v>
      </c>
      <c r="T38" s="664" t="str">
        <f t="shared" si="2"/>
        <v>-</v>
      </c>
    </row>
    <row r="39" spans="2:20">
      <c r="B39" s="573"/>
      <c r="C39" s="574"/>
      <c r="D39" s="633"/>
      <c r="E39" s="633"/>
      <c r="F39" s="622">
        <v>29</v>
      </c>
      <c r="G39" s="622" t="s">
        <v>376</v>
      </c>
      <c r="H39" s="581" t="s">
        <v>417</v>
      </c>
      <c r="I39" s="642"/>
      <c r="J39" s="643"/>
      <c r="K39" s="643"/>
      <c r="L39" s="642"/>
      <c r="M39" s="642"/>
      <c r="N39" s="644"/>
      <c r="O39" s="644"/>
      <c r="P39" s="644"/>
      <c r="Q39" s="662">
        <f t="shared" si="3"/>
        <v>0</v>
      </c>
      <c r="R39" s="643"/>
      <c r="S39" s="663">
        <f t="shared" si="1"/>
        <v>0</v>
      </c>
      <c r="T39" s="664" t="str">
        <f t="shared" si="2"/>
        <v>-</v>
      </c>
    </row>
    <row r="40" spans="2:20">
      <c r="B40" s="573"/>
      <c r="C40" s="574"/>
      <c r="D40" s="633"/>
      <c r="E40" s="633"/>
      <c r="F40" s="622">
        <v>31</v>
      </c>
      <c r="G40" s="622" t="s">
        <v>378</v>
      </c>
      <c r="H40" s="581" t="s">
        <v>418</v>
      </c>
      <c r="I40" s="642"/>
      <c r="J40" s="643"/>
      <c r="K40" s="643"/>
      <c r="L40" s="642"/>
      <c r="M40" s="642"/>
      <c r="N40" s="644"/>
      <c r="O40" s="644"/>
      <c r="P40" s="644"/>
      <c r="Q40" s="662">
        <f t="shared" si="3"/>
        <v>0</v>
      </c>
      <c r="R40" s="643"/>
      <c r="S40" s="663">
        <f t="shared" si="1"/>
        <v>0</v>
      </c>
      <c r="T40" s="664" t="str">
        <f t="shared" si="2"/>
        <v>-</v>
      </c>
    </row>
    <row r="41" ht="26.25" spans="2:20">
      <c r="B41" s="590"/>
      <c r="C41" s="591"/>
      <c r="D41" s="634"/>
      <c r="E41" s="634"/>
      <c r="F41" s="635">
        <v>32</v>
      </c>
      <c r="G41" s="635" t="s">
        <v>380</v>
      </c>
      <c r="H41" s="594" t="s">
        <v>419</v>
      </c>
      <c r="I41" s="653"/>
      <c r="J41" s="654"/>
      <c r="K41" s="654"/>
      <c r="L41" s="653"/>
      <c r="M41" s="653"/>
      <c r="N41" s="655"/>
      <c r="O41" s="655"/>
      <c r="P41" s="655"/>
      <c r="Q41" s="674">
        <f t="shared" si="3"/>
        <v>0</v>
      </c>
      <c r="R41" s="654"/>
      <c r="S41" s="675">
        <f t="shared" si="1"/>
        <v>0</v>
      </c>
      <c r="T41" s="676" t="str">
        <f t="shared" si="2"/>
        <v>-</v>
      </c>
    </row>
    <row r="42" spans="2:20">
      <c r="B42" s="568" t="s">
        <v>420</v>
      </c>
      <c r="C42" s="569"/>
      <c r="D42" s="623" t="s">
        <v>421</v>
      </c>
      <c r="E42" s="623"/>
      <c r="F42" s="619">
        <v>23</v>
      </c>
      <c r="G42" s="619" t="s">
        <v>368</v>
      </c>
      <c r="H42" s="579" t="s">
        <v>422</v>
      </c>
      <c r="I42" s="639"/>
      <c r="J42" s="640"/>
      <c r="K42" s="640"/>
      <c r="L42" s="639"/>
      <c r="M42" s="639"/>
      <c r="N42" s="641"/>
      <c r="O42" s="641"/>
      <c r="P42" s="641"/>
      <c r="Q42" s="660">
        <f t="shared" si="3"/>
        <v>0</v>
      </c>
      <c r="R42" s="640"/>
      <c r="S42" s="660">
        <f t="shared" si="1"/>
        <v>0</v>
      </c>
      <c r="T42" s="661" t="str">
        <f t="shared" si="2"/>
        <v>-</v>
      </c>
    </row>
    <row r="43" spans="2:20">
      <c r="B43" s="573"/>
      <c r="C43" s="574"/>
      <c r="D43" s="624"/>
      <c r="E43" s="624"/>
      <c r="F43" s="622">
        <v>24</v>
      </c>
      <c r="G43" s="622" t="s">
        <v>370</v>
      </c>
      <c r="H43" s="581" t="s">
        <v>423</v>
      </c>
      <c r="I43" s="642"/>
      <c r="J43" s="643"/>
      <c r="K43" s="643"/>
      <c r="L43" s="642"/>
      <c r="M43" s="642"/>
      <c r="N43" s="644"/>
      <c r="O43" s="644"/>
      <c r="P43" s="644"/>
      <c r="Q43" s="662">
        <f t="shared" si="3"/>
        <v>0</v>
      </c>
      <c r="R43" s="643"/>
      <c r="S43" s="663">
        <f t="shared" si="1"/>
        <v>0</v>
      </c>
      <c r="T43" s="664" t="str">
        <f t="shared" si="2"/>
        <v>-</v>
      </c>
    </row>
    <row r="44" spans="2:20">
      <c r="B44" s="573"/>
      <c r="C44" s="574"/>
      <c r="D44" s="624"/>
      <c r="E44" s="624"/>
      <c r="F44" s="622">
        <v>26</v>
      </c>
      <c r="G44" s="622" t="s">
        <v>372</v>
      </c>
      <c r="H44" s="581" t="s">
        <v>424</v>
      </c>
      <c r="I44" s="642"/>
      <c r="J44" s="643"/>
      <c r="K44" s="643"/>
      <c r="L44" s="642"/>
      <c r="M44" s="642"/>
      <c r="N44" s="644"/>
      <c r="O44" s="644"/>
      <c r="P44" s="644"/>
      <c r="Q44" s="662">
        <f t="shared" si="3"/>
        <v>0</v>
      </c>
      <c r="R44" s="643"/>
      <c r="S44" s="663">
        <f t="shared" ref="S44:S51" si="4">Q44+R44</f>
        <v>0</v>
      </c>
      <c r="T44" s="664" t="str">
        <f t="shared" ref="T44:T51" si="5">IF(P44&lt;&gt;0,S44/P44*7,"-")</f>
        <v>-</v>
      </c>
    </row>
    <row r="45" spans="2:20">
      <c r="B45" s="573"/>
      <c r="C45" s="574"/>
      <c r="D45" s="624"/>
      <c r="E45" s="624"/>
      <c r="F45" s="622">
        <v>28</v>
      </c>
      <c r="G45" s="622" t="s">
        <v>374</v>
      </c>
      <c r="H45" s="581" t="s">
        <v>425</v>
      </c>
      <c r="I45" s="642"/>
      <c r="J45" s="643"/>
      <c r="K45" s="643"/>
      <c r="L45" s="642"/>
      <c r="M45" s="642"/>
      <c r="N45" s="644"/>
      <c r="O45" s="644"/>
      <c r="P45" s="644"/>
      <c r="Q45" s="662">
        <f t="shared" si="3"/>
        <v>0</v>
      </c>
      <c r="R45" s="643"/>
      <c r="S45" s="663">
        <f t="shared" si="4"/>
        <v>0</v>
      </c>
      <c r="T45" s="664" t="str">
        <f t="shared" si="5"/>
        <v>-</v>
      </c>
    </row>
    <row r="46" spans="2:20">
      <c r="B46" s="573"/>
      <c r="C46" s="574"/>
      <c r="D46" s="624"/>
      <c r="E46" s="624"/>
      <c r="F46" s="622">
        <v>29</v>
      </c>
      <c r="G46" s="622" t="s">
        <v>376</v>
      </c>
      <c r="H46" s="581" t="s">
        <v>426</v>
      </c>
      <c r="I46" s="642"/>
      <c r="J46" s="643"/>
      <c r="K46" s="643"/>
      <c r="L46" s="642"/>
      <c r="M46" s="642"/>
      <c r="N46" s="644"/>
      <c r="O46" s="644"/>
      <c r="P46" s="644"/>
      <c r="Q46" s="662">
        <f t="shared" si="3"/>
        <v>0</v>
      </c>
      <c r="R46" s="643"/>
      <c r="S46" s="663">
        <f t="shared" si="4"/>
        <v>0</v>
      </c>
      <c r="T46" s="664" t="str">
        <f t="shared" si="5"/>
        <v>-</v>
      </c>
    </row>
    <row r="47" spans="2:20">
      <c r="B47" s="573"/>
      <c r="C47" s="574"/>
      <c r="D47" s="624"/>
      <c r="E47" s="624"/>
      <c r="F47" s="622">
        <v>31</v>
      </c>
      <c r="G47" s="622" t="s">
        <v>378</v>
      </c>
      <c r="H47" s="581" t="s">
        <v>427</v>
      </c>
      <c r="I47" s="642"/>
      <c r="J47" s="643"/>
      <c r="K47" s="643"/>
      <c r="L47" s="642"/>
      <c r="M47" s="642"/>
      <c r="N47" s="644"/>
      <c r="O47" s="644"/>
      <c r="P47" s="644"/>
      <c r="Q47" s="662">
        <f t="shared" si="3"/>
        <v>0</v>
      </c>
      <c r="R47" s="643"/>
      <c r="S47" s="663">
        <f t="shared" si="4"/>
        <v>0</v>
      </c>
      <c r="T47" s="664" t="str">
        <f t="shared" si="5"/>
        <v>-</v>
      </c>
    </row>
    <row r="48" spans="2:20">
      <c r="B48" s="573"/>
      <c r="C48" s="574"/>
      <c r="D48" s="624"/>
      <c r="E48" s="624"/>
      <c r="F48" s="625">
        <v>32</v>
      </c>
      <c r="G48" s="625" t="s">
        <v>380</v>
      </c>
      <c r="H48" s="585" t="s">
        <v>428</v>
      </c>
      <c r="I48" s="645"/>
      <c r="J48" s="646"/>
      <c r="K48" s="646"/>
      <c r="L48" s="645"/>
      <c r="M48" s="645"/>
      <c r="N48" s="647"/>
      <c r="O48" s="647"/>
      <c r="P48" s="647"/>
      <c r="Q48" s="665">
        <f t="shared" si="3"/>
        <v>0</v>
      </c>
      <c r="R48" s="646"/>
      <c r="S48" s="666">
        <f t="shared" si="4"/>
        <v>0</v>
      </c>
      <c r="T48" s="667" t="str">
        <f t="shared" si="5"/>
        <v>-</v>
      </c>
    </row>
    <row r="49" spans="2:20">
      <c r="B49" s="573"/>
      <c r="C49" s="574"/>
      <c r="D49" s="624"/>
      <c r="E49" s="624"/>
      <c r="F49" s="625">
        <v>34</v>
      </c>
      <c r="G49" s="625" t="s">
        <v>382</v>
      </c>
      <c r="H49" s="585" t="s">
        <v>429</v>
      </c>
      <c r="I49" s="645"/>
      <c r="J49" s="646"/>
      <c r="K49" s="646"/>
      <c r="L49" s="645"/>
      <c r="M49" s="645"/>
      <c r="N49" s="647"/>
      <c r="O49" s="647"/>
      <c r="P49" s="647"/>
      <c r="Q49" s="665">
        <f t="shared" si="3"/>
        <v>0</v>
      </c>
      <c r="R49" s="646"/>
      <c r="S49" s="666">
        <f t="shared" si="4"/>
        <v>0</v>
      </c>
      <c r="T49" s="667" t="str">
        <f t="shared" si="5"/>
        <v>-</v>
      </c>
    </row>
    <row r="50" spans="2:20">
      <c r="B50" s="573"/>
      <c r="C50" s="586"/>
      <c r="D50" s="626" t="s">
        <v>384</v>
      </c>
      <c r="E50" s="626"/>
      <c r="F50" s="627">
        <v>23</v>
      </c>
      <c r="G50" s="627" t="s">
        <v>368</v>
      </c>
      <c r="H50" s="589" t="s">
        <v>430</v>
      </c>
      <c r="I50" s="649"/>
      <c r="J50" s="650"/>
      <c r="K50" s="650"/>
      <c r="L50" s="649"/>
      <c r="M50" s="649"/>
      <c r="N50" s="651"/>
      <c r="O50" s="651"/>
      <c r="P50" s="651"/>
      <c r="Q50" s="677">
        <f t="shared" si="3"/>
        <v>0</v>
      </c>
      <c r="R50" s="650"/>
      <c r="S50" s="678">
        <f t="shared" si="4"/>
        <v>0</v>
      </c>
      <c r="T50" s="679" t="str">
        <f t="shared" si="5"/>
        <v>-</v>
      </c>
    </row>
    <row r="51" spans="2:20">
      <c r="B51" s="573"/>
      <c r="C51" s="574"/>
      <c r="D51" s="624"/>
      <c r="E51" s="624"/>
      <c r="F51" s="622">
        <v>24</v>
      </c>
      <c r="G51" s="622" t="s">
        <v>370</v>
      </c>
      <c r="H51" s="581" t="s">
        <v>431</v>
      </c>
      <c r="I51" s="642"/>
      <c r="J51" s="643"/>
      <c r="K51" s="643"/>
      <c r="L51" s="642"/>
      <c r="M51" s="642"/>
      <c r="N51" s="644"/>
      <c r="O51" s="644"/>
      <c r="P51" s="644"/>
      <c r="Q51" s="662">
        <f t="shared" si="3"/>
        <v>0</v>
      </c>
      <c r="R51" s="643"/>
      <c r="S51" s="663">
        <f t="shared" si="4"/>
        <v>0</v>
      </c>
      <c r="T51" s="664" t="str">
        <f t="shared" si="5"/>
        <v>-</v>
      </c>
    </row>
    <row r="52" spans="2:20">
      <c r="B52" s="573"/>
      <c r="C52" s="574"/>
      <c r="D52" s="624"/>
      <c r="E52" s="624"/>
      <c r="F52" s="622">
        <v>26</v>
      </c>
      <c r="G52" s="622" t="s">
        <v>372</v>
      </c>
      <c r="H52" s="581" t="s">
        <v>432</v>
      </c>
      <c r="I52" s="642"/>
      <c r="J52" s="643"/>
      <c r="K52" s="643"/>
      <c r="L52" s="642"/>
      <c r="M52" s="642"/>
      <c r="N52" s="644"/>
      <c r="O52" s="644"/>
      <c r="P52" s="644"/>
      <c r="Q52" s="662">
        <f t="shared" si="3"/>
        <v>0</v>
      </c>
      <c r="R52" s="643"/>
      <c r="S52" s="663">
        <f t="shared" ref="S52:S57" si="6">Q52+R52</f>
        <v>0</v>
      </c>
      <c r="T52" s="664" t="str">
        <f t="shared" ref="T52:T57" si="7">IF(P52&lt;&gt;0,S52/P52*7,"-")</f>
        <v>-</v>
      </c>
    </row>
    <row r="53" spans="2:20">
      <c r="B53" s="573"/>
      <c r="C53" s="574"/>
      <c r="D53" s="624"/>
      <c r="E53" s="624"/>
      <c r="F53" s="622">
        <v>28</v>
      </c>
      <c r="G53" s="622" t="s">
        <v>374</v>
      </c>
      <c r="H53" s="581" t="s">
        <v>433</v>
      </c>
      <c r="I53" s="642"/>
      <c r="J53" s="643"/>
      <c r="K53" s="643"/>
      <c r="L53" s="642"/>
      <c r="M53" s="642"/>
      <c r="N53" s="644"/>
      <c r="O53" s="644"/>
      <c r="P53" s="644"/>
      <c r="Q53" s="662">
        <f t="shared" si="3"/>
        <v>0</v>
      </c>
      <c r="R53" s="643"/>
      <c r="S53" s="663">
        <f t="shared" si="6"/>
        <v>0</v>
      </c>
      <c r="T53" s="664" t="str">
        <f t="shared" si="7"/>
        <v>-</v>
      </c>
    </row>
    <row r="54" spans="2:20">
      <c r="B54" s="573"/>
      <c r="C54" s="574"/>
      <c r="D54" s="624"/>
      <c r="E54" s="624"/>
      <c r="F54" s="622">
        <v>29</v>
      </c>
      <c r="G54" s="622" t="s">
        <v>376</v>
      </c>
      <c r="H54" s="581" t="s">
        <v>434</v>
      </c>
      <c r="I54" s="642"/>
      <c r="J54" s="643"/>
      <c r="K54" s="643"/>
      <c r="L54" s="642"/>
      <c r="M54" s="642"/>
      <c r="N54" s="644"/>
      <c r="O54" s="644"/>
      <c r="P54" s="644"/>
      <c r="Q54" s="662">
        <f t="shared" si="3"/>
        <v>0</v>
      </c>
      <c r="R54" s="643"/>
      <c r="S54" s="663">
        <f t="shared" si="6"/>
        <v>0</v>
      </c>
      <c r="T54" s="664" t="str">
        <f t="shared" si="7"/>
        <v>-</v>
      </c>
    </row>
    <row r="55" spans="2:20">
      <c r="B55" s="573"/>
      <c r="C55" s="574"/>
      <c r="D55" s="624"/>
      <c r="E55" s="624"/>
      <c r="F55" s="622">
        <v>31</v>
      </c>
      <c r="G55" s="622" t="s">
        <v>378</v>
      </c>
      <c r="H55" s="581" t="s">
        <v>435</v>
      </c>
      <c r="I55" s="642"/>
      <c r="J55" s="643"/>
      <c r="K55" s="643"/>
      <c r="L55" s="642"/>
      <c r="M55" s="642"/>
      <c r="N55" s="644"/>
      <c r="O55" s="644"/>
      <c r="P55" s="644"/>
      <c r="Q55" s="662">
        <f t="shared" si="3"/>
        <v>0</v>
      </c>
      <c r="R55" s="643"/>
      <c r="S55" s="663">
        <f t="shared" si="6"/>
        <v>0</v>
      </c>
      <c r="T55" s="664" t="str">
        <f t="shared" si="7"/>
        <v>-</v>
      </c>
    </row>
    <row r="56" spans="2:20">
      <c r="B56" s="573"/>
      <c r="C56" s="574"/>
      <c r="D56" s="624"/>
      <c r="E56" s="624"/>
      <c r="F56" s="625">
        <v>32</v>
      </c>
      <c r="G56" s="625" t="s">
        <v>380</v>
      </c>
      <c r="H56" s="585" t="s">
        <v>436</v>
      </c>
      <c r="I56" s="645"/>
      <c r="J56" s="646"/>
      <c r="K56" s="646"/>
      <c r="L56" s="645"/>
      <c r="M56" s="645"/>
      <c r="N56" s="647"/>
      <c r="O56" s="647"/>
      <c r="P56" s="647"/>
      <c r="Q56" s="665">
        <f t="shared" si="3"/>
        <v>0</v>
      </c>
      <c r="R56" s="646"/>
      <c r="S56" s="666">
        <f t="shared" si="6"/>
        <v>0</v>
      </c>
      <c r="T56" s="667" t="str">
        <f t="shared" si="7"/>
        <v>-</v>
      </c>
    </row>
    <row r="57" spans="2:20">
      <c r="B57" s="573"/>
      <c r="C57" s="574"/>
      <c r="D57" s="624"/>
      <c r="E57" s="624"/>
      <c r="F57" s="625">
        <v>34</v>
      </c>
      <c r="G57" s="625" t="s">
        <v>382</v>
      </c>
      <c r="H57" s="585" t="s">
        <v>437</v>
      </c>
      <c r="I57" s="645"/>
      <c r="J57" s="646"/>
      <c r="K57" s="646"/>
      <c r="L57" s="645"/>
      <c r="M57" s="645"/>
      <c r="N57" s="647"/>
      <c r="O57" s="647"/>
      <c r="P57" s="647"/>
      <c r="Q57" s="665">
        <f t="shared" si="3"/>
        <v>0</v>
      </c>
      <c r="R57" s="646"/>
      <c r="S57" s="666">
        <f t="shared" si="6"/>
        <v>0</v>
      </c>
      <c r="T57" s="667" t="str">
        <f t="shared" si="7"/>
        <v>-</v>
      </c>
    </row>
    <row r="58" spans="2:20">
      <c r="B58" s="573"/>
      <c r="C58" s="586"/>
      <c r="D58" s="626" t="s">
        <v>438</v>
      </c>
      <c r="E58" s="626"/>
      <c r="F58" s="627">
        <v>23</v>
      </c>
      <c r="G58" s="627" t="s">
        <v>368</v>
      </c>
      <c r="H58" s="589" t="s">
        <v>439</v>
      </c>
      <c r="I58" s="649"/>
      <c r="J58" s="650"/>
      <c r="K58" s="650"/>
      <c r="L58" s="649"/>
      <c r="M58" s="649"/>
      <c r="N58" s="651"/>
      <c r="O58" s="651"/>
      <c r="P58" s="651"/>
      <c r="Q58" s="677">
        <f t="shared" si="3"/>
        <v>0</v>
      </c>
      <c r="R58" s="650"/>
      <c r="S58" s="678">
        <f t="shared" ref="S58:S67" si="8">Q58+R58</f>
        <v>0</v>
      </c>
      <c r="T58" s="679" t="str">
        <f t="shared" ref="T58:T67" si="9">IF(P58&lt;&gt;0,S58/P58*7,"-")</f>
        <v>-</v>
      </c>
    </row>
    <row r="59" spans="2:20">
      <c r="B59" s="573"/>
      <c r="C59" s="574"/>
      <c r="D59" s="624"/>
      <c r="E59" s="624"/>
      <c r="F59" s="622">
        <v>24</v>
      </c>
      <c r="G59" s="622" t="s">
        <v>370</v>
      </c>
      <c r="H59" s="581" t="s">
        <v>440</v>
      </c>
      <c r="I59" s="642"/>
      <c r="J59" s="643"/>
      <c r="K59" s="643"/>
      <c r="L59" s="642"/>
      <c r="M59" s="642"/>
      <c r="N59" s="644"/>
      <c r="O59" s="644"/>
      <c r="P59" s="644"/>
      <c r="Q59" s="662">
        <f t="shared" si="3"/>
        <v>0</v>
      </c>
      <c r="R59" s="643"/>
      <c r="S59" s="663">
        <f t="shared" si="8"/>
        <v>0</v>
      </c>
      <c r="T59" s="664" t="str">
        <f t="shared" si="9"/>
        <v>-</v>
      </c>
    </row>
    <row r="60" spans="2:20">
      <c r="B60" s="573"/>
      <c r="C60" s="574"/>
      <c r="D60" s="624"/>
      <c r="E60" s="624"/>
      <c r="F60" s="622">
        <v>26</v>
      </c>
      <c r="G60" s="622" t="s">
        <v>372</v>
      </c>
      <c r="H60" s="581" t="s">
        <v>441</v>
      </c>
      <c r="I60" s="642"/>
      <c r="J60" s="643"/>
      <c r="K60" s="643"/>
      <c r="L60" s="642"/>
      <c r="M60" s="642"/>
      <c r="N60" s="644"/>
      <c r="O60" s="644"/>
      <c r="P60" s="644"/>
      <c r="Q60" s="662">
        <f t="shared" si="3"/>
        <v>0</v>
      </c>
      <c r="R60" s="643"/>
      <c r="S60" s="663">
        <f t="shared" si="8"/>
        <v>0</v>
      </c>
      <c r="T60" s="664" t="str">
        <f t="shared" si="9"/>
        <v>-</v>
      </c>
    </row>
    <row r="61" spans="2:20">
      <c r="B61" s="573"/>
      <c r="C61" s="574"/>
      <c r="D61" s="624"/>
      <c r="E61" s="624"/>
      <c r="F61" s="622">
        <v>28</v>
      </c>
      <c r="G61" s="622" t="s">
        <v>374</v>
      </c>
      <c r="H61" s="581" t="s">
        <v>442</v>
      </c>
      <c r="I61" s="642"/>
      <c r="J61" s="643"/>
      <c r="K61" s="643"/>
      <c r="L61" s="642"/>
      <c r="M61" s="642"/>
      <c r="N61" s="644"/>
      <c r="O61" s="644"/>
      <c r="P61" s="644"/>
      <c r="Q61" s="662">
        <f t="shared" si="3"/>
        <v>0</v>
      </c>
      <c r="R61" s="643"/>
      <c r="S61" s="663">
        <f t="shared" si="8"/>
        <v>0</v>
      </c>
      <c r="T61" s="664" t="str">
        <f t="shared" si="9"/>
        <v>-</v>
      </c>
    </row>
    <row r="62" spans="2:20">
      <c r="B62" s="573"/>
      <c r="C62" s="574"/>
      <c r="D62" s="624"/>
      <c r="E62" s="624"/>
      <c r="F62" s="622">
        <v>29</v>
      </c>
      <c r="G62" s="622" t="s">
        <v>376</v>
      </c>
      <c r="H62" s="581" t="s">
        <v>443</v>
      </c>
      <c r="I62" s="642"/>
      <c r="J62" s="643"/>
      <c r="K62" s="643"/>
      <c r="L62" s="642"/>
      <c r="M62" s="642"/>
      <c r="N62" s="644"/>
      <c r="O62" s="644"/>
      <c r="P62" s="644"/>
      <c r="Q62" s="662">
        <f t="shared" si="3"/>
        <v>0</v>
      </c>
      <c r="R62" s="643"/>
      <c r="S62" s="663">
        <f t="shared" si="8"/>
        <v>0</v>
      </c>
      <c r="T62" s="664" t="str">
        <f t="shared" si="9"/>
        <v>-</v>
      </c>
    </row>
    <row r="63" spans="2:20">
      <c r="B63" s="573"/>
      <c r="C63" s="574"/>
      <c r="D63" s="624"/>
      <c r="E63" s="624"/>
      <c r="F63" s="622">
        <v>31</v>
      </c>
      <c r="G63" s="622" t="s">
        <v>378</v>
      </c>
      <c r="H63" s="581" t="s">
        <v>444</v>
      </c>
      <c r="I63" s="642"/>
      <c r="J63" s="643"/>
      <c r="K63" s="643"/>
      <c r="L63" s="642"/>
      <c r="M63" s="642"/>
      <c r="N63" s="644"/>
      <c r="O63" s="644"/>
      <c r="P63" s="644"/>
      <c r="Q63" s="662">
        <f t="shared" si="3"/>
        <v>0</v>
      </c>
      <c r="R63" s="643"/>
      <c r="S63" s="663">
        <f t="shared" si="8"/>
        <v>0</v>
      </c>
      <c r="T63" s="664" t="str">
        <f t="shared" si="9"/>
        <v>-</v>
      </c>
    </row>
    <row r="64" spans="2:20">
      <c r="B64" s="573"/>
      <c r="C64" s="574"/>
      <c r="D64" s="624"/>
      <c r="E64" s="624"/>
      <c r="F64" s="625">
        <v>32</v>
      </c>
      <c r="G64" s="625" t="s">
        <v>380</v>
      </c>
      <c r="H64" s="585" t="s">
        <v>445</v>
      </c>
      <c r="I64" s="645"/>
      <c r="J64" s="646"/>
      <c r="K64" s="646"/>
      <c r="L64" s="645"/>
      <c r="M64" s="645"/>
      <c r="N64" s="647"/>
      <c r="O64" s="647"/>
      <c r="P64" s="647"/>
      <c r="Q64" s="665">
        <f t="shared" si="3"/>
        <v>0</v>
      </c>
      <c r="R64" s="646"/>
      <c r="S64" s="666">
        <f t="shared" si="8"/>
        <v>0</v>
      </c>
      <c r="T64" s="667" t="str">
        <f t="shared" si="9"/>
        <v>-</v>
      </c>
    </row>
    <row r="65" spans="2:20">
      <c r="B65" s="573"/>
      <c r="C65" s="574"/>
      <c r="D65" s="624"/>
      <c r="E65" s="624"/>
      <c r="F65" s="625">
        <v>34</v>
      </c>
      <c r="G65" s="625" t="s">
        <v>382</v>
      </c>
      <c r="H65" s="585" t="s">
        <v>446</v>
      </c>
      <c r="I65" s="645"/>
      <c r="J65" s="646"/>
      <c r="K65" s="646"/>
      <c r="L65" s="645"/>
      <c r="M65" s="645"/>
      <c r="N65" s="647"/>
      <c r="O65" s="647"/>
      <c r="P65" s="647"/>
      <c r="Q65" s="665">
        <f t="shared" si="3"/>
        <v>0</v>
      </c>
      <c r="R65" s="646"/>
      <c r="S65" s="666">
        <f t="shared" si="8"/>
        <v>0</v>
      </c>
      <c r="T65" s="667" t="str">
        <f t="shared" si="9"/>
        <v>-</v>
      </c>
    </row>
    <row r="66" spans="2:20">
      <c r="B66" s="573"/>
      <c r="C66" s="586"/>
      <c r="D66" s="626" t="s">
        <v>447</v>
      </c>
      <c r="E66" s="626"/>
      <c r="F66" s="627">
        <v>23</v>
      </c>
      <c r="G66" s="627" t="s">
        <v>368</v>
      </c>
      <c r="H66" s="589" t="s">
        <v>448</v>
      </c>
      <c r="I66" s="649"/>
      <c r="J66" s="650"/>
      <c r="K66" s="650"/>
      <c r="L66" s="649"/>
      <c r="M66" s="649"/>
      <c r="N66" s="651"/>
      <c r="O66" s="651"/>
      <c r="P66" s="651"/>
      <c r="Q66" s="677">
        <f t="shared" si="3"/>
        <v>0</v>
      </c>
      <c r="R66" s="650"/>
      <c r="S66" s="678">
        <f t="shared" si="8"/>
        <v>0</v>
      </c>
      <c r="T66" s="679" t="str">
        <f t="shared" si="9"/>
        <v>-</v>
      </c>
    </row>
    <row r="67" spans="2:20">
      <c r="B67" s="573"/>
      <c r="C67" s="574"/>
      <c r="D67" s="624"/>
      <c r="E67" s="624"/>
      <c r="F67" s="622">
        <v>24</v>
      </c>
      <c r="G67" s="622" t="s">
        <v>370</v>
      </c>
      <c r="H67" s="581" t="s">
        <v>449</v>
      </c>
      <c r="I67" s="642"/>
      <c r="J67" s="643"/>
      <c r="K67" s="643"/>
      <c r="L67" s="642"/>
      <c r="M67" s="642"/>
      <c r="N67" s="644"/>
      <c r="O67" s="644"/>
      <c r="P67" s="644"/>
      <c r="Q67" s="662">
        <f t="shared" ref="Q67:Q80" si="10">IF($A$1="补货",I67+J67+K67,I67)</f>
        <v>0</v>
      </c>
      <c r="R67" s="643"/>
      <c r="S67" s="663">
        <f t="shared" si="8"/>
        <v>0</v>
      </c>
      <c r="T67" s="664" t="str">
        <f t="shared" si="9"/>
        <v>-</v>
      </c>
    </row>
    <row r="68" spans="2:20">
      <c r="B68" s="573"/>
      <c r="C68" s="574"/>
      <c r="D68" s="624"/>
      <c r="E68" s="624"/>
      <c r="F68" s="622">
        <v>26</v>
      </c>
      <c r="G68" s="622" t="s">
        <v>372</v>
      </c>
      <c r="H68" s="581" t="s">
        <v>450</v>
      </c>
      <c r="I68" s="642"/>
      <c r="J68" s="643"/>
      <c r="K68" s="643"/>
      <c r="L68" s="642"/>
      <c r="M68" s="642"/>
      <c r="N68" s="644"/>
      <c r="O68" s="644"/>
      <c r="P68" s="644"/>
      <c r="Q68" s="662">
        <f t="shared" si="10"/>
        <v>0</v>
      </c>
      <c r="R68" s="643"/>
      <c r="S68" s="663">
        <f t="shared" ref="S68:S80" si="11">Q68+R68</f>
        <v>0</v>
      </c>
      <c r="T68" s="664" t="str">
        <f t="shared" ref="T68:T80" si="12">IF(P68&lt;&gt;0,S68/P68*7,"-")</f>
        <v>-</v>
      </c>
    </row>
    <row r="69" spans="2:20">
      <c r="B69" s="573"/>
      <c r="C69" s="574"/>
      <c r="D69" s="624"/>
      <c r="E69" s="624"/>
      <c r="F69" s="622">
        <v>28</v>
      </c>
      <c r="G69" s="622" t="s">
        <v>374</v>
      </c>
      <c r="H69" s="581" t="s">
        <v>451</v>
      </c>
      <c r="I69" s="642"/>
      <c r="J69" s="643"/>
      <c r="K69" s="643"/>
      <c r="L69" s="642"/>
      <c r="M69" s="642"/>
      <c r="N69" s="644"/>
      <c r="O69" s="644"/>
      <c r="P69" s="644"/>
      <c r="Q69" s="662">
        <f t="shared" si="10"/>
        <v>0</v>
      </c>
      <c r="R69" s="643"/>
      <c r="S69" s="663">
        <f t="shared" si="11"/>
        <v>0</v>
      </c>
      <c r="T69" s="664" t="str">
        <f t="shared" si="12"/>
        <v>-</v>
      </c>
    </row>
    <row r="70" spans="2:20">
      <c r="B70" s="573"/>
      <c r="C70" s="574"/>
      <c r="D70" s="624"/>
      <c r="E70" s="624"/>
      <c r="F70" s="622">
        <v>29</v>
      </c>
      <c r="G70" s="622" t="s">
        <v>376</v>
      </c>
      <c r="H70" s="581" t="s">
        <v>452</v>
      </c>
      <c r="I70" s="642"/>
      <c r="J70" s="643"/>
      <c r="K70" s="643"/>
      <c r="L70" s="642"/>
      <c r="M70" s="642"/>
      <c r="N70" s="644"/>
      <c r="O70" s="644"/>
      <c r="P70" s="644"/>
      <c r="Q70" s="662">
        <f t="shared" si="10"/>
        <v>0</v>
      </c>
      <c r="R70" s="643"/>
      <c r="S70" s="663">
        <f t="shared" si="11"/>
        <v>0</v>
      </c>
      <c r="T70" s="664" t="str">
        <f t="shared" si="12"/>
        <v>-</v>
      </c>
    </row>
    <row r="71" spans="2:20">
      <c r="B71" s="573"/>
      <c r="C71" s="574"/>
      <c r="D71" s="624"/>
      <c r="E71" s="624"/>
      <c r="F71" s="622">
        <v>31</v>
      </c>
      <c r="G71" s="622" t="s">
        <v>378</v>
      </c>
      <c r="H71" s="581" t="s">
        <v>453</v>
      </c>
      <c r="I71" s="642"/>
      <c r="J71" s="643"/>
      <c r="K71" s="643"/>
      <c r="L71" s="642"/>
      <c r="M71" s="642"/>
      <c r="N71" s="644"/>
      <c r="O71" s="644"/>
      <c r="P71" s="644"/>
      <c r="Q71" s="662">
        <f t="shared" si="10"/>
        <v>0</v>
      </c>
      <c r="R71" s="643"/>
      <c r="S71" s="663">
        <f t="shared" si="11"/>
        <v>0</v>
      </c>
      <c r="T71" s="664" t="str">
        <f t="shared" si="12"/>
        <v>-</v>
      </c>
    </row>
    <row r="72" spans="2:20">
      <c r="B72" s="573"/>
      <c r="C72" s="574"/>
      <c r="D72" s="624"/>
      <c r="E72" s="624"/>
      <c r="F72" s="622">
        <v>32</v>
      </c>
      <c r="G72" s="622" t="s">
        <v>380</v>
      </c>
      <c r="H72" s="581" t="s">
        <v>454</v>
      </c>
      <c r="I72" s="642"/>
      <c r="J72" s="643"/>
      <c r="K72" s="643"/>
      <c r="L72" s="642"/>
      <c r="M72" s="642"/>
      <c r="N72" s="644"/>
      <c r="O72" s="644"/>
      <c r="P72" s="644"/>
      <c r="Q72" s="662">
        <f t="shared" si="10"/>
        <v>0</v>
      </c>
      <c r="R72" s="643"/>
      <c r="S72" s="663">
        <f t="shared" si="11"/>
        <v>0</v>
      </c>
      <c r="T72" s="664" t="str">
        <f t="shared" si="12"/>
        <v>-</v>
      </c>
    </row>
    <row r="73" ht="26.25" spans="2:20">
      <c r="B73" s="590"/>
      <c r="C73" s="591"/>
      <c r="D73" s="628"/>
      <c r="E73" s="628"/>
      <c r="F73" s="635">
        <v>34</v>
      </c>
      <c r="G73" s="635" t="s">
        <v>382</v>
      </c>
      <c r="H73" s="594" t="s">
        <v>455</v>
      </c>
      <c r="I73" s="653"/>
      <c r="J73" s="654"/>
      <c r="K73" s="654"/>
      <c r="L73" s="653"/>
      <c r="M73" s="653"/>
      <c r="N73" s="655"/>
      <c r="O73" s="655"/>
      <c r="P73" s="655"/>
      <c r="Q73" s="674">
        <f t="shared" si="10"/>
        <v>0</v>
      </c>
      <c r="R73" s="654"/>
      <c r="S73" s="675">
        <f t="shared" si="11"/>
        <v>0</v>
      </c>
      <c r="T73" s="676" t="str">
        <f t="shared" si="12"/>
        <v>-</v>
      </c>
    </row>
    <row r="74" spans="2:20">
      <c r="B74" s="568" t="s">
        <v>456</v>
      </c>
      <c r="C74" s="569"/>
      <c r="D74" s="623" t="s">
        <v>367</v>
      </c>
      <c r="E74" s="623"/>
      <c r="F74" s="618">
        <v>24</v>
      </c>
      <c r="G74" s="619" t="s">
        <v>457</v>
      </c>
      <c r="H74" s="572" t="s">
        <v>458</v>
      </c>
      <c r="I74" s="639"/>
      <c r="J74" s="640"/>
      <c r="K74" s="640"/>
      <c r="L74" s="639"/>
      <c r="M74" s="639"/>
      <c r="N74" s="641"/>
      <c r="O74" s="641"/>
      <c r="P74" s="641"/>
      <c r="Q74" s="660">
        <f t="shared" si="10"/>
        <v>0</v>
      </c>
      <c r="R74" s="640"/>
      <c r="S74" s="660">
        <f t="shared" si="11"/>
        <v>0</v>
      </c>
      <c r="T74" s="661" t="str">
        <f t="shared" si="12"/>
        <v>-</v>
      </c>
    </row>
    <row r="75" spans="2:20">
      <c r="B75" s="573"/>
      <c r="C75" s="574"/>
      <c r="D75" s="624"/>
      <c r="E75" s="624"/>
      <c r="F75" s="622">
        <v>26</v>
      </c>
      <c r="G75" s="622" t="s">
        <v>372</v>
      </c>
      <c r="H75" s="577" t="s">
        <v>459</v>
      </c>
      <c r="I75" s="642"/>
      <c r="J75" s="643"/>
      <c r="K75" s="643"/>
      <c r="L75" s="642"/>
      <c r="M75" s="642"/>
      <c r="N75" s="644"/>
      <c r="O75" s="644"/>
      <c r="P75" s="644"/>
      <c r="Q75" s="662">
        <f t="shared" si="10"/>
        <v>0</v>
      </c>
      <c r="R75" s="643"/>
      <c r="S75" s="663">
        <f t="shared" si="11"/>
        <v>0</v>
      </c>
      <c r="T75" s="664" t="str">
        <f t="shared" si="12"/>
        <v>-</v>
      </c>
    </row>
    <row r="76" spans="2:20">
      <c r="B76" s="573"/>
      <c r="C76" s="574"/>
      <c r="D76" s="624"/>
      <c r="E76" s="624"/>
      <c r="F76" s="622">
        <v>28</v>
      </c>
      <c r="G76" s="622" t="s">
        <v>460</v>
      </c>
      <c r="H76" s="577" t="s">
        <v>461</v>
      </c>
      <c r="I76" s="642"/>
      <c r="J76" s="643"/>
      <c r="K76" s="643"/>
      <c r="L76" s="642"/>
      <c r="M76" s="642"/>
      <c r="N76" s="644"/>
      <c r="O76" s="644"/>
      <c r="P76" s="644"/>
      <c r="Q76" s="662">
        <f t="shared" si="10"/>
        <v>0</v>
      </c>
      <c r="R76" s="643"/>
      <c r="S76" s="663">
        <f t="shared" si="11"/>
        <v>0</v>
      </c>
      <c r="T76" s="664" t="str">
        <f t="shared" si="12"/>
        <v>-</v>
      </c>
    </row>
    <row r="77" spans="2:20">
      <c r="B77" s="573"/>
      <c r="C77" s="574"/>
      <c r="D77" s="624"/>
      <c r="E77" s="624"/>
      <c r="F77" s="622">
        <v>30</v>
      </c>
      <c r="G77" s="622" t="s">
        <v>462</v>
      </c>
      <c r="H77" s="577" t="s">
        <v>463</v>
      </c>
      <c r="I77" s="642"/>
      <c r="J77" s="643"/>
      <c r="K77" s="643"/>
      <c r="L77" s="642"/>
      <c r="M77" s="642"/>
      <c r="N77" s="644"/>
      <c r="O77" s="644"/>
      <c r="P77" s="644"/>
      <c r="Q77" s="662">
        <f t="shared" si="10"/>
        <v>0</v>
      </c>
      <c r="R77" s="643"/>
      <c r="S77" s="663">
        <f t="shared" si="11"/>
        <v>0</v>
      </c>
      <c r="T77" s="664" t="str">
        <f t="shared" si="12"/>
        <v>-</v>
      </c>
    </row>
    <row r="78" spans="2:20">
      <c r="B78" s="573"/>
      <c r="C78" s="574"/>
      <c r="D78" s="624"/>
      <c r="E78" s="624"/>
      <c r="F78" s="622">
        <v>32</v>
      </c>
      <c r="G78" s="622" t="s">
        <v>380</v>
      </c>
      <c r="H78" s="577" t="s">
        <v>464</v>
      </c>
      <c r="I78" s="642"/>
      <c r="J78" s="643"/>
      <c r="K78" s="643"/>
      <c r="L78" s="642"/>
      <c r="M78" s="642"/>
      <c r="N78" s="644"/>
      <c r="O78" s="644"/>
      <c r="P78" s="644"/>
      <c r="Q78" s="662">
        <f t="shared" si="10"/>
        <v>0</v>
      </c>
      <c r="R78" s="643"/>
      <c r="S78" s="663">
        <f t="shared" si="11"/>
        <v>0</v>
      </c>
      <c r="T78" s="664" t="str">
        <f t="shared" si="12"/>
        <v>-</v>
      </c>
    </row>
    <row r="79" spans="2:20">
      <c r="B79" s="573"/>
      <c r="C79" s="574"/>
      <c r="D79" s="624"/>
      <c r="E79" s="624"/>
      <c r="F79" s="622">
        <v>34</v>
      </c>
      <c r="G79" s="622" t="s">
        <v>382</v>
      </c>
      <c r="H79" s="577" t="s">
        <v>465</v>
      </c>
      <c r="I79" s="642"/>
      <c r="J79" s="643"/>
      <c r="K79" s="643"/>
      <c r="L79" s="642"/>
      <c r="M79" s="642"/>
      <c r="N79" s="644"/>
      <c r="O79" s="644"/>
      <c r="P79" s="644"/>
      <c r="Q79" s="662">
        <f t="shared" si="10"/>
        <v>0</v>
      </c>
      <c r="R79" s="643"/>
      <c r="S79" s="663">
        <f t="shared" si="11"/>
        <v>0</v>
      </c>
      <c r="T79" s="664" t="str">
        <f t="shared" si="12"/>
        <v>-</v>
      </c>
    </row>
    <row r="80" ht="26.25" spans="2:20">
      <c r="B80" s="590"/>
      <c r="C80" s="591"/>
      <c r="D80" s="628"/>
      <c r="E80" s="628"/>
      <c r="F80" s="635">
        <v>36</v>
      </c>
      <c r="G80" s="635" t="s">
        <v>466</v>
      </c>
      <c r="H80" s="613" t="s">
        <v>467</v>
      </c>
      <c r="I80" s="653"/>
      <c r="J80" s="654"/>
      <c r="K80" s="654"/>
      <c r="L80" s="653"/>
      <c r="M80" s="653"/>
      <c r="N80" s="655"/>
      <c r="O80" s="655"/>
      <c r="P80" s="655"/>
      <c r="Q80" s="674">
        <f t="shared" si="10"/>
        <v>0</v>
      </c>
      <c r="R80" s="654"/>
      <c r="S80" s="675">
        <f t="shared" si="11"/>
        <v>0</v>
      </c>
      <c r="T80" s="676" t="str">
        <f t="shared" si="12"/>
        <v>-</v>
      </c>
    </row>
    <row r="83" spans="10:10">
      <c r="J83" s="680"/>
    </row>
    <row r="84" spans="10:10">
      <c r="J84" s="680"/>
    </row>
    <row r="85" spans="10:10">
      <c r="J85" s="680"/>
    </row>
    <row r="86" spans="10:10">
      <c r="J86" s="680"/>
    </row>
    <row r="87" spans="10:10">
      <c r="J87" s="680"/>
    </row>
    <row r="88" spans="10:10">
      <c r="J88" s="680"/>
    </row>
    <row r="89" spans="10:10">
      <c r="J89" s="680"/>
    </row>
  </sheetData>
  <conditionalFormatting sqref="Q3:Q80">
    <cfRule type="expression" dxfId="4" priority="241">
      <formula>AND(Q3&lt;&gt;"",Q3=0)</formula>
    </cfRule>
  </conditionalFormatting>
  <conditionalFormatting sqref="R3:R80">
    <cfRule type="expression" dxfId="11" priority="250">
      <formula>AND($A$1&lt;&gt;"补货",R1048510&gt;J1048510)</formula>
    </cfRule>
  </conditionalFormatting>
  <conditionalFormatting sqref="S3:S80">
    <cfRule type="expression" dxfId="3" priority="1">
      <formula>AND(S3&lt;&gt;"",S3=0)</formula>
    </cfRule>
  </conditionalFormatting>
  <conditionalFormatting sqref="T3:T80">
    <cfRule type="expression" dxfId="7" priority="96">
      <formula>T3&lt;150</formula>
    </cfRule>
    <cfRule type="expression" dxfId="6" priority="95">
      <formula>T3&lt;50</formula>
    </cfRule>
    <cfRule type="expression" dxfId="5" priority="94">
      <formula>T3&lt;10</formula>
    </cfRule>
  </conditionalFormatting>
  <conditionalFormatting sqref="L3:P80">
    <cfRule type="expression" dxfId="12" priority="242">
      <formula>$P3&gt;1</formula>
    </cfRule>
    <cfRule type="expression" dxfId="13" priority="243">
      <formula>$P3&gt;0.5</formula>
    </cfRule>
    <cfRule type="expression" dxfId="8" priority="244">
      <formula>$P3&gt;0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81"/>
  <sheetViews>
    <sheetView showGridLines="0" zoomScale="55" zoomScaleNormal="55" workbookViewId="0">
      <selection activeCell="J13" sqref="J13"/>
    </sheetView>
  </sheetViews>
  <sheetFormatPr defaultColWidth="9" defaultRowHeight="25.5"/>
  <cols>
    <col min="2" max="2" width="10.625" customWidth="1"/>
    <col min="3" max="3" width="25.625" customWidth="1"/>
    <col min="4" max="4" width="19.75" style="565" customWidth="1"/>
    <col min="5" max="7" width="20.625" style="565" customWidth="1"/>
    <col min="8" max="8" width="22.875" style="565" hidden="1" customWidth="1"/>
    <col min="9" max="10" width="35.25" customWidth="1"/>
    <col min="11" max="11" width="38.375" customWidth="1"/>
  </cols>
  <sheetData>
    <row r="2" ht="60" customHeight="1" spans="3:11">
      <c r="C2" s="566" t="s">
        <v>13</v>
      </c>
      <c r="D2" s="567" t="s">
        <v>356</v>
      </c>
      <c r="E2" s="567" t="s">
        <v>356</v>
      </c>
      <c r="F2" s="567" t="s">
        <v>357</v>
      </c>
      <c r="G2" s="567" t="s">
        <v>358</v>
      </c>
      <c r="H2" s="567" t="s">
        <v>242</v>
      </c>
      <c r="I2" s="567" t="s">
        <v>0</v>
      </c>
      <c r="J2" s="567" t="s">
        <v>240</v>
      </c>
      <c r="K2" s="596" t="s">
        <v>241</v>
      </c>
    </row>
    <row r="3" ht="80.1" customHeight="1" spans="2:11">
      <c r="B3" s="568" t="s">
        <v>359</v>
      </c>
      <c r="C3" s="569"/>
      <c r="D3" s="570" t="s">
        <v>360</v>
      </c>
      <c r="E3" s="570" t="s">
        <v>361</v>
      </c>
      <c r="F3" s="571" t="s">
        <v>179</v>
      </c>
      <c r="G3" s="571" t="s">
        <v>179</v>
      </c>
      <c r="H3" s="572" t="s">
        <v>362</v>
      </c>
      <c r="I3" s="597">
        <f>'在庫（雨靴等）'!R3</f>
        <v>0</v>
      </c>
      <c r="J3" s="598">
        <v>29.5</v>
      </c>
      <c r="K3" s="599">
        <f>I3*J3</f>
        <v>0</v>
      </c>
    </row>
    <row r="4" ht="80.1" customHeight="1" spans="2:11">
      <c r="B4" s="573"/>
      <c r="C4" s="574"/>
      <c r="D4" s="575" t="s">
        <v>363</v>
      </c>
      <c r="E4" s="575" t="s">
        <v>364</v>
      </c>
      <c r="F4" s="576" t="s">
        <v>179</v>
      </c>
      <c r="G4" s="576" t="s">
        <v>179</v>
      </c>
      <c r="H4" s="577" t="s">
        <v>365</v>
      </c>
      <c r="I4" s="600">
        <f>'在庫（雨靴等）'!R4</f>
        <v>0</v>
      </c>
      <c r="J4" s="601">
        <v>29.5</v>
      </c>
      <c r="K4" s="602">
        <f>I4*J4</f>
        <v>0</v>
      </c>
    </row>
    <row r="5" ht="35.25" spans="2:11">
      <c r="B5" s="568" t="s">
        <v>366</v>
      </c>
      <c r="C5" s="569"/>
      <c r="D5" s="578" t="s">
        <v>367</v>
      </c>
      <c r="E5" s="578" t="s">
        <v>24</v>
      </c>
      <c r="F5" s="571">
        <v>23</v>
      </c>
      <c r="G5" s="571" t="s">
        <v>368</v>
      </c>
      <c r="H5" s="579" t="s">
        <v>369</v>
      </c>
      <c r="I5" s="597">
        <f>'在庫（雨靴等）'!R5</f>
        <v>0</v>
      </c>
      <c r="J5" s="598">
        <v>36</v>
      </c>
      <c r="K5" s="599">
        <f t="shared" ref="K5:K11" si="0">I5*J5</f>
        <v>0</v>
      </c>
    </row>
    <row r="6" ht="35.25" spans="2:11">
      <c r="B6" s="573"/>
      <c r="C6" s="574"/>
      <c r="D6" s="580"/>
      <c r="E6" s="580"/>
      <c r="F6" s="576">
        <v>24</v>
      </c>
      <c r="G6" s="576" t="s">
        <v>370</v>
      </c>
      <c r="H6" s="581" t="s">
        <v>371</v>
      </c>
      <c r="I6" s="600">
        <f>'在庫（雨靴等）'!R6</f>
        <v>0</v>
      </c>
      <c r="J6" s="601">
        <v>36</v>
      </c>
      <c r="K6" s="602">
        <f t="shared" si="0"/>
        <v>0</v>
      </c>
    </row>
    <row r="7" ht="35.25" spans="2:11">
      <c r="B7" s="573"/>
      <c r="C7" s="574"/>
      <c r="D7" s="580"/>
      <c r="E7" s="580"/>
      <c r="F7" s="576">
        <v>26</v>
      </c>
      <c r="G7" s="576" t="s">
        <v>372</v>
      </c>
      <c r="H7" s="581" t="s">
        <v>373</v>
      </c>
      <c r="I7" s="600">
        <f>'在庫（雨靴等）'!R7</f>
        <v>0</v>
      </c>
      <c r="J7" s="601">
        <v>36</v>
      </c>
      <c r="K7" s="602">
        <f t="shared" si="0"/>
        <v>0</v>
      </c>
    </row>
    <row r="8" ht="35.25" spans="2:11">
      <c r="B8" s="573"/>
      <c r="C8" s="574"/>
      <c r="D8" s="580"/>
      <c r="E8" s="580"/>
      <c r="F8" s="576">
        <v>28</v>
      </c>
      <c r="G8" s="576" t="s">
        <v>374</v>
      </c>
      <c r="H8" s="581" t="s">
        <v>375</v>
      </c>
      <c r="I8" s="600">
        <f>'在庫（雨靴等）'!R8</f>
        <v>0</v>
      </c>
      <c r="J8" s="601">
        <v>36</v>
      </c>
      <c r="K8" s="602">
        <f t="shared" si="0"/>
        <v>0</v>
      </c>
    </row>
    <row r="9" ht="35.25" spans="2:11">
      <c r="B9" s="573"/>
      <c r="C9" s="574"/>
      <c r="D9" s="580"/>
      <c r="E9" s="580"/>
      <c r="F9" s="576">
        <v>29</v>
      </c>
      <c r="G9" s="576" t="s">
        <v>376</v>
      </c>
      <c r="H9" s="581" t="s">
        <v>377</v>
      </c>
      <c r="I9" s="600">
        <f>'在庫（雨靴等）'!R9</f>
        <v>0</v>
      </c>
      <c r="J9" s="601">
        <v>36</v>
      </c>
      <c r="K9" s="602">
        <f t="shared" si="0"/>
        <v>0</v>
      </c>
    </row>
    <row r="10" ht="35.25" spans="2:11">
      <c r="B10" s="573"/>
      <c r="C10" s="574"/>
      <c r="D10" s="580"/>
      <c r="E10" s="580"/>
      <c r="F10" s="576">
        <v>31</v>
      </c>
      <c r="G10" s="576" t="s">
        <v>378</v>
      </c>
      <c r="H10" s="581" t="s">
        <v>379</v>
      </c>
      <c r="I10" s="600">
        <f>'在庫（雨靴等）'!R10</f>
        <v>0</v>
      </c>
      <c r="J10" s="601">
        <v>36</v>
      </c>
      <c r="K10" s="602">
        <f t="shared" si="0"/>
        <v>0</v>
      </c>
    </row>
    <row r="11" ht="35.25" spans="2:11">
      <c r="B11" s="573"/>
      <c r="C11" s="574"/>
      <c r="D11" s="580"/>
      <c r="E11" s="580"/>
      <c r="F11" s="582">
        <v>32</v>
      </c>
      <c r="G11" s="582" t="s">
        <v>380</v>
      </c>
      <c r="H11" s="583" t="s">
        <v>381</v>
      </c>
      <c r="I11" s="600">
        <f>'在庫（雨靴等）'!R11</f>
        <v>0</v>
      </c>
      <c r="J11" s="601">
        <v>36</v>
      </c>
      <c r="K11" s="602">
        <f t="shared" si="0"/>
        <v>0</v>
      </c>
    </row>
    <row r="12" ht="35.25" spans="2:11">
      <c r="B12" s="573"/>
      <c r="C12" s="574"/>
      <c r="D12" s="580"/>
      <c r="E12" s="580"/>
      <c r="F12" s="584">
        <v>34</v>
      </c>
      <c r="G12" s="584" t="s">
        <v>382</v>
      </c>
      <c r="H12" s="585" t="s">
        <v>383</v>
      </c>
      <c r="I12" s="603">
        <f>'在庫（雨靴等）'!R12</f>
        <v>0</v>
      </c>
      <c r="J12" s="604">
        <v>36</v>
      </c>
      <c r="K12" s="605">
        <f t="shared" ref="K12:K20" si="1">I12*J12</f>
        <v>0</v>
      </c>
    </row>
    <row r="13" ht="35.25" spans="2:11">
      <c r="B13" s="573"/>
      <c r="C13" s="586"/>
      <c r="D13" s="587" t="s">
        <v>384</v>
      </c>
      <c r="E13" s="587" t="s">
        <v>31</v>
      </c>
      <c r="F13" s="588">
        <v>23</v>
      </c>
      <c r="G13" s="588" t="s">
        <v>368</v>
      </c>
      <c r="H13" s="589" t="s">
        <v>385</v>
      </c>
      <c r="I13" s="606">
        <f>'在庫（雨靴等）'!R13</f>
        <v>0</v>
      </c>
      <c r="J13" s="607">
        <v>36</v>
      </c>
      <c r="K13" s="608">
        <f t="shared" si="1"/>
        <v>0</v>
      </c>
    </row>
    <row r="14" ht="35.25" spans="2:11">
      <c r="B14" s="573"/>
      <c r="C14" s="574"/>
      <c r="D14" s="580"/>
      <c r="E14" s="580"/>
      <c r="F14" s="576">
        <v>24</v>
      </c>
      <c r="G14" s="576" t="s">
        <v>370</v>
      </c>
      <c r="H14" s="581" t="s">
        <v>386</v>
      </c>
      <c r="I14" s="600">
        <f>'在庫（雨靴等）'!R14</f>
        <v>0</v>
      </c>
      <c r="J14" s="601">
        <v>36</v>
      </c>
      <c r="K14" s="602">
        <f t="shared" si="1"/>
        <v>0</v>
      </c>
    </row>
    <row r="15" ht="35.25" spans="2:11">
      <c r="B15" s="573"/>
      <c r="C15" s="574"/>
      <c r="D15" s="580"/>
      <c r="E15" s="580"/>
      <c r="F15" s="576">
        <v>26</v>
      </c>
      <c r="G15" s="576" t="s">
        <v>372</v>
      </c>
      <c r="H15" s="581" t="s">
        <v>387</v>
      </c>
      <c r="I15" s="600">
        <f>'在庫（雨靴等）'!R15</f>
        <v>0</v>
      </c>
      <c r="J15" s="601">
        <v>36</v>
      </c>
      <c r="K15" s="602">
        <f t="shared" si="1"/>
        <v>0</v>
      </c>
    </row>
    <row r="16" ht="35.25" spans="2:11">
      <c r="B16" s="573"/>
      <c r="C16" s="574"/>
      <c r="D16" s="580"/>
      <c r="E16" s="580"/>
      <c r="F16" s="576">
        <v>28</v>
      </c>
      <c r="G16" s="576" t="s">
        <v>374</v>
      </c>
      <c r="H16" s="581" t="s">
        <v>388</v>
      </c>
      <c r="I16" s="600">
        <f>'在庫（雨靴等）'!R16</f>
        <v>0</v>
      </c>
      <c r="J16" s="601">
        <v>36</v>
      </c>
      <c r="K16" s="602">
        <f t="shared" si="1"/>
        <v>0</v>
      </c>
    </row>
    <row r="17" ht="35.25" spans="2:11">
      <c r="B17" s="573"/>
      <c r="C17" s="574"/>
      <c r="D17" s="580"/>
      <c r="E17" s="580"/>
      <c r="F17" s="576">
        <v>29</v>
      </c>
      <c r="G17" s="576" t="s">
        <v>376</v>
      </c>
      <c r="H17" s="581" t="s">
        <v>389</v>
      </c>
      <c r="I17" s="600">
        <f>'在庫（雨靴等）'!R17</f>
        <v>0</v>
      </c>
      <c r="J17" s="601">
        <v>36</v>
      </c>
      <c r="K17" s="602">
        <f t="shared" si="1"/>
        <v>0</v>
      </c>
    </row>
    <row r="18" ht="35.25" spans="2:11">
      <c r="B18" s="573"/>
      <c r="C18" s="574"/>
      <c r="D18" s="580"/>
      <c r="E18" s="580"/>
      <c r="F18" s="576">
        <v>31</v>
      </c>
      <c r="G18" s="576" t="s">
        <v>378</v>
      </c>
      <c r="H18" s="581" t="s">
        <v>390</v>
      </c>
      <c r="I18" s="600">
        <f>'在庫（雨靴等）'!R18</f>
        <v>0</v>
      </c>
      <c r="J18" s="601">
        <v>36</v>
      </c>
      <c r="K18" s="602">
        <f t="shared" si="1"/>
        <v>0</v>
      </c>
    </row>
    <row r="19" ht="35.25" spans="2:11">
      <c r="B19" s="573"/>
      <c r="C19" s="574"/>
      <c r="D19" s="580"/>
      <c r="E19" s="580"/>
      <c r="F19" s="582">
        <v>32</v>
      </c>
      <c r="G19" s="582" t="s">
        <v>380</v>
      </c>
      <c r="H19" s="583" t="s">
        <v>391</v>
      </c>
      <c r="I19" s="600">
        <f>'在庫（雨靴等）'!R19</f>
        <v>0</v>
      </c>
      <c r="J19" s="601">
        <v>36</v>
      </c>
      <c r="K19" s="602">
        <f t="shared" si="1"/>
        <v>0</v>
      </c>
    </row>
    <row r="20" ht="36" spans="2:11">
      <c r="B20" s="590"/>
      <c r="C20" s="591"/>
      <c r="D20" s="592"/>
      <c r="E20" s="592"/>
      <c r="F20" s="593">
        <v>34</v>
      </c>
      <c r="G20" s="593" t="s">
        <v>382</v>
      </c>
      <c r="H20" s="594" t="s">
        <v>392</v>
      </c>
      <c r="I20" s="600">
        <f>'在庫（雨靴等）'!R20</f>
        <v>0</v>
      </c>
      <c r="J20" s="601">
        <v>36</v>
      </c>
      <c r="K20" s="602">
        <f t="shared" si="1"/>
        <v>0</v>
      </c>
    </row>
    <row r="21" ht="35.25" spans="2:11">
      <c r="B21" s="573" t="s">
        <v>393</v>
      </c>
      <c r="C21" s="586"/>
      <c r="D21" s="587" t="s">
        <v>394</v>
      </c>
      <c r="E21" s="587" t="s">
        <v>31</v>
      </c>
      <c r="F21" s="588">
        <v>23</v>
      </c>
      <c r="G21" s="588" t="s">
        <v>368</v>
      </c>
      <c r="H21" s="589" t="s">
        <v>395</v>
      </c>
      <c r="I21" s="597">
        <f>'在庫（雨靴等）'!R21</f>
        <v>0</v>
      </c>
      <c r="J21" s="598">
        <v>38</v>
      </c>
      <c r="K21" s="599">
        <f t="shared" ref="K21:K47" si="2">I21*J21</f>
        <v>0</v>
      </c>
    </row>
    <row r="22" ht="35.25" spans="2:11">
      <c r="B22" s="573"/>
      <c r="C22" s="574"/>
      <c r="D22" s="580"/>
      <c r="E22" s="580"/>
      <c r="F22" s="576">
        <v>24</v>
      </c>
      <c r="G22" s="576" t="s">
        <v>370</v>
      </c>
      <c r="H22" s="581" t="s">
        <v>396</v>
      </c>
      <c r="I22" s="600">
        <f>'在庫（雨靴等）'!R22</f>
        <v>0</v>
      </c>
      <c r="J22" s="601">
        <v>38</v>
      </c>
      <c r="K22" s="602">
        <f t="shared" si="2"/>
        <v>0</v>
      </c>
    </row>
    <row r="23" ht="35.25" spans="2:11">
      <c r="B23" s="573"/>
      <c r="C23" s="574"/>
      <c r="D23" s="580"/>
      <c r="E23" s="580"/>
      <c r="F23" s="576">
        <v>26</v>
      </c>
      <c r="G23" s="576" t="s">
        <v>372</v>
      </c>
      <c r="H23" s="581" t="s">
        <v>397</v>
      </c>
      <c r="I23" s="600">
        <f>'在庫（雨靴等）'!R23</f>
        <v>0</v>
      </c>
      <c r="J23" s="601">
        <v>38</v>
      </c>
      <c r="K23" s="602">
        <f t="shared" si="2"/>
        <v>0</v>
      </c>
    </row>
    <row r="24" ht="35.25" spans="2:11">
      <c r="B24" s="573"/>
      <c r="C24" s="574"/>
      <c r="D24" s="580"/>
      <c r="E24" s="580"/>
      <c r="F24" s="576">
        <v>28</v>
      </c>
      <c r="G24" s="576" t="s">
        <v>374</v>
      </c>
      <c r="H24" s="581" t="s">
        <v>398</v>
      </c>
      <c r="I24" s="600">
        <f>'在庫（雨靴等）'!R24</f>
        <v>0</v>
      </c>
      <c r="J24" s="601">
        <v>38</v>
      </c>
      <c r="K24" s="602">
        <f t="shared" si="2"/>
        <v>0</v>
      </c>
    </row>
    <row r="25" ht="35.25" spans="2:11">
      <c r="B25" s="573"/>
      <c r="C25" s="574"/>
      <c r="D25" s="580"/>
      <c r="E25" s="580"/>
      <c r="F25" s="576">
        <v>29</v>
      </c>
      <c r="G25" s="576" t="s">
        <v>376</v>
      </c>
      <c r="H25" s="581" t="s">
        <v>399</v>
      </c>
      <c r="I25" s="600">
        <f>'在庫（雨靴等）'!R25</f>
        <v>0</v>
      </c>
      <c r="J25" s="601">
        <v>38</v>
      </c>
      <c r="K25" s="602">
        <f t="shared" si="2"/>
        <v>0</v>
      </c>
    </row>
    <row r="26" ht="35.25" spans="2:11">
      <c r="B26" s="573"/>
      <c r="C26" s="574"/>
      <c r="D26" s="580"/>
      <c r="E26" s="580"/>
      <c r="F26" s="576">
        <v>31</v>
      </c>
      <c r="G26" s="576" t="s">
        <v>378</v>
      </c>
      <c r="H26" s="581" t="s">
        <v>400</v>
      </c>
      <c r="I26" s="600">
        <f>'在庫（雨靴等）'!R26</f>
        <v>0</v>
      </c>
      <c r="J26" s="601">
        <v>38</v>
      </c>
      <c r="K26" s="602">
        <f t="shared" si="2"/>
        <v>0</v>
      </c>
    </row>
    <row r="27" ht="35.25" spans="2:11">
      <c r="B27" s="573"/>
      <c r="C27" s="574"/>
      <c r="D27" s="580"/>
      <c r="E27" s="580"/>
      <c r="F27" s="584">
        <v>32</v>
      </c>
      <c r="G27" s="584" t="s">
        <v>380</v>
      </c>
      <c r="H27" s="585" t="s">
        <v>401</v>
      </c>
      <c r="I27" s="603">
        <f>'在庫（雨靴等）'!R27</f>
        <v>0</v>
      </c>
      <c r="J27" s="604">
        <v>38</v>
      </c>
      <c r="K27" s="605">
        <f t="shared" si="2"/>
        <v>0</v>
      </c>
    </row>
    <row r="28" ht="35.25" spans="2:11">
      <c r="B28" s="573"/>
      <c r="C28" s="586"/>
      <c r="D28" s="587" t="s">
        <v>402</v>
      </c>
      <c r="E28" s="587" t="s">
        <v>403</v>
      </c>
      <c r="F28" s="588">
        <v>23</v>
      </c>
      <c r="G28" s="588" t="s">
        <v>368</v>
      </c>
      <c r="H28" s="589" t="s">
        <v>395</v>
      </c>
      <c r="I28" s="606">
        <f>'在庫（雨靴等）'!R28</f>
        <v>0</v>
      </c>
      <c r="J28" s="607">
        <v>38</v>
      </c>
      <c r="K28" s="608">
        <f t="shared" si="2"/>
        <v>0</v>
      </c>
    </row>
    <row r="29" ht="35.25" spans="2:11">
      <c r="B29" s="573"/>
      <c r="C29" s="574"/>
      <c r="D29" s="580"/>
      <c r="E29" s="580"/>
      <c r="F29" s="576">
        <v>24</v>
      </c>
      <c r="G29" s="576" t="s">
        <v>370</v>
      </c>
      <c r="H29" s="581" t="s">
        <v>396</v>
      </c>
      <c r="I29" s="600">
        <f>'在庫（雨靴等）'!R29</f>
        <v>0</v>
      </c>
      <c r="J29" s="601">
        <v>38</v>
      </c>
      <c r="K29" s="602">
        <f t="shared" si="2"/>
        <v>0</v>
      </c>
    </row>
    <row r="30" ht="35.25" spans="2:11">
      <c r="B30" s="573"/>
      <c r="C30" s="574"/>
      <c r="D30" s="580"/>
      <c r="E30" s="580"/>
      <c r="F30" s="576">
        <v>26</v>
      </c>
      <c r="G30" s="576" t="s">
        <v>372</v>
      </c>
      <c r="H30" s="581" t="s">
        <v>397</v>
      </c>
      <c r="I30" s="600">
        <f>'在庫（雨靴等）'!R30</f>
        <v>0</v>
      </c>
      <c r="J30" s="601">
        <v>38</v>
      </c>
      <c r="K30" s="602">
        <f t="shared" si="2"/>
        <v>0</v>
      </c>
    </row>
    <row r="31" ht="35.25" spans="2:11">
      <c r="B31" s="573"/>
      <c r="C31" s="574"/>
      <c r="D31" s="580"/>
      <c r="E31" s="580"/>
      <c r="F31" s="576">
        <v>28</v>
      </c>
      <c r="G31" s="576" t="s">
        <v>374</v>
      </c>
      <c r="H31" s="581" t="s">
        <v>398</v>
      </c>
      <c r="I31" s="600">
        <f>'在庫（雨靴等）'!R31</f>
        <v>0</v>
      </c>
      <c r="J31" s="601">
        <v>38</v>
      </c>
      <c r="K31" s="602">
        <f t="shared" si="2"/>
        <v>0</v>
      </c>
    </row>
    <row r="32" ht="35.25" spans="2:11">
      <c r="B32" s="573"/>
      <c r="C32" s="574"/>
      <c r="D32" s="580"/>
      <c r="E32" s="580"/>
      <c r="F32" s="576">
        <v>29</v>
      </c>
      <c r="G32" s="576" t="s">
        <v>376</v>
      </c>
      <c r="H32" s="581" t="s">
        <v>399</v>
      </c>
      <c r="I32" s="600">
        <f>'在庫（雨靴等）'!R32</f>
        <v>0</v>
      </c>
      <c r="J32" s="601">
        <v>38</v>
      </c>
      <c r="K32" s="602">
        <f t="shared" si="2"/>
        <v>0</v>
      </c>
    </row>
    <row r="33" ht="35.25" spans="2:11">
      <c r="B33" s="573"/>
      <c r="C33" s="574"/>
      <c r="D33" s="580"/>
      <c r="E33" s="580"/>
      <c r="F33" s="576">
        <v>31</v>
      </c>
      <c r="G33" s="576" t="s">
        <v>378</v>
      </c>
      <c r="H33" s="581" t="s">
        <v>400</v>
      </c>
      <c r="I33" s="600">
        <f>'在庫（雨靴等）'!R33</f>
        <v>0</v>
      </c>
      <c r="J33" s="601">
        <v>38</v>
      </c>
      <c r="K33" s="602">
        <f t="shared" si="2"/>
        <v>0</v>
      </c>
    </row>
    <row r="34" ht="36" spans="2:11">
      <c r="B34" s="573"/>
      <c r="C34" s="574"/>
      <c r="D34" s="580"/>
      <c r="E34" s="580"/>
      <c r="F34" s="584">
        <v>32</v>
      </c>
      <c r="G34" s="584" t="s">
        <v>380</v>
      </c>
      <c r="H34" s="585" t="s">
        <v>401</v>
      </c>
      <c r="I34" s="603">
        <f>'在庫（雨靴等）'!R34</f>
        <v>0</v>
      </c>
      <c r="J34" s="604">
        <v>38</v>
      </c>
      <c r="K34" s="605">
        <f t="shared" si="2"/>
        <v>0</v>
      </c>
    </row>
    <row r="35" ht="35.25" spans="2:11">
      <c r="B35" s="573"/>
      <c r="C35" s="586"/>
      <c r="D35" s="587" t="s">
        <v>411</v>
      </c>
      <c r="E35" s="587" t="s">
        <v>412</v>
      </c>
      <c r="F35" s="588">
        <v>23</v>
      </c>
      <c r="G35" s="588" t="s">
        <v>368</v>
      </c>
      <c r="H35" s="589" t="s">
        <v>413</v>
      </c>
      <c r="I35" s="597">
        <f>'在庫（雨靴等）'!R35</f>
        <v>0</v>
      </c>
      <c r="J35" s="598">
        <v>36</v>
      </c>
      <c r="K35" s="599">
        <f t="shared" si="2"/>
        <v>0</v>
      </c>
    </row>
    <row r="36" ht="35.25" spans="2:11">
      <c r="B36" s="573"/>
      <c r="C36" s="574"/>
      <c r="D36" s="580"/>
      <c r="E36" s="580"/>
      <c r="F36" s="576">
        <v>24</v>
      </c>
      <c r="G36" s="576" t="s">
        <v>370</v>
      </c>
      <c r="H36" s="581" t="s">
        <v>414</v>
      </c>
      <c r="I36" s="600">
        <f>'在庫（雨靴等）'!R36</f>
        <v>0</v>
      </c>
      <c r="J36" s="601">
        <v>36</v>
      </c>
      <c r="K36" s="602">
        <f t="shared" si="2"/>
        <v>0</v>
      </c>
    </row>
    <row r="37" ht="35.25" spans="2:11">
      <c r="B37" s="573"/>
      <c r="C37" s="574"/>
      <c r="D37" s="580"/>
      <c r="E37" s="580"/>
      <c r="F37" s="576">
        <v>26</v>
      </c>
      <c r="G37" s="576" t="s">
        <v>372</v>
      </c>
      <c r="H37" s="581" t="s">
        <v>415</v>
      </c>
      <c r="I37" s="600">
        <f>'在庫（雨靴等）'!R37</f>
        <v>0</v>
      </c>
      <c r="J37" s="601">
        <v>36</v>
      </c>
      <c r="K37" s="602">
        <f t="shared" si="2"/>
        <v>0</v>
      </c>
    </row>
    <row r="38" ht="35.25" spans="2:11">
      <c r="B38" s="573"/>
      <c r="C38" s="574"/>
      <c r="D38" s="580"/>
      <c r="E38" s="580"/>
      <c r="F38" s="576">
        <v>28</v>
      </c>
      <c r="G38" s="576" t="s">
        <v>374</v>
      </c>
      <c r="H38" s="581" t="s">
        <v>416</v>
      </c>
      <c r="I38" s="600">
        <f>'在庫（雨靴等）'!R38</f>
        <v>0</v>
      </c>
      <c r="J38" s="601">
        <v>36</v>
      </c>
      <c r="K38" s="602">
        <f t="shared" si="2"/>
        <v>0</v>
      </c>
    </row>
    <row r="39" ht="35.25" spans="2:11">
      <c r="B39" s="573"/>
      <c r="C39" s="574"/>
      <c r="D39" s="580"/>
      <c r="E39" s="580"/>
      <c r="F39" s="576">
        <v>29</v>
      </c>
      <c r="G39" s="576" t="s">
        <v>376</v>
      </c>
      <c r="H39" s="581" t="s">
        <v>417</v>
      </c>
      <c r="I39" s="600">
        <f>'在庫（雨靴等）'!R39</f>
        <v>0</v>
      </c>
      <c r="J39" s="601">
        <v>36</v>
      </c>
      <c r="K39" s="602">
        <f t="shared" si="2"/>
        <v>0</v>
      </c>
    </row>
    <row r="40" ht="35.25" spans="2:11">
      <c r="B40" s="573"/>
      <c r="C40" s="574"/>
      <c r="D40" s="580"/>
      <c r="E40" s="580"/>
      <c r="F40" s="576">
        <v>31</v>
      </c>
      <c r="G40" s="576" t="s">
        <v>378</v>
      </c>
      <c r="H40" s="581" t="s">
        <v>418</v>
      </c>
      <c r="I40" s="600">
        <f>'在庫（雨靴等）'!R40</f>
        <v>0</v>
      </c>
      <c r="J40" s="601">
        <v>36</v>
      </c>
      <c r="K40" s="602">
        <f t="shared" si="2"/>
        <v>0</v>
      </c>
    </row>
    <row r="41" ht="36" spans="2:11">
      <c r="B41" s="590"/>
      <c r="C41" s="591"/>
      <c r="D41" s="592"/>
      <c r="E41" s="592"/>
      <c r="F41" s="595">
        <v>32</v>
      </c>
      <c r="G41" s="595" t="s">
        <v>380</v>
      </c>
      <c r="H41" s="594" t="s">
        <v>419</v>
      </c>
      <c r="I41" s="609">
        <f>'在庫（雨靴等）'!R41</f>
        <v>0</v>
      </c>
      <c r="J41" s="610">
        <v>36</v>
      </c>
      <c r="K41" s="611">
        <f t="shared" si="2"/>
        <v>0</v>
      </c>
    </row>
    <row r="42" ht="35.25" spans="2:11">
      <c r="B42" s="568" t="s">
        <v>420</v>
      </c>
      <c r="C42" s="569"/>
      <c r="D42" s="578" t="s">
        <v>421</v>
      </c>
      <c r="E42" s="578"/>
      <c r="F42" s="571">
        <v>23</v>
      </c>
      <c r="G42" s="571" t="s">
        <v>368</v>
      </c>
      <c r="H42" s="579" t="s">
        <v>422</v>
      </c>
      <c r="I42" s="597">
        <f>'在庫（雨靴等）'!R42</f>
        <v>0</v>
      </c>
      <c r="J42" s="598">
        <v>36</v>
      </c>
      <c r="K42" s="599">
        <f t="shared" si="2"/>
        <v>0</v>
      </c>
    </row>
    <row r="43" ht="35.25" spans="2:11">
      <c r="B43" s="573"/>
      <c r="C43" s="574"/>
      <c r="D43" s="580"/>
      <c r="E43" s="580"/>
      <c r="F43" s="576">
        <v>24</v>
      </c>
      <c r="G43" s="576" t="s">
        <v>370</v>
      </c>
      <c r="H43" s="581" t="s">
        <v>423</v>
      </c>
      <c r="I43" s="600">
        <f>'在庫（雨靴等）'!R43</f>
        <v>0</v>
      </c>
      <c r="J43" s="601">
        <v>36</v>
      </c>
      <c r="K43" s="602">
        <f t="shared" si="2"/>
        <v>0</v>
      </c>
    </row>
    <row r="44" ht="35.25" spans="2:11">
      <c r="B44" s="573"/>
      <c r="C44" s="574"/>
      <c r="D44" s="580"/>
      <c r="E44" s="580"/>
      <c r="F44" s="576">
        <v>26</v>
      </c>
      <c r="G44" s="576" t="s">
        <v>372</v>
      </c>
      <c r="H44" s="581" t="s">
        <v>424</v>
      </c>
      <c r="I44" s="600">
        <f>'在庫（雨靴等）'!R44</f>
        <v>0</v>
      </c>
      <c r="J44" s="601">
        <v>36</v>
      </c>
      <c r="K44" s="602">
        <f t="shared" si="2"/>
        <v>0</v>
      </c>
    </row>
    <row r="45" ht="35.25" spans="2:11">
      <c r="B45" s="573"/>
      <c r="C45" s="574"/>
      <c r="D45" s="580"/>
      <c r="E45" s="580"/>
      <c r="F45" s="576">
        <v>28</v>
      </c>
      <c r="G45" s="576" t="s">
        <v>374</v>
      </c>
      <c r="H45" s="581" t="s">
        <v>425</v>
      </c>
      <c r="I45" s="600">
        <f>'在庫（雨靴等）'!R45</f>
        <v>0</v>
      </c>
      <c r="J45" s="601">
        <v>36</v>
      </c>
      <c r="K45" s="602">
        <f t="shared" si="2"/>
        <v>0</v>
      </c>
    </row>
    <row r="46" ht="35.25" spans="2:11">
      <c r="B46" s="573"/>
      <c r="C46" s="574"/>
      <c r="D46" s="580"/>
      <c r="E46" s="580"/>
      <c r="F46" s="576">
        <v>29</v>
      </c>
      <c r="G46" s="576" t="s">
        <v>376</v>
      </c>
      <c r="H46" s="581" t="s">
        <v>426</v>
      </c>
      <c r="I46" s="600">
        <f>'在庫（雨靴等）'!R46</f>
        <v>0</v>
      </c>
      <c r="J46" s="601">
        <v>36</v>
      </c>
      <c r="K46" s="602">
        <f t="shared" si="2"/>
        <v>0</v>
      </c>
    </row>
    <row r="47" ht="35.25" spans="2:11">
      <c r="B47" s="573"/>
      <c r="C47" s="574"/>
      <c r="D47" s="580"/>
      <c r="E47" s="580"/>
      <c r="F47" s="576">
        <v>31</v>
      </c>
      <c r="G47" s="576" t="s">
        <v>378</v>
      </c>
      <c r="H47" s="581" t="s">
        <v>427</v>
      </c>
      <c r="I47" s="600">
        <f>'在庫（雨靴等）'!R47</f>
        <v>0</v>
      </c>
      <c r="J47" s="601">
        <v>36</v>
      </c>
      <c r="K47" s="602">
        <f t="shared" si="2"/>
        <v>0</v>
      </c>
    </row>
    <row r="48" ht="35.25" spans="2:11">
      <c r="B48" s="573"/>
      <c r="C48" s="574"/>
      <c r="D48" s="580"/>
      <c r="E48" s="580"/>
      <c r="F48" s="582">
        <v>32</v>
      </c>
      <c r="G48" s="582" t="s">
        <v>380</v>
      </c>
      <c r="H48" s="583" t="s">
        <v>428</v>
      </c>
      <c r="I48" s="600">
        <f>'在庫（雨靴等）'!R48</f>
        <v>0</v>
      </c>
      <c r="J48" s="601">
        <v>36</v>
      </c>
      <c r="K48" s="602">
        <f t="shared" ref="K48:K80" si="3">I48*J48</f>
        <v>0</v>
      </c>
    </row>
    <row r="49" ht="35.25" spans="2:11">
      <c r="B49" s="573"/>
      <c r="C49" s="574"/>
      <c r="D49" s="580"/>
      <c r="E49" s="580"/>
      <c r="F49" s="584">
        <v>34</v>
      </c>
      <c r="G49" s="584" t="s">
        <v>382</v>
      </c>
      <c r="H49" s="585" t="s">
        <v>429</v>
      </c>
      <c r="I49" s="600">
        <f>'在庫（雨靴等）'!R49</f>
        <v>0</v>
      </c>
      <c r="J49" s="601">
        <v>36</v>
      </c>
      <c r="K49" s="602">
        <f t="shared" si="3"/>
        <v>0</v>
      </c>
    </row>
    <row r="50" ht="35.25" spans="2:11">
      <c r="B50" s="573"/>
      <c r="C50" s="586"/>
      <c r="D50" s="587" t="s">
        <v>384</v>
      </c>
      <c r="E50" s="587"/>
      <c r="F50" s="588">
        <v>23</v>
      </c>
      <c r="G50" s="588" t="s">
        <v>368</v>
      </c>
      <c r="H50" s="589" t="s">
        <v>430</v>
      </c>
      <c r="I50" s="600">
        <f>'在庫（雨靴等）'!R50</f>
        <v>0</v>
      </c>
      <c r="J50" s="601">
        <v>36</v>
      </c>
      <c r="K50" s="602">
        <f t="shared" si="3"/>
        <v>0</v>
      </c>
    </row>
    <row r="51" ht="35.25" spans="2:11">
      <c r="B51" s="573"/>
      <c r="C51" s="574"/>
      <c r="D51" s="580"/>
      <c r="E51" s="580"/>
      <c r="F51" s="576">
        <v>24</v>
      </c>
      <c r="G51" s="576" t="s">
        <v>370</v>
      </c>
      <c r="H51" s="581" t="s">
        <v>431</v>
      </c>
      <c r="I51" s="600">
        <f>'在庫（雨靴等）'!R51</f>
        <v>0</v>
      </c>
      <c r="J51" s="601">
        <v>36</v>
      </c>
      <c r="K51" s="602">
        <f t="shared" si="3"/>
        <v>0</v>
      </c>
    </row>
    <row r="52" ht="35.25" spans="2:11">
      <c r="B52" s="573"/>
      <c r="C52" s="574"/>
      <c r="D52" s="580"/>
      <c r="E52" s="580"/>
      <c r="F52" s="576">
        <v>26</v>
      </c>
      <c r="G52" s="576" t="s">
        <v>372</v>
      </c>
      <c r="H52" s="581" t="s">
        <v>432</v>
      </c>
      <c r="I52" s="600">
        <f>'在庫（雨靴等）'!R52</f>
        <v>0</v>
      </c>
      <c r="J52" s="601">
        <v>36</v>
      </c>
      <c r="K52" s="602">
        <f t="shared" si="3"/>
        <v>0</v>
      </c>
    </row>
    <row r="53" ht="35.25" spans="2:11">
      <c r="B53" s="573"/>
      <c r="C53" s="574"/>
      <c r="D53" s="580"/>
      <c r="E53" s="580"/>
      <c r="F53" s="576">
        <v>28</v>
      </c>
      <c r="G53" s="576" t="s">
        <v>374</v>
      </c>
      <c r="H53" s="581" t="s">
        <v>433</v>
      </c>
      <c r="I53" s="600">
        <f>'在庫（雨靴等）'!R53</f>
        <v>0</v>
      </c>
      <c r="J53" s="601">
        <v>36</v>
      </c>
      <c r="K53" s="602">
        <f t="shared" si="3"/>
        <v>0</v>
      </c>
    </row>
    <row r="54" ht="35.25" spans="2:11">
      <c r="B54" s="573"/>
      <c r="C54" s="574"/>
      <c r="D54" s="580"/>
      <c r="E54" s="580"/>
      <c r="F54" s="576">
        <v>29</v>
      </c>
      <c r="G54" s="576" t="s">
        <v>376</v>
      </c>
      <c r="H54" s="581" t="s">
        <v>434</v>
      </c>
      <c r="I54" s="600">
        <f>'在庫（雨靴等）'!R54</f>
        <v>0</v>
      </c>
      <c r="J54" s="601">
        <v>36</v>
      </c>
      <c r="K54" s="602">
        <f t="shared" si="3"/>
        <v>0</v>
      </c>
    </row>
    <row r="55" ht="35.25" spans="2:11">
      <c r="B55" s="573"/>
      <c r="C55" s="574"/>
      <c r="D55" s="580"/>
      <c r="E55" s="580"/>
      <c r="F55" s="576">
        <v>31</v>
      </c>
      <c r="G55" s="576" t="s">
        <v>378</v>
      </c>
      <c r="H55" s="581" t="s">
        <v>435</v>
      </c>
      <c r="I55" s="600">
        <f>'在庫（雨靴等）'!R55</f>
        <v>0</v>
      </c>
      <c r="J55" s="601">
        <v>36</v>
      </c>
      <c r="K55" s="602">
        <f t="shared" si="3"/>
        <v>0</v>
      </c>
    </row>
    <row r="56" ht="35.25" spans="2:11">
      <c r="B56" s="573"/>
      <c r="C56" s="574"/>
      <c r="D56" s="580"/>
      <c r="E56" s="580"/>
      <c r="F56" s="582">
        <v>32</v>
      </c>
      <c r="G56" s="582" t="s">
        <v>380</v>
      </c>
      <c r="H56" s="583" t="s">
        <v>436</v>
      </c>
      <c r="I56" s="600">
        <f>'在庫（雨靴等）'!R56</f>
        <v>0</v>
      </c>
      <c r="J56" s="601">
        <v>36</v>
      </c>
      <c r="K56" s="602">
        <f t="shared" si="3"/>
        <v>0</v>
      </c>
    </row>
    <row r="57" ht="35.25" spans="2:11">
      <c r="B57" s="573"/>
      <c r="C57" s="574"/>
      <c r="D57" s="580"/>
      <c r="E57" s="580"/>
      <c r="F57" s="584">
        <v>34</v>
      </c>
      <c r="G57" s="584" t="s">
        <v>382</v>
      </c>
      <c r="H57" s="585" t="s">
        <v>437</v>
      </c>
      <c r="I57" s="600">
        <f>'在庫（雨靴等）'!R57</f>
        <v>0</v>
      </c>
      <c r="J57" s="601">
        <v>36</v>
      </c>
      <c r="K57" s="602">
        <f t="shared" si="3"/>
        <v>0</v>
      </c>
    </row>
    <row r="58" ht="35.25" spans="2:11">
      <c r="B58" s="573"/>
      <c r="C58" s="586"/>
      <c r="D58" s="587" t="s">
        <v>438</v>
      </c>
      <c r="E58" s="587"/>
      <c r="F58" s="588">
        <v>23</v>
      </c>
      <c r="G58" s="588" t="s">
        <v>368</v>
      </c>
      <c r="H58" s="589" t="s">
        <v>439</v>
      </c>
      <c r="I58" s="600">
        <f>'在庫（雨靴等）'!R58</f>
        <v>0</v>
      </c>
      <c r="J58" s="601">
        <v>36</v>
      </c>
      <c r="K58" s="602">
        <f t="shared" si="3"/>
        <v>0</v>
      </c>
    </row>
    <row r="59" ht="35.25" spans="2:11">
      <c r="B59" s="573"/>
      <c r="C59" s="574"/>
      <c r="D59" s="580"/>
      <c r="E59" s="580"/>
      <c r="F59" s="576">
        <v>24</v>
      </c>
      <c r="G59" s="576" t="s">
        <v>370</v>
      </c>
      <c r="H59" s="581" t="s">
        <v>440</v>
      </c>
      <c r="I59" s="600">
        <f>'在庫（雨靴等）'!R59</f>
        <v>0</v>
      </c>
      <c r="J59" s="601">
        <v>36</v>
      </c>
      <c r="K59" s="602">
        <f t="shared" si="3"/>
        <v>0</v>
      </c>
    </row>
    <row r="60" ht="35.25" spans="2:11">
      <c r="B60" s="573"/>
      <c r="C60" s="574"/>
      <c r="D60" s="580"/>
      <c r="E60" s="580"/>
      <c r="F60" s="576">
        <v>26</v>
      </c>
      <c r="G60" s="576" t="s">
        <v>372</v>
      </c>
      <c r="H60" s="581" t="s">
        <v>441</v>
      </c>
      <c r="I60" s="600">
        <f>'在庫（雨靴等）'!R60</f>
        <v>0</v>
      </c>
      <c r="J60" s="601">
        <v>36</v>
      </c>
      <c r="K60" s="602">
        <f t="shared" si="3"/>
        <v>0</v>
      </c>
    </row>
    <row r="61" ht="35.25" spans="2:11">
      <c r="B61" s="573"/>
      <c r="C61" s="574"/>
      <c r="D61" s="580"/>
      <c r="E61" s="580"/>
      <c r="F61" s="576">
        <v>28</v>
      </c>
      <c r="G61" s="576" t="s">
        <v>374</v>
      </c>
      <c r="H61" s="581" t="s">
        <v>442</v>
      </c>
      <c r="I61" s="600">
        <f>'在庫（雨靴等）'!R61</f>
        <v>0</v>
      </c>
      <c r="J61" s="601">
        <v>36</v>
      </c>
      <c r="K61" s="602">
        <f t="shared" si="3"/>
        <v>0</v>
      </c>
    </row>
    <row r="62" ht="35.25" spans="2:11">
      <c r="B62" s="573"/>
      <c r="C62" s="574"/>
      <c r="D62" s="580"/>
      <c r="E62" s="580"/>
      <c r="F62" s="576">
        <v>29</v>
      </c>
      <c r="G62" s="576" t="s">
        <v>376</v>
      </c>
      <c r="H62" s="581" t="s">
        <v>443</v>
      </c>
      <c r="I62" s="600">
        <f>'在庫（雨靴等）'!R62</f>
        <v>0</v>
      </c>
      <c r="J62" s="601">
        <v>36</v>
      </c>
      <c r="K62" s="602">
        <f t="shared" si="3"/>
        <v>0</v>
      </c>
    </row>
    <row r="63" ht="35.25" spans="2:11">
      <c r="B63" s="573"/>
      <c r="C63" s="574"/>
      <c r="D63" s="580"/>
      <c r="E63" s="580"/>
      <c r="F63" s="576">
        <v>31</v>
      </c>
      <c r="G63" s="576" t="s">
        <v>378</v>
      </c>
      <c r="H63" s="581" t="s">
        <v>444</v>
      </c>
      <c r="I63" s="600">
        <f>'在庫（雨靴等）'!R63</f>
        <v>0</v>
      </c>
      <c r="J63" s="601">
        <v>36</v>
      </c>
      <c r="K63" s="602">
        <f t="shared" si="3"/>
        <v>0</v>
      </c>
    </row>
    <row r="64" ht="35.25" spans="2:11">
      <c r="B64" s="573"/>
      <c r="C64" s="574"/>
      <c r="D64" s="580"/>
      <c r="E64" s="580"/>
      <c r="F64" s="582">
        <v>32</v>
      </c>
      <c r="G64" s="582" t="s">
        <v>380</v>
      </c>
      <c r="H64" s="583" t="s">
        <v>445</v>
      </c>
      <c r="I64" s="600">
        <f>'在庫（雨靴等）'!R64</f>
        <v>0</v>
      </c>
      <c r="J64" s="601">
        <v>36</v>
      </c>
      <c r="K64" s="602">
        <f t="shared" si="3"/>
        <v>0</v>
      </c>
    </row>
    <row r="65" ht="35.25" spans="2:11">
      <c r="B65" s="573"/>
      <c r="C65" s="574"/>
      <c r="D65" s="580"/>
      <c r="E65" s="580"/>
      <c r="F65" s="584">
        <v>34</v>
      </c>
      <c r="G65" s="584" t="s">
        <v>382</v>
      </c>
      <c r="H65" s="585" t="s">
        <v>446</v>
      </c>
      <c r="I65" s="600">
        <f>'在庫（雨靴等）'!R65</f>
        <v>0</v>
      </c>
      <c r="J65" s="601">
        <v>36</v>
      </c>
      <c r="K65" s="602">
        <f t="shared" si="3"/>
        <v>0</v>
      </c>
    </row>
    <row r="66" ht="35.25" spans="2:11">
      <c r="B66" s="573"/>
      <c r="C66" s="586"/>
      <c r="D66" s="587" t="s">
        <v>447</v>
      </c>
      <c r="E66" s="587"/>
      <c r="F66" s="588">
        <v>23</v>
      </c>
      <c r="G66" s="588" t="s">
        <v>368</v>
      </c>
      <c r="H66" s="589" t="s">
        <v>448</v>
      </c>
      <c r="I66" s="600">
        <f>'在庫（雨靴等）'!R66</f>
        <v>0</v>
      </c>
      <c r="J66" s="601">
        <v>36</v>
      </c>
      <c r="K66" s="602">
        <f t="shared" si="3"/>
        <v>0</v>
      </c>
    </row>
    <row r="67" ht="35.25" spans="2:11">
      <c r="B67" s="573"/>
      <c r="C67" s="574"/>
      <c r="D67" s="580"/>
      <c r="E67" s="580"/>
      <c r="F67" s="576">
        <v>24</v>
      </c>
      <c r="G67" s="576" t="s">
        <v>370</v>
      </c>
      <c r="H67" s="581" t="s">
        <v>449</v>
      </c>
      <c r="I67" s="600">
        <f>'在庫（雨靴等）'!R67</f>
        <v>0</v>
      </c>
      <c r="J67" s="601">
        <v>36</v>
      </c>
      <c r="K67" s="602">
        <f t="shared" si="3"/>
        <v>0</v>
      </c>
    </row>
    <row r="68" ht="35.25" spans="2:11">
      <c r="B68" s="573"/>
      <c r="C68" s="574"/>
      <c r="D68" s="580"/>
      <c r="E68" s="580"/>
      <c r="F68" s="576">
        <v>26</v>
      </c>
      <c r="G68" s="576" t="s">
        <v>372</v>
      </c>
      <c r="H68" s="581" t="s">
        <v>450</v>
      </c>
      <c r="I68" s="600">
        <f>'在庫（雨靴等）'!R68</f>
        <v>0</v>
      </c>
      <c r="J68" s="601">
        <v>36</v>
      </c>
      <c r="K68" s="602">
        <f t="shared" si="3"/>
        <v>0</v>
      </c>
    </row>
    <row r="69" ht="35.25" spans="2:11">
      <c r="B69" s="573"/>
      <c r="C69" s="574"/>
      <c r="D69" s="580"/>
      <c r="E69" s="580"/>
      <c r="F69" s="576">
        <v>28</v>
      </c>
      <c r="G69" s="576" t="s">
        <v>374</v>
      </c>
      <c r="H69" s="581" t="s">
        <v>451</v>
      </c>
      <c r="I69" s="600">
        <f>'在庫（雨靴等）'!R69</f>
        <v>0</v>
      </c>
      <c r="J69" s="601">
        <v>36</v>
      </c>
      <c r="K69" s="602">
        <f t="shared" si="3"/>
        <v>0</v>
      </c>
    </row>
    <row r="70" ht="35.25" spans="2:11">
      <c r="B70" s="573"/>
      <c r="C70" s="574"/>
      <c r="D70" s="580"/>
      <c r="E70" s="580"/>
      <c r="F70" s="576">
        <v>29</v>
      </c>
      <c r="G70" s="576" t="s">
        <v>376</v>
      </c>
      <c r="H70" s="581" t="s">
        <v>452</v>
      </c>
      <c r="I70" s="600">
        <f>'在庫（雨靴等）'!R70</f>
        <v>0</v>
      </c>
      <c r="J70" s="601">
        <v>36</v>
      </c>
      <c r="K70" s="602">
        <f t="shared" si="3"/>
        <v>0</v>
      </c>
    </row>
    <row r="71" ht="35.25" spans="2:11">
      <c r="B71" s="573"/>
      <c r="C71" s="574"/>
      <c r="D71" s="580"/>
      <c r="E71" s="580"/>
      <c r="F71" s="576">
        <v>31</v>
      </c>
      <c r="G71" s="576" t="s">
        <v>378</v>
      </c>
      <c r="H71" s="581" t="s">
        <v>453</v>
      </c>
      <c r="I71" s="600">
        <f>'在庫（雨靴等）'!R71</f>
        <v>0</v>
      </c>
      <c r="J71" s="601">
        <v>36</v>
      </c>
      <c r="K71" s="602">
        <f t="shared" si="3"/>
        <v>0</v>
      </c>
    </row>
    <row r="72" ht="35.25" spans="2:11">
      <c r="B72" s="573"/>
      <c r="C72" s="574"/>
      <c r="D72" s="580"/>
      <c r="E72" s="580"/>
      <c r="F72" s="582">
        <v>32</v>
      </c>
      <c r="G72" s="582" t="s">
        <v>380</v>
      </c>
      <c r="H72" s="583" t="s">
        <v>454</v>
      </c>
      <c r="I72" s="600">
        <f>'在庫（雨靴等）'!R72</f>
        <v>0</v>
      </c>
      <c r="J72" s="601">
        <v>36</v>
      </c>
      <c r="K72" s="602">
        <f t="shared" si="3"/>
        <v>0</v>
      </c>
    </row>
    <row r="73" ht="36" spans="2:11">
      <c r="B73" s="573"/>
      <c r="C73" s="574"/>
      <c r="D73" s="580"/>
      <c r="E73" s="580"/>
      <c r="F73" s="584">
        <v>34</v>
      </c>
      <c r="G73" s="584" t="s">
        <v>382</v>
      </c>
      <c r="H73" s="585" t="s">
        <v>455</v>
      </c>
      <c r="I73" s="603">
        <f>'在庫（雨靴等）'!R73</f>
        <v>0</v>
      </c>
      <c r="J73" s="604">
        <v>36</v>
      </c>
      <c r="K73" s="605">
        <f t="shared" si="3"/>
        <v>0</v>
      </c>
    </row>
    <row r="74" ht="35.25" spans="2:11">
      <c r="B74" s="568" t="s">
        <v>456</v>
      </c>
      <c r="C74" s="569"/>
      <c r="D74" s="578" t="s">
        <v>367</v>
      </c>
      <c r="E74" s="578"/>
      <c r="F74" s="612">
        <v>24</v>
      </c>
      <c r="G74" s="571" t="s">
        <v>457</v>
      </c>
      <c r="H74" s="572" t="s">
        <v>458</v>
      </c>
      <c r="I74" s="597">
        <f>'在庫（雨靴等）'!R74</f>
        <v>0</v>
      </c>
      <c r="J74" s="598">
        <v>36</v>
      </c>
      <c r="K74" s="599">
        <f t="shared" si="3"/>
        <v>0</v>
      </c>
    </row>
    <row r="75" ht="35.25" spans="2:11">
      <c r="B75" s="573"/>
      <c r="C75" s="574"/>
      <c r="D75" s="580"/>
      <c r="E75" s="580"/>
      <c r="F75" s="576">
        <v>26</v>
      </c>
      <c r="G75" s="576" t="s">
        <v>372</v>
      </c>
      <c r="H75" s="577" t="s">
        <v>459</v>
      </c>
      <c r="I75" s="600">
        <f>'在庫（雨靴等）'!R75</f>
        <v>0</v>
      </c>
      <c r="J75" s="601">
        <v>36</v>
      </c>
      <c r="K75" s="602">
        <f t="shared" si="3"/>
        <v>0</v>
      </c>
    </row>
    <row r="76" ht="35.25" spans="2:11">
      <c r="B76" s="573"/>
      <c r="C76" s="574"/>
      <c r="D76" s="580"/>
      <c r="E76" s="580"/>
      <c r="F76" s="576">
        <v>28</v>
      </c>
      <c r="G76" s="576" t="s">
        <v>460</v>
      </c>
      <c r="H76" s="577" t="s">
        <v>461</v>
      </c>
      <c r="I76" s="600">
        <f>'在庫（雨靴等）'!R76</f>
        <v>0</v>
      </c>
      <c r="J76" s="601">
        <v>36</v>
      </c>
      <c r="K76" s="602">
        <f t="shared" si="3"/>
        <v>0</v>
      </c>
    </row>
    <row r="77" ht="35.25" spans="2:11">
      <c r="B77" s="573"/>
      <c r="C77" s="574"/>
      <c r="D77" s="580"/>
      <c r="E77" s="580"/>
      <c r="F77" s="576">
        <v>30</v>
      </c>
      <c r="G77" s="576" t="s">
        <v>462</v>
      </c>
      <c r="H77" s="577" t="s">
        <v>463</v>
      </c>
      <c r="I77" s="600">
        <f>'在庫（雨靴等）'!R77</f>
        <v>0</v>
      </c>
      <c r="J77" s="601">
        <v>36</v>
      </c>
      <c r="K77" s="602">
        <f t="shared" si="3"/>
        <v>0</v>
      </c>
    </row>
    <row r="78" ht="35.25" spans="2:11">
      <c r="B78" s="573"/>
      <c r="C78" s="574"/>
      <c r="D78" s="580"/>
      <c r="E78" s="580"/>
      <c r="F78" s="576">
        <v>32</v>
      </c>
      <c r="G78" s="576" t="s">
        <v>380</v>
      </c>
      <c r="H78" s="577" t="s">
        <v>464</v>
      </c>
      <c r="I78" s="600">
        <f>'在庫（雨靴等）'!R78</f>
        <v>0</v>
      </c>
      <c r="J78" s="601">
        <v>36</v>
      </c>
      <c r="K78" s="602">
        <f t="shared" si="3"/>
        <v>0</v>
      </c>
    </row>
    <row r="79" ht="35.25" spans="2:11">
      <c r="B79" s="573"/>
      <c r="C79" s="574"/>
      <c r="D79" s="580"/>
      <c r="E79" s="580"/>
      <c r="F79" s="576">
        <v>34</v>
      </c>
      <c r="G79" s="576" t="s">
        <v>382</v>
      </c>
      <c r="H79" s="577" t="s">
        <v>465</v>
      </c>
      <c r="I79" s="600">
        <f>'在庫（雨靴等）'!R79</f>
        <v>0</v>
      </c>
      <c r="J79" s="601">
        <v>36</v>
      </c>
      <c r="K79" s="602">
        <f t="shared" si="3"/>
        <v>0</v>
      </c>
    </row>
    <row r="80" ht="36" spans="2:11">
      <c r="B80" s="590"/>
      <c r="C80" s="591"/>
      <c r="D80" s="592"/>
      <c r="E80" s="592"/>
      <c r="F80" s="593">
        <v>36</v>
      </c>
      <c r="G80" s="593" t="s">
        <v>466</v>
      </c>
      <c r="H80" s="613" t="s">
        <v>467</v>
      </c>
      <c r="I80" s="609">
        <f>'在庫（雨靴等）'!R80</f>
        <v>0</v>
      </c>
      <c r="J80" s="610">
        <v>36</v>
      </c>
      <c r="K80" s="611">
        <f t="shared" si="3"/>
        <v>0</v>
      </c>
    </row>
    <row r="81" ht="60" spans="9:11">
      <c r="I81" s="614">
        <f>SUM(I3:I80)</f>
        <v>0</v>
      </c>
      <c r="J81" s="614"/>
      <c r="K81" s="614">
        <f>SUM(K3:K80)</f>
        <v>0</v>
      </c>
    </row>
  </sheetData>
  <autoFilter ref="B2:U81">
    <extLst/>
  </autoFilter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Z189"/>
  <sheetViews>
    <sheetView showGridLines="0" zoomScale="50" zoomScaleNormal="50" workbookViewId="0">
      <pane xSplit="10" ySplit="3" topLeftCell="K4" activePane="bottomRight" state="frozen"/>
      <selection/>
      <selection pane="topRight"/>
      <selection pane="bottomLeft"/>
      <selection pane="bottomRight" activeCell="Q8" sqref="Q8"/>
    </sheetView>
  </sheetViews>
  <sheetFormatPr defaultColWidth="9" defaultRowHeight="25.5"/>
  <cols>
    <col min="1" max="1" width="9" style="55"/>
    <col min="2" max="3" width="12.125" style="434" customWidth="1"/>
    <col min="4" max="4" width="19.0916666666667" style="56" customWidth="1"/>
    <col min="5" max="5" width="31.125" style="55" customWidth="1"/>
    <col min="6" max="6" width="10" style="55" customWidth="1"/>
    <col min="7" max="7" width="12.625" style="55" customWidth="1"/>
    <col min="8" max="8" width="15.25" style="55" customWidth="1"/>
    <col min="9" max="9" width="20.625" style="55" customWidth="1"/>
    <col min="10" max="10" width="22" style="55" hidden="1" customWidth="1"/>
    <col min="11" max="11" width="15.625" style="55" customWidth="1"/>
    <col min="12" max="15" width="20.625" style="55" customWidth="1"/>
    <col min="16" max="19" width="20.625" style="57" customWidth="1" outlineLevel="1"/>
    <col min="20" max="20" width="20.625" style="57" customWidth="1"/>
    <col min="21" max="23" width="20.625" style="55" customWidth="1"/>
    <col min="24" max="24" width="20.625" style="57" customWidth="1"/>
    <col min="25" max="16384" width="9" style="55"/>
  </cols>
  <sheetData>
    <row r="1" ht="41.25" customHeight="1" spans="1:21">
      <c r="A1" s="1" t="s">
        <v>0</v>
      </c>
      <c r="B1" s="435" t="s">
        <v>468</v>
      </c>
      <c r="C1" s="435" t="s">
        <v>469</v>
      </c>
      <c r="L1" s="443"/>
      <c r="M1" s="443"/>
      <c r="N1" s="443"/>
      <c r="O1" s="443"/>
      <c r="U1" s="443"/>
    </row>
    <row r="3" s="52" customFormat="1" ht="50.25" customHeight="1" spans="2:24">
      <c r="B3" s="436" t="s">
        <v>470</v>
      </c>
      <c r="C3" s="436" t="s">
        <v>471</v>
      </c>
      <c r="D3" s="437" t="s">
        <v>472</v>
      </c>
      <c r="E3" s="438" t="s">
        <v>13</v>
      </c>
      <c r="F3" s="438" t="s">
        <v>473</v>
      </c>
      <c r="G3" s="438" t="s">
        <v>474</v>
      </c>
      <c r="H3" s="438" t="s">
        <v>475</v>
      </c>
      <c r="I3" s="438" t="s">
        <v>476</v>
      </c>
      <c r="J3" s="438" t="s">
        <v>242</v>
      </c>
      <c r="K3" s="444" t="s">
        <v>477</v>
      </c>
      <c r="L3" s="438" t="s">
        <v>478</v>
      </c>
      <c r="M3" s="438" t="s">
        <v>479</v>
      </c>
      <c r="N3" s="438" t="s">
        <v>480</v>
      </c>
      <c r="O3" s="445" t="s">
        <v>3</v>
      </c>
      <c r="P3" s="446" t="s">
        <v>4</v>
      </c>
      <c r="Q3" s="446" t="s">
        <v>5</v>
      </c>
      <c r="R3" s="446" t="s">
        <v>6</v>
      </c>
      <c r="S3" s="446" t="s">
        <v>7</v>
      </c>
      <c r="T3" s="446" t="s">
        <v>8</v>
      </c>
      <c r="U3" s="438" t="s">
        <v>481</v>
      </c>
      <c r="V3" s="438" t="s">
        <v>239</v>
      </c>
      <c r="W3" s="438" t="s">
        <v>10</v>
      </c>
      <c r="X3" s="446" t="s">
        <v>11</v>
      </c>
    </row>
    <row r="4" s="431" customFormat="1" ht="50.1" customHeight="1" spans="2:24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62" t="s">
        <v>488</v>
      </c>
      <c r="K4" s="62"/>
      <c r="L4" s="447"/>
      <c r="M4" s="447"/>
      <c r="N4" s="62"/>
      <c r="O4" s="62"/>
      <c r="P4" s="448"/>
      <c r="Q4" s="448"/>
      <c r="R4" s="448"/>
      <c r="S4" s="448"/>
      <c r="T4" s="448"/>
      <c r="U4" s="464">
        <f t="shared" ref="U4:U67" si="0">IF($A$1="补货",L4+N4+O4,L4)</f>
        <v>0</v>
      </c>
      <c r="V4" s="82"/>
      <c r="W4" s="464">
        <f t="shared" ref="W4:W21" si="1">U4+V4</f>
        <v>0</v>
      </c>
      <c r="X4" s="465" t="str">
        <f t="shared" ref="X4:X21" si="2">IF(T4&gt;0,W4/T4*7,"-")</f>
        <v>-</v>
      </c>
    </row>
    <row r="5" s="431" customFormat="1" ht="50.1" customHeight="1" spans="2:24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62" t="s">
        <v>491</v>
      </c>
      <c r="K5" s="62"/>
      <c r="L5" s="447"/>
      <c r="M5" s="447"/>
      <c r="N5" s="62"/>
      <c r="O5" s="62"/>
      <c r="P5" s="448"/>
      <c r="Q5" s="448"/>
      <c r="R5" s="448"/>
      <c r="S5" s="448"/>
      <c r="T5" s="448"/>
      <c r="U5" s="464">
        <f t="shared" si="0"/>
        <v>0</v>
      </c>
      <c r="V5" s="82"/>
      <c r="W5" s="464">
        <f t="shared" si="1"/>
        <v>0</v>
      </c>
      <c r="X5" s="465" t="str">
        <f t="shared" si="2"/>
        <v>-</v>
      </c>
    </row>
    <row r="6" s="431" customFormat="1" ht="50.1" customHeight="1" spans="2:24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62" t="s">
        <v>494</v>
      </c>
      <c r="K6" s="62"/>
      <c r="L6" s="447"/>
      <c r="M6" s="447"/>
      <c r="N6" s="62"/>
      <c r="O6" s="62"/>
      <c r="P6" s="448"/>
      <c r="Q6" s="448"/>
      <c r="R6" s="448"/>
      <c r="S6" s="448"/>
      <c r="T6" s="448"/>
      <c r="U6" s="464">
        <f t="shared" si="0"/>
        <v>0</v>
      </c>
      <c r="V6" s="82"/>
      <c r="W6" s="464">
        <f t="shared" si="1"/>
        <v>0</v>
      </c>
      <c r="X6" s="465" t="str">
        <f t="shared" si="2"/>
        <v>-</v>
      </c>
    </row>
    <row r="7" s="431" customFormat="1" ht="50.1" customHeight="1" spans="2:24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65" t="s">
        <v>497</v>
      </c>
      <c r="K7" s="65"/>
      <c r="L7" s="449"/>
      <c r="M7" s="449"/>
      <c r="N7" s="65"/>
      <c r="O7" s="65"/>
      <c r="P7" s="450"/>
      <c r="Q7" s="450"/>
      <c r="R7" s="450"/>
      <c r="S7" s="450"/>
      <c r="T7" s="450"/>
      <c r="U7" s="466">
        <f t="shared" si="0"/>
        <v>0</v>
      </c>
      <c r="V7" s="84"/>
      <c r="W7" s="467">
        <f t="shared" si="1"/>
        <v>0</v>
      </c>
      <c r="X7" s="468" t="str">
        <f t="shared" si="2"/>
        <v>-</v>
      </c>
    </row>
    <row r="8" s="431" customFormat="1" ht="50.1" customHeight="1" spans="2:24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67" t="s">
        <v>501</v>
      </c>
      <c r="K8" s="67"/>
      <c r="L8" s="451"/>
      <c r="M8" s="451"/>
      <c r="N8" s="67"/>
      <c r="O8" s="67"/>
      <c r="P8" s="452"/>
      <c r="Q8" s="452"/>
      <c r="R8" s="452"/>
      <c r="S8" s="452"/>
      <c r="T8" s="452"/>
      <c r="U8" s="469">
        <f t="shared" si="0"/>
        <v>0</v>
      </c>
      <c r="V8" s="68"/>
      <c r="W8" s="470">
        <f t="shared" si="1"/>
        <v>0</v>
      </c>
      <c r="X8" s="471" t="str">
        <f t="shared" si="2"/>
        <v>-</v>
      </c>
    </row>
    <row r="9" s="431" customFormat="1" ht="50.1" customHeight="1" spans="2:24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62" t="s">
        <v>502</v>
      </c>
      <c r="K9" s="62"/>
      <c r="L9" s="447"/>
      <c r="M9" s="447"/>
      <c r="N9" s="62"/>
      <c r="O9" s="62"/>
      <c r="P9" s="448"/>
      <c r="Q9" s="448"/>
      <c r="R9" s="448"/>
      <c r="S9" s="448"/>
      <c r="T9" s="448"/>
      <c r="U9" s="464">
        <f t="shared" si="0"/>
        <v>0</v>
      </c>
      <c r="V9" s="82"/>
      <c r="W9" s="464">
        <f t="shared" si="1"/>
        <v>0</v>
      </c>
      <c r="X9" s="465" t="str">
        <f t="shared" si="2"/>
        <v>-</v>
      </c>
    </row>
    <row r="10" s="431" customFormat="1" ht="50.1" customHeight="1" spans="2:24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62" t="s">
        <v>503</v>
      </c>
      <c r="K10" s="62"/>
      <c r="L10" s="447"/>
      <c r="M10" s="447"/>
      <c r="N10" s="62"/>
      <c r="O10" s="62"/>
      <c r="P10" s="448"/>
      <c r="Q10" s="448"/>
      <c r="R10" s="448"/>
      <c r="S10" s="448"/>
      <c r="T10" s="448"/>
      <c r="U10" s="464">
        <f t="shared" si="0"/>
        <v>0</v>
      </c>
      <c r="V10" s="82"/>
      <c r="W10" s="464">
        <f t="shared" si="1"/>
        <v>0</v>
      </c>
      <c r="X10" s="465" t="str">
        <f t="shared" si="2"/>
        <v>-</v>
      </c>
    </row>
    <row r="11" s="431" customFormat="1" ht="50.1" customHeight="1" spans="2:24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65" t="s">
        <v>504</v>
      </c>
      <c r="K11" s="65"/>
      <c r="L11" s="449"/>
      <c r="M11" s="449"/>
      <c r="N11" s="65"/>
      <c r="O11" s="65"/>
      <c r="P11" s="450"/>
      <c r="Q11" s="450"/>
      <c r="R11" s="450"/>
      <c r="S11" s="450"/>
      <c r="T11" s="450"/>
      <c r="U11" s="466">
        <f t="shared" si="0"/>
        <v>0</v>
      </c>
      <c r="V11" s="84"/>
      <c r="W11" s="467">
        <f t="shared" si="1"/>
        <v>0</v>
      </c>
      <c r="X11" s="468" t="str">
        <f t="shared" si="2"/>
        <v>-</v>
      </c>
    </row>
    <row r="12" s="431" customFormat="1" ht="50.1" customHeight="1" spans="2:24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67" t="s">
        <v>506</v>
      </c>
      <c r="K12" s="67"/>
      <c r="L12" s="451"/>
      <c r="M12" s="451"/>
      <c r="N12" s="67"/>
      <c r="O12" s="67"/>
      <c r="P12" s="452"/>
      <c r="Q12" s="452"/>
      <c r="R12" s="452"/>
      <c r="S12" s="452"/>
      <c r="T12" s="452"/>
      <c r="U12" s="469">
        <f t="shared" si="0"/>
        <v>0</v>
      </c>
      <c r="V12" s="68"/>
      <c r="W12" s="470">
        <f t="shared" si="1"/>
        <v>0</v>
      </c>
      <c r="X12" s="471" t="str">
        <f t="shared" si="2"/>
        <v>-</v>
      </c>
    </row>
    <row r="13" s="431" customFormat="1" ht="50.1" customHeight="1" spans="2:24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62" t="s">
        <v>507</v>
      </c>
      <c r="K13" s="62"/>
      <c r="L13" s="447"/>
      <c r="M13" s="447"/>
      <c r="N13" s="62"/>
      <c r="O13" s="62"/>
      <c r="P13" s="448"/>
      <c r="Q13" s="448"/>
      <c r="R13" s="448"/>
      <c r="S13" s="448"/>
      <c r="T13" s="448"/>
      <c r="U13" s="464">
        <f t="shared" si="0"/>
        <v>0</v>
      </c>
      <c r="V13" s="82"/>
      <c r="W13" s="464">
        <f t="shared" si="1"/>
        <v>0</v>
      </c>
      <c r="X13" s="465" t="str">
        <f t="shared" si="2"/>
        <v>-</v>
      </c>
    </row>
    <row r="14" s="431" customFormat="1" ht="50.1" customHeight="1" spans="2:24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62" t="s">
        <v>508</v>
      </c>
      <c r="K14" s="62"/>
      <c r="L14" s="447"/>
      <c r="M14" s="447"/>
      <c r="N14" s="62"/>
      <c r="O14" s="62"/>
      <c r="P14" s="448"/>
      <c r="Q14" s="448"/>
      <c r="R14" s="448"/>
      <c r="S14" s="448"/>
      <c r="T14" s="448"/>
      <c r="U14" s="464">
        <f t="shared" si="0"/>
        <v>0</v>
      </c>
      <c r="V14" s="82"/>
      <c r="W14" s="464">
        <f t="shared" si="1"/>
        <v>0</v>
      </c>
      <c r="X14" s="465" t="str">
        <f t="shared" si="2"/>
        <v>-</v>
      </c>
    </row>
    <row r="15" s="431" customFormat="1" ht="50.1" customHeight="1" spans="2:24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65" t="s">
        <v>509</v>
      </c>
      <c r="K15" s="65"/>
      <c r="L15" s="449"/>
      <c r="M15" s="449"/>
      <c r="N15" s="65"/>
      <c r="O15" s="65"/>
      <c r="P15" s="450"/>
      <c r="Q15" s="450"/>
      <c r="R15" s="450"/>
      <c r="S15" s="450"/>
      <c r="T15" s="450"/>
      <c r="U15" s="466">
        <f t="shared" si="0"/>
        <v>0</v>
      </c>
      <c r="V15" s="84"/>
      <c r="W15" s="467">
        <f t="shared" si="1"/>
        <v>0</v>
      </c>
      <c r="X15" s="468" t="str">
        <f t="shared" si="2"/>
        <v>-</v>
      </c>
    </row>
    <row r="16" s="431" customFormat="1" ht="50.1" customHeight="1" spans="2:24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67" t="s">
        <v>513</v>
      </c>
      <c r="K16" s="67"/>
      <c r="L16" s="451"/>
      <c r="M16" s="451"/>
      <c r="N16" s="67"/>
      <c r="O16" s="67"/>
      <c r="P16" s="452"/>
      <c r="Q16" s="452"/>
      <c r="R16" s="452"/>
      <c r="S16" s="452"/>
      <c r="T16" s="452"/>
      <c r="U16" s="469">
        <f t="shared" si="0"/>
        <v>0</v>
      </c>
      <c r="V16" s="68"/>
      <c r="W16" s="470">
        <f t="shared" si="1"/>
        <v>0</v>
      </c>
      <c r="X16" s="471" t="str">
        <f t="shared" si="2"/>
        <v>-</v>
      </c>
    </row>
    <row r="17" s="431" customFormat="1" ht="50.1" customHeight="1" spans="2:24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62" t="s">
        <v>515</v>
      </c>
      <c r="K17" s="62"/>
      <c r="L17" s="447"/>
      <c r="M17" s="447"/>
      <c r="N17" s="62"/>
      <c r="O17" s="62"/>
      <c r="P17" s="448"/>
      <c r="Q17" s="448"/>
      <c r="R17" s="448"/>
      <c r="S17" s="448"/>
      <c r="T17" s="448"/>
      <c r="U17" s="464">
        <f t="shared" si="0"/>
        <v>0</v>
      </c>
      <c r="V17" s="82"/>
      <c r="W17" s="464">
        <f t="shared" si="1"/>
        <v>0</v>
      </c>
      <c r="X17" s="465" t="str">
        <f t="shared" si="2"/>
        <v>-</v>
      </c>
    </row>
    <row r="18" s="431" customFormat="1" ht="50.1" customHeight="1" spans="2:24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65" t="s">
        <v>517</v>
      </c>
      <c r="K18" s="65"/>
      <c r="L18" s="449"/>
      <c r="M18" s="449"/>
      <c r="N18" s="65"/>
      <c r="O18" s="65"/>
      <c r="P18" s="450"/>
      <c r="Q18" s="450"/>
      <c r="R18" s="450"/>
      <c r="S18" s="450"/>
      <c r="T18" s="450"/>
      <c r="U18" s="466">
        <f t="shared" si="0"/>
        <v>0</v>
      </c>
      <c r="V18" s="84"/>
      <c r="W18" s="467">
        <f t="shared" si="1"/>
        <v>0</v>
      </c>
      <c r="X18" s="468" t="str">
        <f t="shared" si="2"/>
        <v>-</v>
      </c>
    </row>
    <row r="19" s="431" customFormat="1" ht="50.1" customHeight="1" spans="2:24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67" t="s">
        <v>521</v>
      </c>
      <c r="K19" s="67"/>
      <c r="L19" s="451"/>
      <c r="M19" s="451"/>
      <c r="N19" s="67"/>
      <c r="O19" s="67"/>
      <c r="P19" s="452"/>
      <c r="Q19" s="452"/>
      <c r="R19" s="452"/>
      <c r="S19" s="452"/>
      <c r="T19" s="452"/>
      <c r="U19" s="472">
        <f t="shared" si="0"/>
        <v>0</v>
      </c>
      <c r="V19" s="68"/>
      <c r="W19" s="473">
        <f t="shared" si="1"/>
        <v>0</v>
      </c>
      <c r="X19" s="471" t="str">
        <f t="shared" si="2"/>
        <v>-</v>
      </c>
    </row>
    <row r="20" s="431" customFormat="1" ht="50.1" customHeight="1" spans="2:24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62" t="s">
        <v>522</v>
      </c>
      <c r="K20" s="62"/>
      <c r="L20" s="447"/>
      <c r="M20" s="447"/>
      <c r="N20" s="62"/>
      <c r="O20" s="62"/>
      <c r="P20" s="448"/>
      <c r="Q20" s="448"/>
      <c r="R20" s="448"/>
      <c r="S20" s="448"/>
      <c r="T20" s="448"/>
      <c r="U20" s="474">
        <f t="shared" si="0"/>
        <v>0</v>
      </c>
      <c r="V20" s="82"/>
      <c r="W20" s="475">
        <f t="shared" si="1"/>
        <v>0</v>
      </c>
      <c r="X20" s="465" t="str">
        <f t="shared" si="2"/>
        <v>-</v>
      </c>
    </row>
    <row r="21" s="432" customFormat="1" ht="50.1" customHeight="1" spans="2:26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78" t="s">
        <v>523</v>
      </c>
      <c r="K21" s="78"/>
      <c r="L21" s="453"/>
      <c r="M21" s="453"/>
      <c r="N21" s="78"/>
      <c r="O21" s="78"/>
      <c r="P21" s="454"/>
      <c r="Q21" s="454"/>
      <c r="R21" s="454"/>
      <c r="S21" s="454"/>
      <c r="T21" s="454"/>
      <c r="U21" s="476">
        <f t="shared" si="0"/>
        <v>0</v>
      </c>
      <c r="V21" s="159"/>
      <c r="W21" s="477">
        <f t="shared" si="1"/>
        <v>0</v>
      </c>
      <c r="X21" s="478" t="str">
        <f t="shared" si="2"/>
        <v>-</v>
      </c>
      <c r="Z21" s="431"/>
    </row>
    <row r="22" s="432" customFormat="1" ht="50.1" customHeight="1" spans="2:26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81" t="s">
        <v>524</v>
      </c>
      <c r="K22" s="81"/>
      <c r="L22" s="449"/>
      <c r="M22" s="449"/>
      <c r="N22" s="81"/>
      <c r="O22" s="81"/>
      <c r="P22" s="450"/>
      <c r="Q22" s="450"/>
      <c r="R22" s="450"/>
      <c r="S22" s="450"/>
      <c r="T22" s="450"/>
      <c r="U22" s="479">
        <f t="shared" si="0"/>
        <v>0</v>
      </c>
      <c r="V22" s="160"/>
      <c r="W22" s="480">
        <f t="shared" ref="W22:W52" si="3">U22+V22</f>
        <v>0</v>
      </c>
      <c r="X22" s="468" t="str">
        <f t="shared" ref="X22:X52" si="4">IF(T22&gt;0,W22/T22*7,"-")</f>
        <v>-</v>
      </c>
      <c r="Z22" s="431"/>
    </row>
    <row r="23" s="431" customFormat="1" ht="50.1" customHeight="1" spans="2:24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67" t="s">
        <v>527</v>
      </c>
      <c r="K23" s="67"/>
      <c r="L23" s="451"/>
      <c r="M23" s="451"/>
      <c r="N23" s="67"/>
      <c r="O23" s="67"/>
      <c r="P23" s="452"/>
      <c r="Q23" s="452"/>
      <c r="R23" s="452"/>
      <c r="S23" s="452"/>
      <c r="T23" s="452"/>
      <c r="U23" s="469">
        <f t="shared" si="0"/>
        <v>0</v>
      </c>
      <c r="V23" s="68"/>
      <c r="W23" s="470">
        <f t="shared" si="3"/>
        <v>0</v>
      </c>
      <c r="X23" s="471" t="str">
        <f t="shared" si="4"/>
        <v>-</v>
      </c>
    </row>
    <row r="24" s="431" customFormat="1" ht="50.1" customHeight="1" spans="2:24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62" t="s">
        <v>528</v>
      </c>
      <c r="K24" s="62"/>
      <c r="L24" s="447"/>
      <c r="M24" s="447"/>
      <c r="N24" s="62"/>
      <c r="O24" s="62"/>
      <c r="P24" s="448"/>
      <c r="Q24" s="448"/>
      <c r="R24" s="448"/>
      <c r="S24" s="448"/>
      <c r="T24" s="448"/>
      <c r="U24" s="464">
        <f t="shared" si="0"/>
        <v>0</v>
      </c>
      <c r="V24" s="82"/>
      <c r="W24" s="464">
        <f t="shared" si="3"/>
        <v>0</v>
      </c>
      <c r="X24" s="465" t="str">
        <f t="shared" si="4"/>
        <v>-</v>
      </c>
    </row>
    <row r="25" s="431" customFormat="1" ht="50.1" customHeight="1" spans="2:24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65" t="s">
        <v>529</v>
      </c>
      <c r="K25" s="65"/>
      <c r="L25" s="449"/>
      <c r="M25" s="449"/>
      <c r="N25" s="65"/>
      <c r="O25" s="65"/>
      <c r="P25" s="450"/>
      <c r="Q25" s="450"/>
      <c r="R25" s="450"/>
      <c r="S25" s="450"/>
      <c r="T25" s="450"/>
      <c r="U25" s="466">
        <f t="shared" si="0"/>
        <v>0</v>
      </c>
      <c r="V25" s="84"/>
      <c r="W25" s="467">
        <f t="shared" si="3"/>
        <v>0</v>
      </c>
      <c r="X25" s="468" t="str">
        <f t="shared" si="4"/>
        <v>-</v>
      </c>
    </row>
    <row r="26" s="431" customFormat="1" ht="50.1" customHeight="1" spans="2:24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67" t="s">
        <v>532</v>
      </c>
      <c r="K26" s="67"/>
      <c r="L26" s="451"/>
      <c r="M26" s="451"/>
      <c r="N26" s="67"/>
      <c r="O26" s="67"/>
      <c r="P26" s="455"/>
      <c r="Q26" s="455"/>
      <c r="R26" s="455"/>
      <c r="S26" s="455"/>
      <c r="T26" s="452"/>
      <c r="U26" s="68">
        <f t="shared" si="0"/>
        <v>0</v>
      </c>
      <c r="V26" s="68"/>
      <c r="W26" s="473">
        <f t="shared" si="3"/>
        <v>0</v>
      </c>
      <c r="X26" s="471" t="str">
        <f t="shared" si="4"/>
        <v>-</v>
      </c>
    </row>
    <row r="27" s="431" customFormat="1" ht="50.1" customHeight="1" spans="2:24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62" t="s">
        <v>533</v>
      </c>
      <c r="K27" s="62"/>
      <c r="L27" s="447"/>
      <c r="M27" s="447"/>
      <c r="N27" s="62"/>
      <c r="O27" s="62"/>
      <c r="P27" s="456"/>
      <c r="Q27" s="456"/>
      <c r="R27" s="456"/>
      <c r="S27" s="456"/>
      <c r="T27" s="448"/>
      <c r="U27" s="82">
        <f t="shared" si="0"/>
        <v>0</v>
      </c>
      <c r="V27" s="82"/>
      <c r="W27" s="475">
        <f t="shared" si="3"/>
        <v>0</v>
      </c>
      <c r="X27" s="465" t="str">
        <f t="shared" si="4"/>
        <v>-</v>
      </c>
    </row>
    <row r="28" s="431" customFormat="1" ht="50.1" customHeight="1" spans="2:24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79" t="s">
        <v>534</v>
      </c>
      <c r="K28" s="79"/>
      <c r="L28" s="453"/>
      <c r="M28" s="453"/>
      <c r="N28" s="79"/>
      <c r="O28" s="79"/>
      <c r="P28" s="457"/>
      <c r="Q28" s="457"/>
      <c r="R28" s="457"/>
      <c r="S28" s="457"/>
      <c r="T28" s="454"/>
      <c r="U28" s="83">
        <f t="shared" si="0"/>
        <v>0</v>
      </c>
      <c r="V28" s="83"/>
      <c r="W28" s="477">
        <f t="shared" si="3"/>
        <v>0</v>
      </c>
      <c r="X28" s="478" t="str">
        <f t="shared" si="4"/>
        <v>-</v>
      </c>
    </row>
    <row r="29" s="431" customFormat="1" ht="50.1" customHeight="1" spans="2:24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65" t="s">
        <v>535</v>
      </c>
      <c r="K29" s="65"/>
      <c r="L29" s="449"/>
      <c r="M29" s="449"/>
      <c r="N29" s="65"/>
      <c r="O29" s="65"/>
      <c r="P29" s="458"/>
      <c r="Q29" s="458"/>
      <c r="R29" s="458"/>
      <c r="S29" s="458"/>
      <c r="T29" s="450"/>
      <c r="U29" s="84">
        <f t="shared" si="0"/>
        <v>0</v>
      </c>
      <c r="V29" s="84"/>
      <c r="W29" s="480">
        <f t="shared" si="3"/>
        <v>0</v>
      </c>
      <c r="X29" s="468" t="str">
        <f t="shared" si="4"/>
        <v>-</v>
      </c>
    </row>
    <row r="30" s="431" customFormat="1" ht="50.1" customHeight="1" spans="2:24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86" t="s">
        <v>538</v>
      </c>
      <c r="K30" s="86"/>
      <c r="L30" s="459"/>
      <c r="M30" s="459"/>
      <c r="N30" s="86"/>
      <c r="O30" s="86"/>
      <c r="P30" s="460"/>
      <c r="Q30" s="460"/>
      <c r="R30" s="460"/>
      <c r="S30" s="460"/>
      <c r="T30" s="461"/>
      <c r="U30" s="87">
        <f t="shared" si="0"/>
        <v>0</v>
      </c>
      <c r="V30" s="87"/>
      <c r="W30" s="481">
        <f t="shared" si="3"/>
        <v>0</v>
      </c>
      <c r="X30" s="482" t="str">
        <f t="shared" si="4"/>
        <v>-</v>
      </c>
    </row>
    <row r="31" s="431" customFormat="1" ht="50.1" customHeight="1" spans="2:24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62" t="s">
        <v>539</v>
      </c>
      <c r="K31" s="62"/>
      <c r="L31" s="447"/>
      <c r="M31" s="447"/>
      <c r="N31" s="62"/>
      <c r="O31" s="62"/>
      <c r="P31" s="456"/>
      <c r="Q31" s="456"/>
      <c r="R31" s="456"/>
      <c r="S31" s="456"/>
      <c r="T31" s="448"/>
      <c r="U31" s="82">
        <f t="shared" si="0"/>
        <v>0</v>
      </c>
      <c r="V31" s="82"/>
      <c r="W31" s="475">
        <f t="shared" si="3"/>
        <v>0</v>
      </c>
      <c r="X31" s="465" t="str">
        <f t="shared" si="4"/>
        <v>-</v>
      </c>
    </row>
    <row r="32" s="431" customFormat="1" ht="50.1" customHeight="1" spans="2:24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83" t="s">
        <v>540</v>
      </c>
      <c r="K32" s="79"/>
      <c r="L32" s="453"/>
      <c r="M32" s="453"/>
      <c r="N32" s="79"/>
      <c r="O32" s="79"/>
      <c r="P32" s="457"/>
      <c r="Q32" s="457"/>
      <c r="R32" s="457"/>
      <c r="S32" s="457"/>
      <c r="T32" s="454"/>
      <c r="U32" s="82">
        <f t="shared" si="0"/>
        <v>0</v>
      </c>
      <c r="V32" s="82"/>
      <c r="W32" s="475">
        <f t="shared" si="3"/>
        <v>0</v>
      </c>
      <c r="X32" s="465" t="str">
        <f t="shared" si="4"/>
        <v>-</v>
      </c>
    </row>
    <row r="33" s="431" customFormat="1" ht="50.1" customHeight="1" spans="2:24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65" t="s">
        <v>541</v>
      </c>
      <c r="K33" s="65"/>
      <c r="L33" s="449"/>
      <c r="M33" s="449"/>
      <c r="N33" s="65"/>
      <c r="O33" s="65"/>
      <c r="P33" s="458"/>
      <c r="Q33" s="458"/>
      <c r="R33" s="458"/>
      <c r="S33" s="458"/>
      <c r="T33" s="450"/>
      <c r="U33" s="84">
        <f t="shared" si="0"/>
        <v>0</v>
      </c>
      <c r="V33" s="84"/>
      <c r="W33" s="480">
        <f t="shared" si="3"/>
        <v>0</v>
      </c>
      <c r="X33" s="468" t="str">
        <f t="shared" si="4"/>
        <v>-</v>
      </c>
    </row>
    <row r="34" s="431" customFormat="1" ht="50.1" customHeight="1" spans="2:24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67" t="s">
        <v>543</v>
      </c>
      <c r="K34" s="67"/>
      <c r="L34" s="451"/>
      <c r="M34" s="451"/>
      <c r="N34" s="67"/>
      <c r="O34" s="67"/>
      <c r="P34" s="455"/>
      <c r="Q34" s="455"/>
      <c r="R34" s="455"/>
      <c r="S34" s="455"/>
      <c r="T34" s="452"/>
      <c r="U34" s="68">
        <f t="shared" si="0"/>
        <v>0</v>
      </c>
      <c r="V34" s="68"/>
      <c r="W34" s="473">
        <f t="shared" si="3"/>
        <v>0</v>
      </c>
      <c r="X34" s="471" t="str">
        <f t="shared" si="4"/>
        <v>-</v>
      </c>
    </row>
    <row r="35" s="431" customFormat="1" ht="50.1" customHeight="1" spans="2:24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62" t="s">
        <v>544</v>
      </c>
      <c r="K35" s="62"/>
      <c r="L35" s="447"/>
      <c r="M35" s="447"/>
      <c r="N35" s="62"/>
      <c r="O35" s="62"/>
      <c r="P35" s="456"/>
      <c r="Q35" s="456"/>
      <c r="R35" s="456"/>
      <c r="S35" s="456"/>
      <c r="T35" s="448"/>
      <c r="U35" s="82">
        <f t="shared" si="0"/>
        <v>0</v>
      </c>
      <c r="V35" s="82"/>
      <c r="W35" s="475">
        <f t="shared" si="3"/>
        <v>0</v>
      </c>
      <c r="X35" s="465" t="str">
        <f t="shared" si="4"/>
        <v>-</v>
      </c>
    </row>
    <row r="36" s="431" customFormat="1" ht="50.1" customHeight="1" spans="2:24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83" t="s">
        <v>545</v>
      </c>
      <c r="K36" s="79"/>
      <c r="L36" s="453"/>
      <c r="M36" s="453"/>
      <c r="N36" s="79"/>
      <c r="O36" s="79"/>
      <c r="P36" s="457"/>
      <c r="Q36" s="457"/>
      <c r="R36" s="457"/>
      <c r="S36" s="457"/>
      <c r="T36" s="454"/>
      <c r="U36" s="82">
        <f t="shared" si="0"/>
        <v>0</v>
      </c>
      <c r="V36" s="82"/>
      <c r="W36" s="475">
        <f t="shared" si="3"/>
        <v>0</v>
      </c>
      <c r="X36" s="465" t="str">
        <f t="shared" si="4"/>
        <v>-</v>
      </c>
    </row>
    <row r="37" s="431" customFormat="1" ht="50.1" customHeight="1" spans="2:24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65" t="s">
        <v>546</v>
      </c>
      <c r="K37" s="65"/>
      <c r="L37" s="449"/>
      <c r="M37" s="449"/>
      <c r="N37" s="65"/>
      <c r="O37" s="65"/>
      <c r="P37" s="458"/>
      <c r="Q37" s="458"/>
      <c r="R37" s="458"/>
      <c r="S37" s="458"/>
      <c r="T37" s="450"/>
      <c r="U37" s="84">
        <f t="shared" si="0"/>
        <v>0</v>
      </c>
      <c r="V37" s="84"/>
      <c r="W37" s="480">
        <f t="shared" si="3"/>
        <v>0</v>
      </c>
      <c r="X37" s="468" t="str">
        <f t="shared" si="4"/>
        <v>-</v>
      </c>
    </row>
    <row r="38" s="431" customFormat="1" ht="50.1" customHeight="1" spans="2:24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86" t="s">
        <v>487</v>
      </c>
      <c r="J38" s="67" t="s">
        <v>549</v>
      </c>
      <c r="K38" s="67"/>
      <c r="L38" s="451"/>
      <c r="M38" s="451"/>
      <c r="N38" s="67"/>
      <c r="O38" s="67"/>
      <c r="P38" s="452"/>
      <c r="Q38" s="452"/>
      <c r="R38" s="452"/>
      <c r="S38" s="452"/>
      <c r="T38" s="452"/>
      <c r="U38" s="472">
        <f t="shared" si="0"/>
        <v>0</v>
      </c>
      <c r="V38" s="68"/>
      <c r="W38" s="473">
        <f t="shared" si="3"/>
        <v>0</v>
      </c>
      <c r="X38" s="471" t="str">
        <f t="shared" si="4"/>
        <v>-</v>
      </c>
    </row>
    <row r="39" s="431" customFormat="1" ht="50.1" customHeight="1" spans="2:24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62" t="s">
        <v>487</v>
      </c>
      <c r="J39" s="62" t="s">
        <v>550</v>
      </c>
      <c r="K39" s="62"/>
      <c r="L39" s="447"/>
      <c r="M39" s="447"/>
      <c r="N39" s="62"/>
      <c r="O39" s="62"/>
      <c r="P39" s="448"/>
      <c r="Q39" s="448"/>
      <c r="R39" s="448"/>
      <c r="S39" s="448"/>
      <c r="T39" s="448"/>
      <c r="U39" s="474">
        <f t="shared" si="0"/>
        <v>0</v>
      </c>
      <c r="V39" s="82"/>
      <c r="W39" s="475">
        <f t="shared" si="3"/>
        <v>0</v>
      </c>
      <c r="X39" s="465" t="str">
        <f t="shared" si="4"/>
        <v>-</v>
      </c>
    </row>
    <row r="40" s="431" customFormat="1" ht="50.1" customHeight="1" spans="2:24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79" t="s">
        <v>487</v>
      </c>
      <c r="J40" s="65" t="s">
        <v>551</v>
      </c>
      <c r="K40" s="65"/>
      <c r="L40" s="449"/>
      <c r="M40" s="449"/>
      <c r="N40" s="65"/>
      <c r="O40" s="65"/>
      <c r="P40" s="450"/>
      <c r="Q40" s="450"/>
      <c r="R40" s="450"/>
      <c r="S40" s="450"/>
      <c r="T40" s="450"/>
      <c r="U40" s="479">
        <f t="shared" si="0"/>
        <v>0</v>
      </c>
      <c r="V40" s="84"/>
      <c r="W40" s="480">
        <f t="shared" si="3"/>
        <v>0</v>
      </c>
      <c r="X40" s="468" t="str">
        <f t="shared" si="4"/>
        <v>-</v>
      </c>
    </row>
    <row r="41" s="431" customFormat="1" ht="50.1" customHeight="1" spans="2:24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68" t="s">
        <v>487</v>
      </c>
      <c r="J41" s="67" t="s">
        <v>554</v>
      </c>
      <c r="K41" s="67"/>
      <c r="L41" s="451"/>
      <c r="M41" s="451"/>
      <c r="N41" s="67"/>
      <c r="O41" s="67"/>
      <c r="P41" s="455"/>
      <c r="Q41" s="455"/>
      <c r="R41" s="455"/>
      <c r="S41" s="455"/>
      <c r="T41" s="452"/>
      <c r="U41" s="68">
        <f t="shared" si="0"/>
        <v>0</v>
      </c>
      <c r="V41" s="68"/>
      <c r="W41" s="473">
        <f t="shared" si="3"/>
        <v>0</v>
      </c>
      <c r="X41" s="471" t="str">
        <f t="shared" si="4"/>
        <v>-</v>
      </c>
    </row>
    <row r="42" s="431" customFormat="1" ht="50.1" customHeight="1" spans="2:24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82" t="s">
        <v>487</v>
      </c>
      <c r="J42" s="62" t="s">
        <v>555</v>
      </c>
      <c r="K42" s="62"/>
      <c r="L42" s="447"/>
      <c r="M42" s="447"/>
      <c r="N42" s="62"/>
      <c r="O42" s="62"/>
      <c r="P42" s="456"/>
      <c r="Q42" s="456"/>
      <c r="R42" s="456"/>
      <c r="S42" s="456"/>
      <c r="T42" s="448"/>
      <c r="U42" s="82">
        <f t="shared" si="0"/>
        <v>0</v>
      </c>
      <c r="V42" s="82"/>
      <c r="W42" s="475">
        <f t="shared" si="3"/>
        <v>0</v>
      </c>
      <c r="X42" s="465" t="str">
        <f t="shared" si="4"/>
        <v>-</v>
      </c>
    </row>
    <row r="43" s="431" customFormat="1" ht="50.1" customHeight="1" spans="2:24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83" t="s">
        <v>487</v>
      </c>
      <c r="J43" s="83" t="s">
        <v>556</v>
      </c>
      <c r="K43" s="79"/>
      <c r="L43" s="453"/>
      <c r="M43" s="453"/>
      <c r="N43" s="79"/>
      <c r="O43" s="79"/>
      <c r="P43" s="457"/>
      <c r="Q43" s="457"/>
      <c r="R43" s="457"/>
      <c r="S43" s="457"/>
      <c r="T43" s="454"/>
      <c r="U43" s="82">
        <f t="shared" si="0"/>
        <v>0</v>
      </c>
      <c r="V43" s="82"/>
      <c r="W43" s="475">
        <f t="shared" si="3"/>
        <v>0</v>
      </c>
      <c r="X43" s="465" t="str">
        <f t="shared" si="4"/>
        <v>-</v>
      </c>
    </row>
    <row r="44" s="431" customFormat="1" ht="50.1" customHeight="1" spans="2:24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84" t="s">
        <v>487</v>
      </c>
      <c r="J44" s="65" t="s">
        <v>557</v>
      </c>
      <c r="K44" s="65"/>
      <c r="L44" s="449"/>
      <c r="M44" s="449"/>
      <c r="N44" s="65"/>
      <c r="O44" s="65"/>
      <c r="P44" s="458"/>
      <c r="Q44" s="458"/>
      <c r="R44" s="458"/>
      <c r="S44" s="458"/>
      <c r="T44" s="450"/>
      <c r="U44" s="84">
        <f t="shared" si="0"/>
        <v>0</v>
      </c>
      <c r="V44" s="84"/>
      <c r="W44" s="480">
        <f t="shared" si="3"/>
        <v>0</v>
      </c>
      <c r="X44" s="468" t="str">
        <f t="shared" si="4"/>
        <v>-</v>
      </c>
    </row>
    <row r="45" s="431" customFormat="1" ht="50.1" customHeight="1" spans="2:24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68" t="s">
        <v>487</v>
      </c>
      <c r="J45" s="67" t="s">
        <v>558</v>
      </c>
      <c r="K45" s="67"/>
      <c r="L45" s="451"/>
      <c r="M45" s="451"/>
      <c r="N45" s="67"/>
      <c r="O45" s="67"/>
      <c r="P45" s="455"/>
      <c r="Q45" s="455"/>
      <c r="R45" s="455"/>
      <c r="S45" s="455"/>
      <c r="T45" s="452"/>
      <c r="U45" s="68">
        <f t="shared" si="0"/>
        <v>0</v>
      </c>
      <c r="V45" s="68"/>
      <c r="W45" s="473">
        <f t="shared" si="3"/>
        <v>0</v>
      </c>
      <c r="X45" s="471" t="str">
        <f t="shared" si="4"/>
        <v>-</v>
      </c>
    </row>
    <row r="46" s="431" customFormat="1" ht="50.1" customHeight="1" spans="2:24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82" t="s">
        <v>487</v>
      </c>
      <c r="J46" s="62" t="s">
        <v>559</v>
      </c>
      <c r="K46" s="62"/>
      <c r="L46" s="447"/>
      <c r="M46" s="447"/>
      <c r="N46" s="62"/>
      <c r="O46" s="62"/>
      <c r="P46" s="456"/>
      <c r="Q46" s="456"/>
      <c r="R46" s="456"/>
      <c r="S46" s="456"/>
      <c r="T46" s="448"/>
      <c r="U46" s="82">
        <f t="shared" si="0"/>
        <v>0</v>
      </c>
      <c r="V46" s="82"/>
      <c r="W46" s="475">
        <f t="shared" si="3"/>
        <v>0</v>
      </c>
      <c r="X46" s="465" t="str">
        <f t="shared" si="4"/>
        <v>-</v>
      </c>
    </row>
    <row r="47" s="431" customFormat="1" ht="50.1" customHeight="1" spans="2:24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83" t="s">
        <v>487</v>
      </c>
      <c r="J47" s="83" t="s">
        <v>560</v>
      </c>
      <c r="K47" s="79"/>
      <c r="L47" s="453"/>
      <c r="M47" s="453"/>
      <c r="N47" s="79"/>
      <c r="O47" s="79"/>
      <c r="P47" s="457"/>
      <c r="Q47" s="457"/>
      <c r="R47" s="457"/>
      <c r="S47" s="457"/>
      <c r="T47" s="454"/>
      <c r="U47" s="82">
        <f t="shared" si="0"/>
        <v>0</v>
      </c>
      <c r="V47" s="82"/>
      <c r="W47" s="475">
        <f t="shared" si="3"/>
        <v>0</v>
      </c>
      <c r="X47" s="465" t="str">
        <f t="shared" si="4"/>
        <v>-</v>
      </c>
    </row>
    <row r="48" s="431" customFormat="1" ht="50.1" customHeight="1" spans="2:24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84" t="s">
        <v>487</v>
      </c>
      <c r="J48" s="65" t="s">
        <v>561</v>
      </c>
      <c r="K48" s="65"/>
      <c r="L48" s="449"/>
      <c r="M48" s="449"/>
      <c r="N48" s="65"/>
      <c r="O48" s="65"/>
      <c r="P48" s="458"/>
      <c r="Q48" s="458"/>
      <c r="R48" s="458"/>
      <c r="S48" s="458"/>
      <c r="T48" s="450"/>
      <c r="U48" s="84">
        <f t="shared" si="0"/>
        <v>0</v>
      </c>
      <c r="V48" s="84"/>
      <c r="W48" s="480">
        <f t="shared" si="3"/>
        <v>0</v>
      </c>
      <c r="X48" s="468" t="str">
        <f t="shared" si="4"/>
        <v>-</v>
      </c>
    </row>
    <row r="49" s="431" customFormat="1" ht="50.1" customHeight="1" spans="2:24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87" t="s">
        <v>487</v>
      </c>
      <c r="J49" s="67" t="s">
        <v>564</v>
      </c>
      <c r="K49" s="67"/>
      <c r="L49" s="451"/>
      <c r="M49" s="451"/>
      <c r="N49" s="67"/>
      <c r="O49" s="67"/>
      <c r="P49" s="455"/>
      <c r="Q49" s="455"/>
      <c r="R49" s="455"/>
      <c r="S49" s="455"/>
      <c r="T49" s="452"/>
      <c r="U49" s="68">
        <f t="shared" si="0"/>
        <v>0</v>
      </c>
      <c r="V49" s="68"/>
      <c r="W49" s="473">
        <f t="shared" si="3"/>
        <v>0</v>
      </c>
      <c r="X49" s="471" t="str">
        <f t="shared" si="4"/>
        <v>-</v>
      </c>
    </row>
    <row r="50" s="431" customFormat="1" ht="50.1" customHeight="1" spans="2:24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82" t="s">
        <v>487</v>
      </c>
      <c r="J50" s="62" t="s">
        <v>565</v>
      </c>
      <c r="K50" s="62"/>
      <c r="L50" s="447"/>
      <c r="M50" s="447"/>
      <c r="N50" s="62"/>
      <c r="O50" s="62"/>
      <c r="P50" s="456"/>
      <c r="Q50" s="456"/>
      <c r="R50" s="456"/>
      <c r="S50" s="456"/>
      <c r="T50" s="448"/>
      <c r="U50" s="82">
        <f t="shared" si="0"/>
        <v>0</v>
      </c>
      <c r="V50" s="82"/>
      <c r="W50" s="475">
        <f t="shared" si="3"/>
        <v>0</v>
      </c>
      <c r="X50" s="465" t="str">
        <f t="shared" si="4"/>
        <v>-</v>
      </c>
    </row>
    <row r="51" s="431" customFormat="1" ht="50.1" customHeight="1" spans="2:24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83" t="s">
        <v>487</v>
      </c>
      <c r="J51" s="83" t="s">
        <v>566</v>
      </c>
      <c r="K51" s="79"/>
      <c r="L51" s="453"/>
      <c r="M51" s="453"/>
      <c r="N51" s="79"/>
      <c r="O51" s="79"/>
      <c r="P51" s="457"/>
      <c r="Q51" s="457"/>
      <c r="R51" s="457"/>
      <c r="S51" s="457"/>
      <c r="T51" s="454"/>
      <c r="U51" s="82">
        <f t="shared" si="0"/>
        <v>0</v>
      </c>
      <c r="V51" s="82"/>
      <c r="W51" s="475">
        <f t="shared" si="3"/>
        <v>0</v>
      </c>
      <c r="X51" s="465" t="str">
        <f t="shared" si="4"/>
        <v>-</v>
      </c>
    </row>
    <row r="52" s="431" customFormat="1" ht="50.1" customHeight="1" spans="2:24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84" t="s">
        <v>487</v>
      </c>
      <c r="J52" s="65" t="s">
        <v>567</v>
      </c>
      <c r="K52" s="65"/>
      <c r="L52" s="449"/>
      <c r="M52" s="449"/>
      <c r="N52" s="65"/>
      <c r="O52" s="65"/>
      <c r="P52" s="458"/>
      <c r="Q52" s="458"/>
      <c r="R52" s="458"/>
      <c r="S52" s="458"/>
      <c r="T52" s="450"/>
      <c r="U52" s="84">
        <f t="shared" si="0"/>
        <v>0</v>
      </c>
      <c r="V52" s="84"/>
      <c r="W52" s="480">
        <f t="shared" si="3"/>
        <v>0</v>
      </c>
      <c r="X52" s="468" t="str">
        <f t="shared" si="4"/>
        <v>-</v>
      </c>
    </row>
    <row r="53" s="431" customFormat="1" ht="50.1" customHeight="1" spans="2:24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86" t="s">
        <v>487</v>
      </c>
      <c r="J53" s="67" t="s">
        <v>569</v>
      </c>
      <c r="K53" s="67"/>
      <c r="L53" s="451"/>
      <c r="M53" s="451"/>
      <c r="N53" s="67"/>
      <c r="O53" s="67"/>
      <c r="P53" s="452"/>
      <c r="Q53" s="452"/>
      <c r="R53" s="452"/>
      <c r="S53" s="452"/>
      <c r="T53" s="452"/>
      <c r="U53" s="472">
        <f t="shared" si="0"/>
        <v>0</v>
      </c>
      <c r="V53" s="68"/>
      <c r="W53" s="473">
        <f t="shared" ref="W53:W87" si="5">U53+V53</f>
        <v>0</v>
      </c>
      <c r="X53" s="471" t="str">
        <f t="shared" ref="X53:X86" si="6">IF(T53&gt;0,W53/T53*7,"-")</f>
        <v>-</v>
      </c>
    </row>
    <row r="54" s="431" customFormat="1" ht="50.1" customHeight="1" spans="2:24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62" t="s">
        <v>487</v>
      </c>
      <c r="J54" s="62" t="s">
        <v>570</v>
      </c>
      <c r="K54" s="62"/>
      <c r="L54" s="447"/>
      <c r="M54" s="447"/>
      <c r="N54" s="62"/>
      <c r="O54" s="62"/>
      <c r="P54" s="448"/>
      <c r="Q54" s="448"/>
      <c r="R54" s="448"/>
      <c r="S54" s="448"/>
      <c r="T54" s="448"/>
      <c r="U54" s="474">
        <f t="shared" si="0"/>
        <v>0</v>
      </c>
      <c r="V54" s="82"/>
      <c r="W54" s="475">
        <f t="shared" si="5"/>
        <v>0</v>
      </c>
      <c r="X54" s="465" t="str">
        <f t="shared" si="6"/>
        <v>-</v>
      </c>
    </row>
    <row r="55" s="431" customFormat="1" ht="50.1" customHeight="1" spans="2:24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15" t="s">
        <v>500</v>
      </c>
      <c r="J55" s="79" t="s">
        <v>571</v>
      </c>
      <c r="K55" s="79"/>
      <c r="L55" s="453"/>
      <c r="M55" s="453"/>
      <c r="N55" s="79"/>
      <c r="O55" s="79"/>
      <c r="P55" s="454"/>
      <c r="Q55" s="454"/>
      <c r="R55" s="454"/>
      <c r="S55" s="454"/>
      <c r="T55" s="454"/>
      <c r="U55" s="476">
        <f t="shared" si="0"/>
        <v>0</v>
      </c>
      <c r="V55" s="83"/>
      <c r="W55" s="477">
        <f t="shared" si="5"/>
        <v>0</v>
      </c>
      <c r="X55" s="478" t="str">
        <f t="shared" si="6"/>
        <v>-</v>
      </c>
    </row>
    <row r="56" s="431" customFormat="1" ht="50.1" customHeight="1" spans="2:24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19" t="s">
        <v>500</v>
      </c>
      <c r="J56" s="65" t="s">
        <v>572</v>
      </c>
      <c r="K56" s="65"/>
      <c r="L56" s="449"/>
      <c r="M56" s="449"/>
      <c r="N56" s="65"/>
      <c r="O56" s="65"/>
      <c r="P56" s="450"/>
      <c r="Q56" s="450"/>
      <c r="R56" s="450"/>
      <c r="S56" s="450"/>
      <c r="T56" s="450"/>
      <c r="U56" s="479">
        <f t="shared" si="0"/>
        <v>0</v>
      </c>
      <c r="V56" s="84"/>
      <c r="W56" s="480">
        <f t="shared" ref="W56" si="7">U56+V56</f>
        <v>0</v>
      </c>
      <c r="X56" s="468" t="str">
        <f t="shared" ref="X56" si="8">IF(T56&gt;0,W56/T56*7,"-")</f>
        <v>-</v>
      </c>
    </row>
    <row r="57" s="431" customFormat="1" ht="50.1" customHeight="1" spans="2:24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67" t="s">
        <v>487</v>
      </c>
      <c r="J57" s="67" t="s">
        <v>575</v>
      </c>
      <c r="K57" s="67"/>
      <c r="L57" s="451"/>
      <c r="M57" s="451"/>
      <c r="N57" s="67"/>
      <c r="O57" s="67"/>
      <c r="P57" s="452"/>
      <c r="Q57" s="452"/>
      <c r="R57" s="452"/>
      <c r="S57" s="452"/>
      <c r="T57" s="452"/>
      <c r="U57" s="472">
        <f t="shared" si="0"/>
        <v>0</v>
      </c>
      <c r="V57" s="68"/>
      <c r="W57" s="473">
        <f t="shared" si="5"/>
        <v>0</v>
      </c>
      <c r="X57" s="471" t="str">
        <f t="shared" si="6"/>
        <v>-</v>
      </c>
    </row>
    <row r="58" s="431" customFormat="1" ht="50.1" customHeight="1" spans="2:24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62" t="s">
        <v>487</v>
      </c>
      <c r="J58" s="62" t="s">
        <v>576</v>
      </c>
      <c r="K58" s="62"/>
      <c r="L58" s="447"/>
      <c r="M58" s="447"/>
      <c r="N58" s="62"/>
      <c r="O58" s="62"/>
      <c r="P58" s="448"/>
      <c r="Q58" s="448"/>
      <c r="R58" s="448"/>
      <c r="S58" s="448"/>
      <c r="T58" s="448"/>
      <c r="U58" s="474">
        <f t="shared" si="0"/>
        <v>0</v>
      </c>
      <c r="V58" s="82"/>
      <c r="W58" s="475">
        <f t="shared" si="5"/>
        <v>0</v>
      </c>
      <c r="X58" s="465" t="str">
        <f t="shared" si="6"/>
        <v>-</v>
      </c>
    </row>
    <row r="59" s="431" customFormat="1" ht="50.1" customHeight="1" spans="2:24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15" t="s">
        <v>500</v>
      </c>
      <c r="J59" s="79" t="s">
        <v>577</v>
      </c>
      <c r="K59" s="79"/>
      <c r="L59" s="453"/>
      <c r="M59" s="453"/>
      <c r="N59" s="79"/>
      <c r="O59" s="79"/>
      <c r="P59" s="454"/>
      <c r="Q59" s="454"/>
      <c r="R59" s="454"/>
      <c r="S59" s="454"/>
      <c r="T59" s="454"/>
      <c r="U59" s="476">
        <f t="shared" si="0"/>
        <v>0</v>
      </c>
      <c r="V59" s="83"/>
      <c r="W59" s="477">
        <f t="shared" si="5"/>
        <v>0</v>
      </c>
      <c r="X59" s="478" t="str">
        <f t="shared" si="6"/>
        <v>-</v>
      </c>
    </row>
    <row r="60" s="431" customFormat="1" ht="50.1" customHeight="1" spans="2:24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19" t="s">
        <v>500</v>
      </c>
      <c r="J60" s="65" t="s">
        <v>578</v>
      </c>
      <c r="K60" s="65"/>
      <c r="L60" s="449"/>
      <c r="M60" s="449"/>
      <c r="N60" s="65"/>
      <c r="O60" s="65"/>
      <c r="P60" s="450"/>
      <c r="Q60" s="450"/>
      <c r="R60" s="450"/>
      <c r="S60" s="450"/>
      <c r="T60" s="450"/>
      <c r="U60" s="479">
        <f t="shared" si="0"/>
        <v>0</v>
      </c>
      <c r="V60" s="84"/>
      <c r="W60" s="480">
        <f t="shared" ref="W60" si="9">U60+V60</f>
        <v>0</v>
      </c>
      <c r="X60" s="468" t="str">
        <f t="shared" ref="X60" si="10">IF(T60&gt;0,W60/T60*7,"-")</f>
        <v>-</v>
      </c>
    </row>
    <row r="61" s="431" customFormat="1" ht="50.1" customHeight="1" spans="2:24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86" t="s">
        <v>581</v>
      </c>
      <c r="K61" s="86"/>
      <c r="L61" s="459"/>
      <c r="M61" s="459"/>
      <c r="N61" s="86"/>
      <c r="O61" s="86"/>
      <c r="P61" s="461"/>
      <c r="Q61" s="461"/>
      <c r="R61" s="461"/>
      <c r="S61" s="461"/>
      <c r="T61" s="461"/>
      <c r="U61" s="483">
        <f t="shared" si="0"/>
        <v>0</v>
      </c>
      <c r="V61" s="87"/>
      <c r="W61" s="484">
        <f t="shared" si="5"/>
        <v>0</v>
      </c>
      <c r="X61" s="482" t="str">
        <f t="shared" si="6"/>
        <v>-</v>
      </c>
    </row>
    <row r="62" s="431" customFormat="1" ht="50.1" customHeight="1" spans="2:24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62" t="s">
        <v>582</v>
      </c>
      <c r="K62" s="62"/>
      <c r="L62" s="447"/>
      <c r="M62" s="447"/>
      <c r="N62" s="62"/>
      <c r="O62" s="62"/>
      <c r="P62" s="448"/>
      <c r="Q62" s="448"/>
      <c r="R62" s="448"/>
      <c r="S62" s="448"/>
      <c r="T62" s="448"/>
      <c r="U62" s="464">
        <f t="shared" si="0"/>
        <v>0</v>
      </c>
      <c r="V62" s="82"/>
      <c r="W62" s="464">
        <f t="shared" si="5"/>
        <v>0</v>
      </c>
      <c r="X62" s="465" t="str">
        <f t="shared" si="6"/>
        <v>-</v>
      </c>
    </row>
    <row r="63" s="431" customFormat="1" ht="50.1" customHeight="1" spans="2:24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65" t="s">
        <v>583</v>
      </c>
      <c r="K63" s="65"/>
      <c r="L63" s="449"/>
      <c r="M63" s="449"/>
      <c r="N63" s="65"/>
      <c r="O63" s="65"/>
      <c r="P63" s="450"/>
      <c r="Q63" s="450"/>
      <c r="R63" s="450"/>
      <c r="S63" s="450"/>
      <c r="T63" s="450"/>
      <c r="U63" s="466">
        <f t="shared" si="0"/>
        <v>0</v>
      </c>
      <c r="V63" s="84"/>
      <c r="W63" s="467">
        <f t="shared" si="5"/>
        <v>0</v>
      </c>
      <c r="X63" s="468" t="str">
        <f t="shared" si="6"/>
        <v>-</v>
      </c>
    </row>
    <row r="64" s="431" customFormat="1" ht="50.1" customHeight="1" spans="2:24">
      <c r="B64" s="439" t="s">
        <v>584</v>
      </c>
      <c r="C64" s="439" t="s">
        <v>483</v>
      </c>
      <c r="D64" s="440" t="s">
        <v>585</v>
      </c>
      <c r="E64" s="441"/>
      <c r="F64" s="442" t="s">
        <v>16</v>
      </c>
      <c r="G64" s="442" t="s">
        <v>512</v>
      </c>
      <c r="H64" s="442" t="s">
        <v>490</v>
      </c>
      <c r="I64" s="442" t="s">
        <v>487</v>
      </c>
      <c r="J64" s="462" t="s">
        <v>586</v>
      </c>
      <c r="K64" s="462"/>
      <c r="L64" s="462"/>
      <c r="M64" s="462"/>
      <c r="N64" s="462"/>
      <c r="O64" s="462"/>
      <c r="P64" s="463"/>
      <c r="Q64" s="463"/>
      <c r="R64" s="463"/>
      <c r="S64" s="463"/>
      <c r="T64" s="463"/>
      <c r="U64" s="485">
        <f t="shared" si="0"/>
        <v>0</v>
      </c>
      <c r="V64" s="485"/>
      <c r="W64" s="462">
        <f t="shared" si="5"/>
        <v>0</v>
      </c>
      <c r="X64" s="486" t="str">
        <f t="shared" si="6"/>
        <v>-</v>
      </c>
    </row>
    <row r="65" s="431" customFormat="1" ht="50.1" customHeight="1" spans="2:24">
      <c r="B65" s="487"/>
      <c r="C65" s="487"/>
      <c r="D65" s="488"/>
      <c r="E65" s="489"/>
      <c r="F65" s="490" t="s">
        <v>17</v>
      </c>
      <c r="G65" s="490" t="s">
        <v>514</v>
      </c>
      <c r="H65" s="490" t="s">
        <v>493</v>
      </c>
      <c r="I65" s="490" t="s">
        <v>487</v>
      </c>
      <c r="J65" s="514" t="s">
        <v>587</v>
      </c>
      <c r="K65" s="514"/>
      <c r="L65" s="514"/>
      <c r="M65" s="514"/>
      <c r="N65" s="514"/>
      <c r="O65" s="514"/>
      <c r="P65" s="519"/>
      <c r="Q65" s="519"/>
      <c r="R65" s="519"/>
      <c r="S65" s="519"/>
      <c r="T65" s="519"/>
      <c r="U65" s="514">
        <f t="shared" si="0"/>
        <v>0</v>
      </c>
      <c r="V65" s="543"/>
      <c r="W65" s="514">
        <f t="shared" si="5"/>
        <v>0</v>
      </c>
      <c r="X65" s="544" t="str">
        <f t="shared" si="6"/>
        <v>-</v>
      </c>
    </row>
    <row r="66" s="431" customFormat="1" ht="50.1" customHeight="1" spans="2:24">
      <c r="B66" s="491"/>
      <c r="C66" s="491"/>
      <c r="D66" s="492"/>
      <c r="E66" s="493"/>
      <c r="F66" s="494" t="s">
        <v>18</v>
      </c>
      <c r="G66" s="494" t="s">
        <v>516</v>
      </c>
      <c r="H66" s="494" t="s">
        <v>496</v>
      </c>
      <c r="I66" s="494" t="s">
        <v>487</v>
      </c>
      <c r="J66" s="515" t="s">
        <v>588</v>
      </c>
      <c r="K66" s="515"/>
      <c r="L66" s="515"/>
      <c r="M66" s="515"/>
      <c r="N66" s="515"/>
      <c r="O66" s="515"/>
      <c r="P66" s="520"/>
      <c r="Q66" s="520"/>
      <c r="R66" s="520"/>
      <c r="S66" s="520"/>
      <c r="T66" s="520"/>
      <c r="U66" s="545">
        <f t="shared" si="0"/>
        <v>0</v>
      </c>
      <c r="V66" s="545"/>
      <c r="W66" s="515">
        <f t="shared" si="5"/>
        <v>0</v>
      </c>
      <c r="X66" s="546" t="str">
        <f t="shared" si="6"/>
        <v>-</v>
      </c>
    </row>
    <row r="67" s="431" customFormat="1" ht="50.1" customHeight="1" spans="2:24">
      <c r="B67" s="439" t="s">
        <v>589</v>
      </c>
      <c r="C67" s="439" t="s">
        <v>483</v>
      </c>
      <c r="D67" s="440" t="s">
        <v>590</v>
      </c>
      <c r="E67" s="441"/>
      <c r="F67" s="442" t="s">
        <v>16</v>
      </c>
      <c r="G67" s="442" t="s">
        <v>512</v>
      </c>
      <c r="H67" s="442" t="s">
        <v>490</v>
      </c>
      <c r="I67" s="521" t="s">
        <v>487</v>
      </c>
      <c r="J67" s="462" t="s">
        <v>591</v>
      </c>
      <c r="K67" s="462"/>
      <c r="L67" s="462"/>
      <c r="M67" s="462"/>
      <c r="N67" s="462"/>
      <c r="O67" s="462"/>
      <c r="P67" s="463"/>
      <c r="Q67" s="463"/>
      <c r="R67" s="463"/>
      <c r="S67" s="463"/>
      <c r="T67" s="463"/>
      <c r="U67" s="485">
        <f t="shared" si="0"/>
        <v>0</v>
      </c>
      <c r="V67" s="485"/>
      <c r="W67" s="462">
        <f t="shared" si="5"/>
        <v>0</v>
      </c>
      <c r="X67" s="486" t="str">
        <f t="shared" si="6"/>
        <v>-</v>
      </c>
    </row>
    <row r="68" s="431" customFormat="1" ht="50.1" customHeight="1" spans="2:24">
      <c r="B68" s="487"/>
      <c r="C68" s="487"/>
      <c r="D68" s="488"/>
      <c r="E68" s="489"/>
      <c r="F68" s="490" t="s">
        <v>17</v>
      </c>
      <c r="G68" s="490" t="s">
        <v>514</v>
      </c>
      <c r="H68" s="490" t="s">
        <v>493</v>
      </c>
      <c r="I68" s="490" t="s">
        <v>487</v>
      </c>
      <c r="J68" s="514" t="s">
        <v>592</v>
      </c>
      <c r="K68" s="514"/>
      <c r="L68" s="514"/>
      <c r="M68" s="514"/>
      <c r="N68" s="514"/>
      <c r="O68" s="514"/>
      <c r="P68" s="519"/>
      <c r="Q68" s="519"/>
      <c r="R68" s="519"/>
      <c r="S68" s="519"/>
      <c r="T68" s="519"/>
      <c r="U68" s="514">
        <f t="shared" ref="U68:U131" si="11">IF($A$1="补货",L68+N68+O68,L68)</f>
        <v>0</v>
      </c>
      <c r="V68" s="543"/>
      <c r="W68" s="514">
        <f t="shared" si="5"/>
        <v>0</v>
      </c>
      <c r="X68" s="544" t="str">
        <f t="shared" si="6"/>
        <v>-</v>
      </c>
    </row>
    <row r="69" s="431" customFormat="1" ht="50.1" customHeight="1" spans="2:24">
      <c r="B69" s="491"/>
      <c r="C69" s="491"/>
      <c r="D69" s="492"/>
      <c r="E69" s="493"/>
      <c r="F69" s="494" t="s">
        <v>18</v>
      </c>
      <c r="G69" s="494" t="s">
        <v>516</v>
      </c>
      <c r="H69" s="494" t="s">
        <v>496</v>
      </c>
      <c r="I69" s="499" t="s">
        <v>487</v>
      </c>
      <c r="J69" s="515" t="s">
        <v>593</v>
      </c>
      <c r="K69" s="515"/>
      <c r="L69" s="515"/>
      <c r="M69" s="515"/>
      <c r="N69" s="515"/>
      <c r="O69" s="515"/>
      <c r="P69" s="520"/>
      <c r="Q69" s="520"/>
      <c r="R69" s="520"/>
      <c r="S69" s="520"/>
      <c r="T69" s="520"/>
      <c r="U69" s="545">
        <f t="shared" si="11"/>
        <v>0</v>
      </c>
      <c r="V69" s="545"/>
      <c r="W69" s="515">
        <f t="shared" si="5"/>
        <v>0</v>
      </c>
      <c r="X69" s="546" t="str">
        <f t="shared" si="6"/>
        <v>-</v>
      </c>
    </row>
    <row r="70" s="431" customFormat="1" ht="50.1" customHeight="1" spans="2:24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67" t="s">
        <v>598</v>
      </c>
      <c r="K70" s="67"/>
      <c r="L70" s="451"/>
      <c r="M70" s="451"/>
      <c r="N70" s="67"/>
      <c r="O70" s="67"/>
      <c r="P70" s="452"/>
      <c r="Q70" s="452"/>
      <c r="R70" s="452"/>
      <c r="S70" s="452"/>
      <c r="T70" s="452"/>
      <c r="U70" s="469">
        <f t="shared" si="11"/>
        <v>0</v>
      </c>
      <c r="V70" s="68"/>
      <c r="W70" s="470">
        <f t="shared" si="5"/>
        <v>0</v>
      </c>
      <c r="X70" s="471" t="str">
        <f t="shared" si="6"/>
        <v>-</v>
      </c>
    </row>
    <row r="71" s="431" customFormat="1" ht="50.1" customHeight="1" spans="2:24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62" t="s">
        <v>599</v>
      </c>
      <c r="K71" s="62"/>
      <c r="L71" s="447"/>
      <c r="M71" s="447"/>
      <c r="N71" s="62"/>
      <c r="O71" s="62"/>
      <c r="P71" s="448"/>
      <c r="Q71" s="448"/>
      <c r="R71" s="448"/>
      <c r="S71" s="448"/>
      <c r="T71" s="448"/>
      <c r="U71" s="464">
        <f t="shared" si="11"/>
        <v>0</v>
      </c>
      <c r="V71" s="82"/>
      <c r="W71" s="464">
        <f t="shared" si="5"/>
        <v>0</v>
      </c>
      <c r="X71" s="465" t="str">
        <f t="shared" si="6"/>
        <v>-</v>
      </c>
    </row>
    <row r="72" s="431" customFormat="1" ht="50.1" customHeight="1" spans="2:24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62" t="s">
        <v>600</v>
      </c>
      <c r="K72" s="62"/>
      <c r="L72" s="447"/>
      <c r="M72" s="447"/>
      <c r="N72" s="62"/>
      <c r="O72" s="62"/>
      <c r="P72" s="448"/>
      <c r="Q72" s="448"/>
      <c r="R72" s="448"/>
      <c r="S72" s="448"/>
      <c r="T72" s="448"/>
      <c r="U72" s="464">
        <f t="shared" si="11"/>
        <v>0</v>
      </c>
      <c r="V72" s="82"/>
      <c r="W72" s="464">
        <f t="shared" si="5"/>
        <v>0</v>
      </c>
      <c r="X72" s="465" t="str">
        <f t="shared" si="6"/>
        <v>-</v>
      </c>
    </row>
    <row r="73" s="431" customFormat="1" ht="50.1" customHeight="1" spans="2:24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62" t="s">
        <v>602</v>
      </c>
      <c r="K73" s="62"/>
      <c r="L73" s="447"/>
      <c r="M73" s="447"/>
      <c r="N73" s="62"/>
      <c r="O73" s="62"/>
      <c r="P73" s="448"/>
      <c r="Q73" s="448"/>
      <c r="R73" s="448"/>
      <c r="S73" s="448"/>
      <c r="T73" s="448"/>
      <c r="U73" s="464">
        <f t="shared" si="11"/>
        <v>0</v>
      </c>
      <c r="V73" s="82"/>
      <c r="W73" s="464">
        <f t="shared" si="5"/>
        <v>0</v>
      </c>
      <c r="X73" s="465" t="str">
        <f t="shared" si="6"/>
        <v>-</v>
      </c>
    </row>
    <row r="74" s="431" customFormat="1" ht="50.1" customHeight="1" spans="2:24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65" t="s">
        <v>604</v>
      </c>
      <c r="K74" s="65"/>
      <c r="L74" s="449"/>
      <c r="M74" s="449"/>
      <c r="N74" s="65"/>
      <c r="O74" s="65"/>
      <c r="P74" s="450"/>
      <c r="Q74" s="450"/>
      <c r="R74" s="450"/>
      <c r="S74" s="450"/>
      <c r="T74" s="450"/>
      <c r="U74" s="466">
        <f t="shared" si="11"/>
        <v>0</v>
      </c>
      <c r="V74" s="84"/>
      <c r="W74" s="467">
        <f t="shared" si="5"/>
        <v>0</v>
      </c>
      <c r="X74" s="468" t="str">
        <f t="shared" si="6"/>
        <v>-</v>
      </c>
    </row>
    <row r="75" s="433" customFormat="1" ht="50.1" customHeight="1" spans="2:26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161" t="s">
        <v>487</v>
      </c>
      <c r="J75" s="67" t="s">
        <v>607</v>
      </c>
      <c r="K75" s="67"/>
      <c r="L75" s="451"/>
      <c r="M75" s="451"/>
      <c r="N75" s="67"/>
      <c r="O75" s="67"/>
      <c r="P75" s="522"/>
      <c r="Q75" s="522"/>
      <c r="R75" s="522"/>
      <c r="S75" s="522"/>
      <c r="T75" s="530"/>
      <c r="U75" s="68">
        <f t="shared" si="11"/>
        <v>0</v>
      </c>
      <c r="V75" s="157"/>
      <c r="W75" s="473">
        <f t="shared" si="5"/>
        <v>0</v>
      </c>
      <c r="X75" s="471" t="str">
        <f t="shared" si="6"/>
        <v>-</v>
      </c>
      <c r="Z75" s="431"/>
    </row>
    <row r="76" s="431" customFormat="1" ht="50.1" customHeight="1" spans="2:24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158" t="s">
        <v>487</v>
      </c>
      <c r="J76" s="62" t="s">
        <v>608</v>
      </c>
      <c r="K76" s="62"/>
      <c r="L76" s="447"/>
      <c r="M76" s="447"/>
      <c r="N76" s="62"/>
      <c r="O76" s="62"/>
      <c r="P76" s="523"/>
      <c r="Q76" s="523"/>
      <c r="R76" s="523"/>
      <c r="S76" s="523"/>
      <c r="T76" s="531"/>
      <c r="U76" s="82">
        <f t="shared" si="11"/>
        <v>0</v>
      </c>
      <c r="V76" s="82"/>
      <c r="W76" s="475">
        <f t="shared" si="5"/>
        <v>0</v>
      </c>
      <c r="X76" s="465" t="str">
        <f t="shared" si="6"/>
        <v>-</v>
      </c>
    </row>
    <row r="77" s="431" customFormat="1" ht="50.1" customHeight="1" spans="2:24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159" t="s">
        <v>487</v>
      </c>
      <c r="J77" s="83" t="s">
        <v>609</v>
      </c>
      <c r="K77" s="79"/>
      <c r="L77" s="453"/>
      <c r="M77" s="453"/>
      <c r="N77" s="79"/>
      <c r="O77" s="79"/>
      <c r="P77" s="524"/>
      <c r="Q77" s="524"/>
      <c r="R77" s="524"/>
      <c r="S77" s="524"/>
      <c r="T77" s="532"/>
      <c r="U77" s="82">
        <f t="shared" si="11"/>
        <v>0</v>
      </c>
      <c r="V77" s="82"/>
      <c r="W77" s="475">
        <f t="shared" si="5"/>
        <v>0</v>
      </c>
      <c r="X77" s="465" t="str">
        <f t="shared" si="6"/>
        <v>-</v>
      </c>
    </row>
    <row r="78" s="431" customFormat="1" ht="50.1" customHeight="1" spans="2:24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160" t="s">
        <v>487</v>
      </c>
      <c r="J78" s="65" t="s">
        <v>610</v>
      </c>
      <c r="K78" s="65"/>
      <c r="L78" s="449"/>
      <c r="M78" s="449"/>
      <c r="N78" s="65"/>
      <c r="O78" s="65"/>
      <c r="P78" s="525"/>
      <c r="Q78" s="525"/>
      <c r="R78" s="525"/>
      <c r="S78" s="525"/>
      <c r="T78" s="534"/>
      <c r="U78" s="84">
        <f t="shared" si="11"/>
        <v>0</v>
      </c>
      <c r="V78" s="84"/>
      <c r="W78" s="480">
        <f t="shared" si="5"/>
        <v>0</v>
      </c>
      <c r="X78" s="468" t="str">
        <f t="shared" si="6"/>
        <v>-</v>
      </c>
    </row>
    <row r="79" s="431" customFormat="1" ht="50.1" customHeight="1" spans="2:24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161" t="s">
        <v>487</v>
      </c>
      <c r="J79" s="86" t="s">
        <v>612</v>
      </c>
      <c r="K79" s="86"/>
      <c r="L79" s="459"/>
      <c r="M79" s="459"/>
      <c r="N79" s="86"/>
      <c r="O79" s="86"/>
      <c r="P79" s="526"/>
      <c r="Q79" s="526"/>
      <c r="R79" s="526"/>
      <c r="S79" s="526"/>
      <c r="T79" s="547"/>
      <c r="U79" s="87">
        <f t="shared" si="11"/>
        <v>0</v>
      </c>
      <c r="V79" s="87"/>
      <c r="W79" s="481">
        <f t="shared" si="5"/>
        <v>0</v>
      </c>
      <c r="X79" s="482" t="str">
        <f t="shared" si="6"/>
        <v>-</v>
      </c>
    </row>
    <row r="80" s="431" customFormat="1" ht="50.1" customHeight="1" spans="2:24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158" t="s">
        <v>487</v>
      </c>
      <c r="J80" s="527" t="s">
        <v>613</v>
      </c>
      <c r="K80" s="527"/>
      <c r="L80" s="447"/>
      <c r="M80" s="447"/>
      <c r="N80" s="527"/>
      <c r="O80" s="527"/>
      <c r="P80" s="523"/>
      <c r="Q80" s="523"/>
      <c r="R80" s="523"/>
      <c r="S80" s="523"/>
      <c r="T80" s="531"/>
      <c r="U80" s="82">
        <f t="shared" si="11"/>
        <v>0</v>
      </c>
      <c r="V80" s="82"/>
      <c r="W80" s="475">
        <f t="shared" si="5"/>
        <v>0</v>
      </c>
      <c r="X80" s="465" t="str">
        <f t="shared" si="6"/>
        <v>-</v>
      </c>
    </row>
    <row r="81" s="431" customFormat="1" ht="50.1" customHeight="1" spans="2:24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159" t="s">
        <v>487</v>
      </c>
      <c r="J81" s="528" t="s">
        <v>614</v>
      </c>
      <c r="K81" s="529"/>
      <c r="L81" s="453"/>
      <c r="M81" s="453"/>
      <c r="N81" s="529"/>
      <c r="O81" s="529"/>
      <c r="P81" s="524"/>
      <c r="Q81" s="524"/>
      <c r="R81" s="524"/>
      <c r="S81" s="524"/>
      <c r="T81" s="532"/>
      <c r="U81" s="82">
        <f t="shared" si="11"/>
        <v>0</v>
      </c>
      <c r="V81" s="82"/>
      <c r="W81" s="475">
        <f t="shared" si="5"/>
        <v>0</v>
      </c>
      <c r="X81" s="465" t="str">
        <f t="shared" si="6"/>
        <v>-</v>
      </c>
    </row>
    <row r="82" s="431" customFormat="1" ht="50.1" customHeight="1" spans="2:24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159" t="s">
        <v>487</v>
      </c>
      <c r="J82" s="65" t="s">
        <v>615</v>
      </c>
      <c r="K82" s="65"/>
      <c r="L82" s="449"/>
      <c r="M82" s="449"/>
      <c r="N82" s="65"/>
      <c r="O82" s="65"/>
      <c r="P82" s="525"/>
      <c r="Q82" s="525"/>
      <c r="R82" s="525"/>
      <c r="S82" s="525"/>
      <c r="T82" s="534"/>
      <c r="U82" s="84">
        <f t="shared" si="11"/>
        <v>0</v>
      </c>
      <c r="V82" s="84"/>
      <c r="W82" s="480">
        <f t="shared" si="5"/>
        <v>0</v>
      </c>
      <c r="X82" s="468" t="str">
        <f t="shared" si="6"/>
        <v>-</v>
      </c>
    </row>
    <row r="83" s="431" customFormat="1" ht="50.1" customHeight="1" spans="2:24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67" t="s">
        <v>617</v>
      </c>
      <c r="K83" s="67"/>
      <c r="L83" s="451"/>
      <c r="M83" s="451"/>
      <c r="N83" s="67"/>
      <c r="O83" s="67"/>
      <c r="P83" s="530"/>
      <c r="Q83" s="530"/>
      <c r="R83" s="530"/>
      <c r="S83" s="530"/>
      <c r="T83" s="530"/>
      <c r="U83" s="472">
        <f t="shared" si="11"/>
        <v>0</v>
      </c>
      <c r="V83" s="68"/>
      <c r="W83" s="473">
        <f t="shared" si="5"/>
        <v>0</v>
      </c>
      <c r="X83" s="471" t="str">
        <f t="shared" si="6"/>
        <v>-</v>
      </c>
    </row>
    <row r="84" s="431" customFormat="1" ht="50.1" customHeight="1" spans="2:24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62" t="s">
        <v>618</v>
      </c>
      <c r="K84" s="62"/>
      <c r="L84" s="447"/>
      <c r="M84" s="447"/>
      <c r="N84" s="62"/>
      <c r="O84" s="62"/>
      <c r="P84" s="531"/>
      <c r="Q84" s="531"/>
      <c r="R84" s="531"/>
      <c r="S84" s="531"/>
      <c r="T84" s="531"/>
      <c r="U84" s="474">
        <f t="shared" si="11"/>
        <v>0</v>
      </c>
      <c r="V84" s="82"/>
      <c r="W84" s="475">
        <f t="shared" si="5"/>
        <v>0</v>
      </c>
      <c r="X84" s="465" t="str">
        <f t="shared" si="6"/>
        <v>-</v>
      </c>
    </row>
    <row r="85" s="431" customFormat="1" ht="50.1" customHeight="1" spans="2:24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529" t="s">
        <v>619</v>
      </c>
      <c r="K85" s="529"/>
      <c r="L85" s="453"/>
      <c r="M85" s="453"/>
      <c r="N85" s="529"/>
      <c r="O85" s="529"/>
      <c r="P85" s="532"/>
      <c r="Q85" s="532"/>
      <c r="R85" s="532"/>
      <c r="S85" s="532"/>
      <c r="T85" s="532"/>
      <c r="U85" s="476">
        <f t="shared" si="11"/>
        <v>0</v>
      </c>
      <c r="V85" s="83"/>
      <c r="W85" s="477">
        <f t="shared" si="5"/>
        <v>0</v>
      </c>
      <c r="X85" s="478" t="str">
        <f t="shared" si="6"/>
        <v>-</v>
      </c>
    </row>
    <row r="86" s="431" customFormat="1" ht="50.1" customHeight="1" spans="2:24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533" t="s">
        <v>620</v>
      </c>
      <c r="K86" s="533"/>
      <c r="L86" s="449"/>
      <c r="M86" s="449"/>
      <c r="N86" s="533"/>
      <c r="O86" s="533"/>
      <c r="P86" s="534"/>
      <c r="Q86" s="534"/>
      <c r="R86" s="534"/>
      <c r="S86" s="534"/>
      <c r="T86" s="534"/>
      <c r="U86" s="479">
        <f t="shared" si="11"/>
        <v>0</v>
      </c>
      <c r="V86" s="84"/>
      <c r="W86" s="480">
        <f t="shared" si="5"/>
        <v>0</v>
      </c>
      <c r="X86" s="468" t="str">
        <f t="shared" si="6"/>
        <v>-</v>
      </c>
    </row>
    <row r="87" s="431" customFormat="1" ht="50.1" customHeight="1" spans="2:24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67" t="s">
        <v>623</v>
      </c>
      <c r="K87" s="67"/>
      <c r="L87" s="451"/>
      <c r="M87" s="451"/>
      <c r="N87" s="67"/>
      <c r="O87" s="67"/>
      <c r="P87" s="530"/>
      <c r="Q87" s="530"/>
      <c r="R87" s="530"/>
      <c r="S87" s="530"/>
      <c r="T87" s="530"/>
      <c r="U87" s="469">
        <f t="shared" si="11"/>
        <v>0</v>
      </c>
      <c r="V87" s="68"/>
      <c r="W87" s="470">
        <f t="shared" si="5"/>
        <v>0</v>
      </c>
      <c r="X87" s="471" t="str">
        <f t="shared" ref="X87:X95" si="12">IF(T87&gt;0,W87/T87*7,"-")</f>
        <v>-</v>
      </c>
    </row>
    <row r="88" s="431" customFormat="1" ht="50.1" customHeight="1" spans="2:24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62" t="s">
        <v>624</v>
      </c>
      <c r="K88" s="62"/>
      <c r="L88" s="447"/>
      <c r="M88" s="447"/>
      <c r="N88" s="62"/>
      <c r="O88" s="62"/>
      <c r="P88" s="531"/>
      <c r="Q88" s="531"/>
      <c r="R88" s="531"/>
      <c r="S88" s="531"/>
      <c r="T88" s="531"/>
      <c r="U88" s="464">
        <f t="shared" si="11"/>
        <v>0</v>
      </c>
      <c r="V88" s="82"/>
      <c r="W88" s="464">
        <f t="shared" ref="W88:W95" si="13">U88+V88</f>
        <v>0</v>
      </c>
      <c r="X88" s="465" t="str">
        <f t="shared" si="12"/>
        <v>-</v>
      </c>
    </row>
    <row r="89" s="431" customFormat="1" ht="50.1" customHeight="1" spans="2:24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65" t="s">
        <v>625</v>
      </c>
      <c r="K89" s="65"/>
      <c r="L89" s="449"/>
      <c r="M89" s="449"/>
      <c r="N89" s="65"/>
      <c r="O89" s="65"/>
      <c r="P89" s="534"/>
      <c r="Q89" s="534"/>
      <c r="R89" s="534"/>
      <c r="S89" s="534"/>
      <c r="T89" s="534"/>
      <c r="U89" s="466">
        <f t="shared" si="11"/>
        <v>0</v>
      </c>
      <c r="V89" s="84"/>
      <c r="W89" s="467">
        <f t="shared" si="13"/>
        <v>0</v>
      </c>
      <c r="X89" s="468" t="str">
        <f t="shared" si="12"/>
        <v>-</v>
      </c>
    </row>
    <row r="90" s="431" customFormat="1" ht="50.1" customHeight="1" spans="2:24">
      <c r="B90" s="439" t="s">
        <v>626</v>
      </c>
      <c r="C90" s="439" t="s">
        <v>519</v>
      </c>
      <c r="D90" s="440" t="s">
        <v>627</v>
      </c>
      <c r="E90" s="441"/>
      <c r="F90" s="442" t="s">
        <v>16</v>
      </c>
      <c r="G90" s="442" t="s">
        <v>512</v>
      </c>
      <c r="H90" s="442" t="s">
        <v>490</v>
      </c>
      <c r="I90" s="521" t="s">
        <v>500</v>
      </c>
      <c r="J90" s="462" t="s">
        <v>628</v>
      </c>
      <c r="K90" s="462"/>
      <c r="L90" s="462"/>
      <c r="M90" s="462"/>
      <c r="N90" s="462"/>
      <c r="O90" s="462"/>
      <c r="P90" s="535"/>
      <c r="Q90" s="535"/>
      <c r="R90" s="535"/>
      <c r="S90" s="535"/>
      <c r="T90" s="535"/>
      <c r="U90" s="485">
        <f t="shared" si="11"/>
        <v>0</v>
      </c>
      <c r="V90" s="485"/>
      <c r="W90" s="462">
        <f t="shared" si="13"/>
        <v>0</v>
      </c>
      <c r="X90" s="486" t="str">
        <f t="shared" si="12"/>
        <v>-</v>
      </c>
    </row>
    <row r="91" s="431" customFormat="1" ht="50.1" customHeight="1" spans="2:24">
      <c r="B91" s="487"/>
      <c r="C91" s="487"/>
      <c r="D91" s="488"/>
      <c r="E91" s="489"/>
      <c r="F91" s="490" t="s">
        <v>17</v>
      </c>
      <c r="G91" s="490" t="s">
        <v>514</v>
      </c>
      <c r="H91" s="490" t="s">
        <v>493</v>
      </c>
      <c r="I91" s="490" t="s">
        <v>500</v>
      </c>
      <c r="J91" s="514" t="s">
        <v>629</v>
      </c>
      <c r="K91" s="514"/>
      <c r="L91" s="514"/>
      <c r="M91" s="514"/>
      <c r="N91" s="514"/>
      <c r="O91" s="514"/>
      <c r="P91" s="536"/>
      <c r="Q91" s="536"/>
      <c r="R91" s="536"/>
      <c r="S91" s="536"/>
      <c r="T91" s="536"/>
      <c r="U91" s="543">
        <f t="shared" si="11"/>
        <v>0</v>
      </c>
      <c r="V91" s="543"/>
      <c r="W91" s="514">
        <f t="shared" si="13"/>
        <v>0</v>
      </c>
      <c r="X91" s="544" t="str">
        <f t="shared" si="12"/>
        <v>-</v>
      </c>
    </row>
    <row r="92" s="431" customFormat="1" ht="50.1" customHeight="1" spans="2:24">
      <c r="B92" s="491"/>
      <c r="C92" s="491"/>
      <c r="D92" s="492"/>
      <c r="E92" s="493"/>
      <c r="F92" s="494" t="s">
        <v>18</v>
      </c>
      <c r="G92" s="494" t="s">
        <v>516</v>
      </c>
      <c r="H92" s="494" t="s">
        <v>496</v>
      </c>
      <c r="I92" s="499" t="s">
        <v>500</v>
      </c>
      <c r="J92" s="515" t="s">
        <v>630</v>
      </c>
      <c r="K92" s="515"/>
      <c r="L92" s="515"/>
      <c r="M92" s="515"/>
      <c r="N92" s="515"/>
      <c r="O92" s="515"/>
      <c r="P92" s="537"/>
      <c r="Q92" s="537"/>
      <c r="R92" s="537"/>
      <c r="S92" s="537"/>
      <c r="T92" s="537"/>
      <c r="U92" s="545">
        <f t="shared" si="11"/>
        <v>0</v>
      </c>
      <c r="V92" s="545"/>
      <c r="W92" s="515">
        <f t="shared" si="13"/>
        <v>0</v>
      </c>
      <c r="X92" s="546" t="str">
        <f t="shared" si="12"/>
        <v>-</v>
      </c>
    </row>
    <row r="93" s="433" customFormat="1" ht="50.1" customHeight="1" spans="2:26">
      <c r="B93" s="439" t="s">
        <v>631</v>
      </c>
      <c r="C93" s="439" t="s">
        <v>519</v>
      </c>
      <c r="D93" s="495" t="s">
        <v>632</v>
      </c>
      <c r="E93" s="496"/>
      <c r="F93" s="442" t="s">
        <v>16</v>
      </c>
      <c r="G93" s="442" t="s">
        <v>485</v>
      </c>
      <c r="H93" s="442" t="s">
        <v>490</v>
      </c>
      <c r="I93" s="442" t="s">
        <v>500</v>
      </c>
      <c r="J93" s="462" t="s">
        <v>633</v>
      </c>
      <c r="K93" s="462"/>
      <c r="L93" s="462"/>
      <c r="M93" s="462"/>
      <c r="N93" s="462"/>
      <c r="O93" s="462"/>
      <c r="P93" s="463"/>
      <c r="Q93" s="463"/>
      <c r="R93" s="463"/>
      <c r="S93" s="463"/>
      <c r="T93" s="463"/>
      <c r="U93" s="485">
        <f t="shared" si="11"/>
        <v>0</v>
      </c>
      <c r="V93" s="548"/>
      <c r="W93" s="462">
        <f t="shared" si="13"/>
        <v>0</v>
      </c>
      <c r="X93" s="486" t="str">
        <f t="shared" si="12"/>
        <v>-</v>
      </c>
      <c r="Z93" s="431"/>
    </row>
    <row r="94" s="431" customFormat="1" ht="50.1" customHeight="1" spans="2:24">
      <c r="B94" s="487"/>
      <c r="C94" s="487"/>
      <c r="D94" s="497"/>
      <c r="E94" s="489"/>
      <c r="F94" s="490" t="s">
        <v>17</v>
      </c>
      <c r="G94" s="498" t="s">
        <v>489</v>
      </c>
      <c r="H94" s="498" t="s">
        <v>490</v>
      </c>
      <c r="I94" s="498" t="s">
        <v>500</v>
      </c>
      <c r="J94" s="514" t="s">
        <v>634</v>
      </c>
      <c r="K94" s="514"/>
      <c r="L94" s="514"/>
      <c r="M94" s="514"/>
      <c r="N94" s="514"/>
      <c r="O94" s="514"/>
      <c r="P94" s="519"/>
      <c r="Q94" s="519"/>
      <c r="R94" s="519"/>
      <c r="S94" s="519"/>
      <c r="T94" s="519"/>
      <c r="U94" s="514">
        <f t="shared" si="11"/>
        <v>0</v>
      </c>
      <c r="V94" s="543"/>
      <c r="W94" s="514">
        <f t="shared" si="13"/>
        <v>0</v>
      </c>
      <c r="X94" s="544" t="str">
        <f t="shared" si="12"/>
        <v>-</v>
      </c>
    </row>
    <row r="95" s="431" customFormat="1" ht="50.1" customHeight="1" spans="2:24">
      <c r="B95" s="487"/>
      <c r="C95" s="487"/>
      <c r="D95" s="497"/>
      <c r="E95" s="489"/>
      <c r="F95" s="499" t="s">
        <v>18</v>
      </c>
      <c r="G95" s="500" t="s">
        <v>492</v>
      </c>
      <c r="H95" s="500" t="s">
        <v>493</v>
      </c>
      <c r="I95" s="500" t="s">
        <v>500</v>
      </c>
      <c r="J95" s="538" t="s">
        <v>635</v>
      </c>
      <c r="K95" s="538"/>
      <c r="L95" s="538"/>
      <c r="M95" s="538"/>
      <c r="N95" s="538"/>
      <c r="O95" s="538"/>
      <c r="P95" s="539"/>
      <c r="Q95" s="539"/>
      <c r="R95" s="539"/>
      <c r="S95" s="539"/>
      <c r="T95" s="539"/>
      <c r="U95" s="514">
        <f t="shared" si="11"/>
        <v>0</v>
      </c>
      <c r="V95" s="543"/>
      <c r="W95" s="514">
        <f t="shared" si="13"/>
        <v>0</v>
      </c>
      <c r="X95" s="544" t="str">
        <f t="shared" si="12"/>
        <v>-</v>
      </c>
    </row>
    <row r="96" s="431" customFormat="1" ht="50.1" customHeight="1" spans="2:24">
      <c r="B96" s="491"/>
      <c r="C96" s="487"/>
      <c r="D96" s="501"/>
      <c r="E96" s="489"/>
      <c r="F96" s="494" t="s">
        <v>19</v>
      </c>
      <c r="G96" s="494" t="s">
        <v>495</v>
      </c>
      <c r="H96" s="494" t="s">
        <v>496</v>
      </c>
      <c r="I96" s="494" t="s">
        <v>500</v>
      </c>
      <c r="J96" s="515" t="s">
        <v>636</v>
      </c>
      <c r="K96" s="515"/>
      <c r="L96" s="515"/>
      <c r="M96" s="515"/>
      <c r="N96" s="515"/>
      <c r="O96" s="515"/>
      <c r="P96" s="520"/>
      <c r="Q96" s="520"/>
      <c r="R96" s="520"/>
      <c r="S96" s="520"/>
      <c r="T96" s="520"/>
      <c r="U96" s="545">
        <f t="shared" si="11"/>
        <v>0</v>
      </c>
      <c r="V96" s="545"/>
      <c r="W96" s="515">
        <f t="shared" ref="W96:W134" si="14">U96+V96</f>
        <v>0</v>
      </c>
      <c r="X96" s="546" t="str">
        <f t="shared" ref="X96:X134" si="15">IF(T96&gt;0,W96/T96*7,"-")</f>
        <v>-</v>
      </c>
    </row>
    <row r="97" s="431" customFormat="1" ht="50.1" customHeight="1" spans="2:24">
      <c r="B97" s="439" t="s">
        <v>637</v>
      </c>
      <c r="C97" s="439" t="s">
        <v>519</v>
      </c>
      <c r="D97" s="502" t="s">
        <v>638</v>
      </c>
      <c r="E97" s="441"/>
      <c r="F97" s="442" t="s">
        <v>16</v>
      </c>
      <c r="G97" s="442" t="s">
        <v>512</v>
      </c>
      <c r="H97" s="442" t="s">
        <v>490</v>
      </c>
      <c r="I97" s="521" t="s">
        <v>500</v>
      </c>
      <c r="J97" s="462" t="s">
        <v>639</v>
      </c>
      <c r="K97" s="462"/>
      <c r="L97" s="462"/>
      <c r="M97" s="462"/>
      <c r="N97" s="462"/>
      <c r="O97" s="462"/>
      <c r="P97" s="463"/>
      <c r="Q97" s="463"/>
      <c r="R97" s="463"/>
      <c r="S97" s="463"/>
      <c r="T97" s="463"/>
      <c r="U97" s="485">
        <f t="shared" si="11"/>
        <v>0</v>
      </c>
      <c r="V97" s="485"/>
      <c r="W97" s="462">
        <f t="shared" si="14"/>
        <v>0</v>
      </c>
      <c r="X97" s="486" t="str">
        <f t="shared" si="15"/>
        <v>-</v>
      </c>
    </row>
    <row r="98" s="431" customFormat="1" ht="50.1" customHeight="1" spans="2:24">
      <c r="B98" s="487"/>
      <c r="C98" s="487"/>
      <c r="D98" s="502"/>
      <c r="E98" s="503"/>
      <c r="F98" s="490" t="s">
        <v>17</v>
      </c>
      <c r="G98" s="490" t="s">
        <v>514</v>
      </c>
      <c r="H98" s="490" t="s">
        <v>493</v>
      </c>
      <c r="I98" s="490" t="s">
        <v>500</v>
      </c>
      <c r="J98" s="514" t="s">
        <v>640</v>
      </c>
      <c r="K98" s="514"/>
      <c r="L98" s="514"/>
      <c r="M98" s="514"/>
      <c r="N98" s="514"/>
      <c r="O98" s="514"/>
      <c r="P98" s="519"/>
      <c r="Q98" s="519"/>
      <c r="R98" s="519"/>
      <c r="S98" s="519"/>
      <c r="T98" s="519"/>
      <c r="U98" s="514">
        <f t="shared" si="11"/>
        <v>0</v>
      </c>
      <c r="V98" s="543"/>
      <c r="W98" s="514">
        <f t="shared" si="14"/>
        <v>0</v>
      </c>
      <c r="X98" s="544" t="str">
        <f t="shared" si="15"/>
        <v>-</v>
      </c>
    </row>
    <row r="99" s="431" customFormat="1" ht="50.1" customHeight="1" spans="2:24">
      <c r="B99" s="491"/>
      <c r="C99" s="504"/>
      <c r="D99" s="502"/>
      <c r="E99" s="503"/>
      <c r="F99" s="494" t="s">
        <v>18</v>
      </c>
      <c r="G99" s="494" t="s">
        <v>516</v>
      </c>
      <c r="H99" s="494" t="s">
        <v>496</v>
      </c>
      <c r="I99" s="499" t="s">
        <v>500</v>
      </c>
      <c r="J99" s="515" t="s">
        <v>641</v>
      </c>
      <c r="K99" s="515"/>
      <c r="L99" s="515"/>
      <c r="M99" s="515"/>
      <c r="N99" s="515"/>
      <c r="O99" s="515"/>
      <c r="P99" s="520"/>
      <c r="Q99" s="520"/>
      <c r="R99" s="520"/>
      <c r="S99" s="520"/>
      <c r="T99" s="520"/>
      <c r="U99" s="545">
        <f t="shared" si="11"/>
        <v>0</v>
      </c>
      <c r="V99" s="545"/>
      <c r="W99" s="515">
        <f t="shared" si="14"/>
        <v>0</v>
      </c>
      <c r="X99" s="546" t="str">
        <f t="shared" si="15"/>
        <v>-</v>
      </c>
    </row>
    <row r="100" s="431" customFormat="1" ht="50.1" customHeight="1" spans="2:24">
      <c r="B100" s="439" t="s">
        <v>642</v>
      </c>
      <c r="C100" s="505" t="s">
        <v>519</v>
      </c>
      <c r="D100" s="506" t="s">
        <v>643</v>
      </c>
      <c r="E100" s="441"/>
      <c r="F100" s="442" t="s">
        <v>16</v>
      </c>
      <c r="G100" s="442" t="s">
        <v>512</v>
      </c>
      <c r="H100" s="442" t="s">
        <v>490</v>
      </c>
      <c r="I100" s="442" t="s">
        <v>500</v>
      </c>
      <c r="J100" s="462" t="s">
        <v>644</v>
      </c>
      <c r="K100" s="462"/>
      <c r="L100" s="462"/>
      <c r="M100" s="462"/>
      <c r="N100" s="462"/>
      <c r="O100" s="462"/>
      <c r="P100" s="463"/>
      <c r="Q100" s="463"/>
      <c r="R100" s="463"/>
      <c r="S100" s="463"/>
      <c r="T100" s="463"/>
      <c r="U100" s="485">
        <f t="shared" si="11"/>
        <v>0</v>
      </c>
      <c r="V100" s="485"/>
      <c r="W100" s="462">
        <f t="shared" si="14"/>
        <v>0</v>
      </c>
      <c r="X100" s="486" t="str">
        <f t="shared" si="15"/>
        <v>-</v>
      </c>
    </row>
    <row r="101" s="431" customFormat="1" ht="50.1" customHeight="1" spans="2:24">
      <c r="B101" s="487"/>
      <c r="C101" s="487"/>
      <c r="D101" s="502"/>
      <c r="E101" s="489"/>
      <c r="F101" s="490" t="s">
        <v>17</v>
      </c>
      <c r="G101" s="490" t="s">
        <v>514</v>
      </c>
      <c r="H101" s="490" t="s">
        <v>493</v>
      </c>
      <c r="I101" s="490" t="s">
        <v>500</v>
      </c>
      <c r="J101" s="514" t="s">
        <v>645</v>
      </c>
      <c r="K101" s="514"/>
      <c r="L101" s="514"/>
      <c r="M101" s="514"/>
      <c r="N101" s="514"/>
      <c r="O101" s="514"/>
      <c r="P101" s="519"/>
      <c r="Q101" s="519"/>
      <c r="R101" s="519"/>
      <c r="S101" s="519"/>
      <c r="T101" s="519"/>
      <c r="U101" s="543">
        <f t="shared" si="11"/>
        <v>0</v>
      </c>
      <c r="V101" s="543"/>
      <c r="W101" s="514">
        <f t="shared" si="14"/>
        <v>0</v>
      </c>
      <c r="X101" s="544" t="str">
        <f t="shared" si="15"/>
        <v>-</v>
      </c>
    </row>
    <row r="102" s="431" customFormat="1" ht="50.1" customHeight="1" spans="2:24">
      <c r="B102" s="491"/>
      <c r="C102" s="504"/>
      <c r="D102" s="502"/>
      <c r="E102" s="489"/>
      <c r="F102" s="494" t="s">
        <v>18</v>
      </c>
      <c r="G102" s="494" t="s">
        <v>516</v>
      </c>
      <c r="H102" s="494" t="s">
        <v>496</v>
      </c>
      <c r="I102" s="494" t="s">
        <v>500</v>
      </c>
      <c r="J102" s="540" t="s">
        <v>646</v>
      </c>
      <c r="K102" s="540"/>
      <c r="L102" s="515"/>
      <c r="M102" s="540"/>
      <c r="N102" s="540"/>
      <c r="O102" s="540"/>
      <c r="P102" s="520"/>
      <c r="Q102" s="520"/>
      <c r="R102" s="520"/>
      <c r="S102" s="520"/>
      <c r="T102" s="520"/>
      <c r="U102" s="545">
        <f t="shared" si="11"/>
        <v>0</v>
      </c>
      <c r="V102" s="545"/>
      <c r="W102" s="515">
        <f t="shared" si="14"/>
        <v>0</v>
      </c>
      <c r="X102" s="546" t="str">
        <f t="shared" si="15"/>
        <v>-</v>
      </c>
    </row>
    <row r="103" s="431" customFormat="1" ht="50.1" customHeight="1" spans="2:24">
      <c r="B103" s="439" t="s">
        <v>647</v>
      </c>
      <c r="C103" s="505" t="s">
        <v>519</v>
      </c>
      <c r="D103" s="506" t="s">
        <v>648</v>
      </c>
      <c r="E103" s="441"/>
      <c r="F103" s="442" t="s">
        <v>16</v>
      </c>
      <c r="G103" s="442" t="s">
        <v>649</v>
      </c>
      <c r="H103" s="442" t="s">
        <v>486</v>
      </c>
      <c r="I103" s="521" t="s">
        <v>487</v>
      </c>
      <c r="J103" s="462" t="s">
        <v>650</v>
      </c>
      <c r="K103" s="462"/>
      <c r="L103" s="462"/>
      <c r="M103" s="462"/>
      <c r="N103" s="462"/>
      <c r="O103" s="462"/>
      <c r="P103" s="463"/>
      <c r="Q103" s="463"/>
      <c r="R103" s="463"/>
      <c r="S103" s="463"/>
      <c r="T103" s="463"/>
      <c r="U103" s="485">
        <f t="shared" si="11"/>
        <v>0</v>
      </c>
      <c r="V103" s="485"/>
      <c r="W103" s="462">
        <f t="shared" si="14"/>
        <v>0</v>
      </c>
      <c r="X103" s="486" t="str">
        <f t="shared" si="15"/>
        <v>-</v>
      </c>
    </row>
    <row r="104" s="431" customFormat="1" ht="50.1" customHeight="1" spans="2:24">
      <c r="B104" s="487"/>
      <c r="C104" s="487"/>
      <c r="D104" s="502"/>
      <c r="E104" s="489"/>
      <c r="F104" s="490" t="s">
        <v>17</v>
      </c>
      <c r="G104" s="490" t="s">
        <v>651</v>
      </c>
      <c r="H104" s="490" t="s">
        <v>490</v>
      </c>
      <c r="I104" s="490" t="s">
        <v>487</v>
      </c>
      <c r="J104" s="514" t="s">
        <v>652</v>
      </c>
      <c r="K104" s="514"/>
      <c r="L104" s="514"/>
      <c r="M104" s="514"/>
      <c r="N104" s="514"/>
      <c r="O104" s="514"/>
      <c r="P104" s="519"/>
      <c r="Q104" s="519"/>
      <c r="R104" s="519"/>
      <c r="S104" s="519"/>
      <c r="T104" s="519"/>
      <c r="U104" s="514">
        <f t="shared" si="11"/>
        <v>0</v>
      </c>
      <c r="V104" s="543"/>
      <c r="W104" s="514">
        <f t="shared" si="14"/>
        <v>0</v>
      </c>
      <c r="X104" s="544" t="str">
        <f t="shared" si="15"/>
        <v>-</v>
      </c>
    </row>
    <row r="105" s="431" customFormat="1" ht="50.1" customHeight="1" spans="2:24">
      <c r="B105" s="491"/>
      <c r="C105" s="504"/>
      <c r="D105" s="502"/>
      <c r="E105" s="489"/>
      <c r="F105" s="494" t="s">
        <v>18</v>
      </c>
      <c r="G105" s="494" t="s">
        <v>653</v>
      </c>
      <c r="H105" s="494" t="s">
        <v>493</v>
      </c>
      <c r="I105" s="499" t="s">
        <v>487</v>
      </c>
      <c r="J105" s="540" t="s">
        <v>654</v>
      </c>
      <c r="K105" s="540"/>
      <c r="L105" s="515"/>
      <c r="M105" s="540"/>
      <c r="N105" s="540"/>
      <c r="O105" s="540"/>
      <c r="P105" s="520"/>
      <c r="Q105" s="520"/>
      <c r="R105" s="520"/>
      <c r="S105" s="520"/>
      <c r="T105" s="520"/>
      <c r="U105" s="545">
        <f t="shared" si="11"/>
        <v>0</v>
      </c>
      <c r="V105" s="545"/>
      <c r="W105" s="515">
        <f t="shared" si="14"/>
        <v>0</v>
      </c>
      <c r="X105" s="546" t="str">
        <f t="shared" si="15"/>
        <v>-</v>
      </c>
    </row>
    <row r="106" s="431" customFormat="1" ht="50.1" customHeight="1" spans="2:24">
      <c r="B106" s="439" t="s">
        <v>655</v>
      </c>
      <c r="C106" s="505" t="s">
        <v>519</v>
      </c>
      <c r="D106" s="506" t="s">
        <v>656</v>
      </c>
      <c r="E106" s="441"/>
      <c r="F106" s="442" t="s">
        <v>16</v>
      </c>
      <c r="G106" s="442" t="s">
        <v>596</v>
      </c>
      <c r="H106" s="442" t="s">
        <v>597</v>
      </c>
      <c r="I106" s="442" t="s">
        <v>487</v>
      </c>
      <c r="J106" s="462" t="s">
        <v>657</v>
      </c>
      <c r="K106" s="462"/>
      <c r="L106" s="462"/>
      <c r="M106" s="462"/>
      <c r="N106" s="462"/>
      <c r="O106" s="462"/>
      <c r="P106" s="463"/>
      <c r="Q106" s="463"/>
      <c r="R106" s="463"/>
      <c r="S106" s="463"/>
      <c r="T106" s="463"/>
      <c r="U106" s="485">
        <f t="shared" si="11"/>
        <v>0</v>
      </c>
      <c r="V106" s="485"/>
      <c r="W106" s="462">
        <f t="shared" si="14"/>
        <v>0</v>
      </c>
      <c r="X106" s="486" t="str">
        <f t="shared" si="15"/>
        <v>-</v>
      </c>
    </row>
    <row r="107" s="431" customFormat="1" ht="50.1" customHeight="1" spans="2:24">
      <c r="B107" s="487"/>
      <c r="C107" s="487"/>
      <c r="D107" s="502"/>
      <c r="E107" s="489"/>
      <c r="F107" s="490" t="s">
        <v>17</v>
      </c>
      <c r="G107" s="490" t="s">
        <v>649</v>
      </c>
      <c r="H107" s="490" t="s">
        <v>486</v>
      </c>
      <c r="I107" s="490" t="s">
        <v>487</v>
      </c>
      <c r="J107" s="514" t="s">
        <v>658</v>
      </c>
      <c r="K107" s="514"/>
      <c r="L107" s="514"/>
      <c r="M107" s="514"/>
      <c r="N107" s="514"/>
      <c r="O107" s="514"/>
      <c r="P107" s="519"/>
      <c r="Q107" s="519"/>
      <c r="R107" s="519"/>
      <c r="S107" s="519"/>
      <c r="T107" s="519"/>
      <c r="U107" s="514">
        <f t="shared" si="11"/>
        <v>0</v>
      </c>
      <c r="V107" s="543"/>
      <c r="W107" s="514">
        <f t="shared" si="14"/>
        <v>0</v>
      </c>
      <c r="X107" s="544" t="str">
        <f t="shared" si="15"/>
        <v>-</v>
      </c>
    </row>
    <row r="108" s="431" customFormat="1" ht="50.1" customHeight="1" spans="2:24">
      <c r="B108" s="491"/>
      <c r="C108" s="507"/>
      <c r="D108" s="508"/>
      <c r="E108" s="493"/>
      <c r="F108" s="494" t="s">
        <v>18</v>
      </c>
      <c r="G108" s="494" t="s">
        <v>659</v>
      </c>
      <c r="H108" s="494" t="s">
        <v>490</v>
      </c>
      <c r="I108" s="494" t="s">
        <v>487</v>
      </c>
      <c r="J108" s="541" t="s">
        <v>660</v>
      </c>
      <c r="K108" s="541"/>
      <c r="L108" s="515"/>
      <c r="M108" s="515"/>
      <c r="N108" s="541"/>
      <c r="O108" s="541"/>
      <c r="P108" s="520"/>
      <c r="Q108" s="520"/>
      <c r="R108" s="520"/>
      <c r="S108" s="520"/>
      <c r="T108" s="520"/>
      <c r="U108" s="545">
        <f t="shared" si="11"/>
        <v>0</v>
      </c>
      <c r="V108" s="545"/>
      <c r="W108" s="515">
        <f t="shared" si="14"/>
        <v>0</v>
      </c>
      <c r="X108" s="546" t="str">
        <f t="shared" si="15"/>
        <v>-</v>
      </c>
    </row>
    <row r="109" s="431" customFormat="1" ht="50.1" customHeight="1" spans="2:24">
      <c r="B109" s="439" t="s">
        <v>661</v>
      </c>
      <c r="C109" s="509" t="s">
        <v>519</v>
      </c>
      <c r="D109" s="495" t="s">
        <v>662</v>
      </c>
      <c r="E109" s="510"/>
      <c r="F109" s="442" t="s">
        <v>16</v>
      </c>
      <c r="G109" s="442" t="s">
        <v>512</v>
      </c>
      <c r="H109" s="442" t="s">
        <v>490</v>
      </c>
      <c r="I109" s="521" t="s">
        <v>500</v>
      </c>
      <c r="J109" s="462" t="s">
        <v>663</v>
      </c>
      <c r="K109" s="462"/>
      <c r="L109" s="462"/>
      <c r="M109" s="462"/>
      <c r="N109" s="462"/>
      <c r="O109" s="462"/>
      <c r="P109" s="463"/>
      <c r="Q109" s="463"/>
      <c r="R109" s="463"/>
      <c r="S109" s="463"/>
      <c r="T109" s="463"/>
      <c r="U109" s="485">
        <f t="shared" si="11"/>
        <v>0</v>
      </c>
      <c r="V109" s="485"/>
      <c r="W109" s="462">
        <f t="shared" si="14"/>
        <v>0</v>
      </c>
      <c r="X109" s="486" t="str">
        <f t="shared" si="15"/>
        <v>-</v>
      </c>
    </row>
    <row r="110" s="431" customFormat="1" ht="50.1" customHeight="1" spans="2:24">
      <c r="B110" s="487"/>
      <c r="C110" s="509"/>
      <c r="D110" s="497"/>
      <c r="E110" s="503"/>
      <c r="F110" s="490" t="s">
        <v>17</v>
      </c>
      <c r="G110" s="490" t="s">
        <v>514</v>
      </c>
      <c r="H110" s="490" t="s">
        <v>493</v>
      </c>
      <c r="I110" s="490" t="s">
        <v>500</v>
      </c>
      <c r="J110" s="514" t="s">
        <v>664</v>
      </c>
      <c r="K110" s="514"/>
      <c r="L110" s="514"/>
      <c r="M110" s="514"/>
      <c r="N110" s="514"/>
      <c r="O110" s="514"/>
      <c r="P110" s="519"/>
      <c r="Q110" s="519"/>
      <c r="R110" s="519"/>
      <c r="S110" s="519"/>
      <c r="T110" s="519"/>
      <c r="U110" s="514">
        <f t="shared" si="11"/>
        <v>0</v>
      </c>
      <c r="V110" s="543"/>
      <c r="W110" s="514">
        <f t="shared" si="14"/>
        <v>0</v>
      </c>
      <c r="X110" s="544" t="str">
        <f t="shared" si="15"/>
        <v>-</v>
      </c>
    </row>
    <row r="111" s="431" customFormat="1" ht="50.1" customHeight="1" spans="2:24">
      <c r="B111" s="487"/>
      <c r="C111" s="509"/>
      <c r="D111" s="501"/>
      <c r="E111" s="503"/>
      <c r="F111" s="494" t="s">
        <v>18</v>
      </c>
      <c r="G111" s="494" t="s">
        <v>516</v>
      </c>
      <c r="H111" s="494" t="s">
        <v>496</v>
      </c>
      <c r="I111" s="499" t="s">
        <v>500</v>
      </c>
      <c r="J111" s="515" t="s">
        <v>665</v>
      </c>
      <c r="K111" s="515"/>
      <c r="L111" s="515"/>
      <c r="M111" s="515"/>
      <c r="N111" s="515"/>
      <c r="O111" s="515"/>
      <c r="P111" s="520"/>
      <c r="Q111" s="520"/>
      <c r="R111" s="520"/>
      <c r="S111" s="520"/>
      <c r="T111" s="520"/>
      <c r="U111" s="545">
        <f t="shared" si="11"/>
        <v>0</v>
      </c>
      <c r="V111" s="545"/>
      <c r="W111" s="515">
        <f t="shared" si="14"/>
        <v>0</v>
      </c>
      <c r="X111" s="546" t="str">
        <f t="shared" si="15"/>
        <v>-</v>
      </c>
    </row>
    <row r="112" s="431" customFormat="1" ht="50.1" customHeight="1" spans="2:24">
      <c r="B112" s="487"/>
      <c r="C112" s="439" t="s">
        <v>519</v>
      </c>
      <c r="D112" s="495" t="s">
        <v>666</v>
      </c>
      <c r="E112" s="511"/>
      <c r="F112" s="442" t="s">
        <v>16</v>
      </c>
      <c r="G112" s="442" t="s">
        <v>512</v>
      </c>
      <c r="H112" s="442" t="s">
        <v>490</v>
      </c>
      <c r="I112" s="442" t="s">
        <v>500</v>
      </c>
      <c r="J112" s="462" t="s">
        <v>667</v>
      </c>
      <c r="K112" s="462"/>
      <c r="L112" s="462"/>
      <c r="M112" s="462"/>
      <c r="N112" s="462"/>
      <c r="O112" s="462"/>
      <c r="P112" s="463"/>
      <c r="Q112" s="463"/>
      <c r="R112" s="463"/>
      <c r="S112" s="463"/>
      <c r="T112" s="463"/>
      <c r="U112" s="485">
        <f t="shared" si="11"/>
        <v>0</v>
      </c>
      <c r="V112" s="485"/>
      <c r="W112" s="462">
        <f t="shared" si="14"/>
        <v>0</v>
      </c>
      <c r="X112" s="486" t="str">
        <f t="shared" si="15"/>
        <v>-</v>
      </c>
    </row>
    <row r="113" s="431" customFormat="1" ht="50.1" customHeight="1" spans="2:24">
      <c r="B113" s="487"/>
      <c r="C113" s="487"/>
      <c r="D113" s="497"/>
      <c r="E113" s="512"/>
      <c r="F113" s="490" t="s">
        <v>17</v>
      </c>
      <c r="G113" s="490" t="s">
        <v>514</v>
      </c>
      <c r="H113" s="490" t="s">
        <v>493</v>
      </c>
      <c r="I113" s="490" t="s">
        <v>500</v>
      </c>
      <c r="J113" s="514" t="s">
        <v>668</v>
      </c>
      <c r="K113" s="514"/>
      <c r="L113" s="514"/>
      <c r="M113" s="514"/>
      <c r="N113" s="514"/>
      <c r="O113" s="514"/>
      <c r="P113" s="519"/>
      <c r="Q113" s="519"/>
      <c r="R113" s="519"/>
      <c r="S113" s="519"/>
      <c r="T113" s="519"/>
      <c r="U113" s="543">
        <f t="shared" si="11"/>
        <v>0</v>
      </c>
      <c r="V113" s="543"/>
      <c r="W113" s="514">
        <f t="shared" si="14"/>
        <v>0</v>
      </c>
      <c r="X113" s="544" t="str">
        <f t="shared" si="15"/>
        <v>-</v>
      </c>
    </row>
    <row r="114" s="431" customFormat="1" ht="50.1" customHeight="1" spans="2:24">
      <c r="B114" s="491"/>
      <c r="C114" s="491"/>
      <c r="D114" s="501"/>
      <c r="E114" s="513"/>
      <c r="F114" s="494" t="s">
        <v>18</v>
      </c>
      <c r="G114" s="494" t="s">
        <v>516</v>
      </c>
      <c r="H114" s="494" t="s">
        <v>496</v>
      </c>
      <c r="I114" s="494" t="s">
        <v>500</v>
      </c>
      <c r="J114" s="515" t="s">
        <v>669</v>
      </c>
      <c r="K114" s="515"/>
      <c r="L114" s="515"/>
      <c r="M114" s="515"/>
      <c r="N114" s="515"/>
      <c r="O114" s="515"/>
      <c r="P114" s="520"/>
      <c r="Q114" s="520"/>
      <c r="R114" s="520"/>
      <c r="S114" s="520"/>
      <c r="T114" s="520"/>
      <c r="U114" s="545">
        <f t="shared" si="11"/>
        <v>0</v>
      </c>
      <c r="V114" s="545"/>
      <c r="W114" s="515">
        <f t="shared" si="14"/>
        <v>0</v>
      </c>
      <c r="X114" s="546" t="str">
        <f t="shared" si="15"/>
        <v>-</v>
      </c>
    </row>
    <row r="115" s="431" customFormat="1" ht="50.1" customHeight="1" spans="2:24">
      <c r="B115" s="439" t="s">
        <v>670</v>
      </c>
      <c r="C115" s="509" t="s">
        <v>519</v>
      </c>
      <c r="D115" s="495" t="s">
        <v>671</v>
      </c>
      <c r="E115" s="503"/>
      <c r="F115" s="442" t="s">
        <v>16</v>
      </c>
      <c r="G115" s="462" t="s">
        <v>672</v>
      </c>
      <c r="H115" s="462" t="s">
        <v>673</v>
      </c>
      <c r="I115" s="442" t="s">
        <v>487</v>
      </c>
      <c r="J115" s="462" t="s">
        <v>674</v>
      </c>
      <c r="K115" s="462"/>
      <c r="L115" s="462"/>
      <c r="M115" s="462"/>
      <c r="N115" s="462"/>
      <c r="O115" s="462"/>
      <c r="P115" s="463"/>
      <c r="Q115" s="463"/>
      <c r="R115" s="463"/>
      <c r="S115" s="463"/>
      <c r="T115" s="463"/>
      <c r="U115" s="485">
        <f t="shared" si="11"/>
        <v>0</v>
      </c>
      <c r="V115" s="485"/>
      <c r="W115" s="462">
        <f t="shared" si="14"/>
        <v>0</v>
      </c>
      <c r="X115" s="486" t="str">
        <f t="shared" si="15"/>
        <v>-</v>
      </c>
    </row>
    <row r="116" s="431" customFormat="1" ht="50.1" customHeight="1" spans="2:24">
      <c r="B116" s="487"/>
      <c r="C116" s="509"/>
      <c r="D116" s="497"/>
      <c r="E116" s="503"/>
      <c r="F116" s="490" t="s">
        <v>17</v>
      </c>
      <c r="G116" s="514" t="s">
        <v>675</v>
      </c>
      <c r="H116" s="514" t="s">
        <v>490</v>
      </c>
      <c r="I116" s="490" t="s">
        <v>487</v>
      </c>
      <c r="J116" s="514" t="s">
        <v>676</v>
      </c>
      <c r="K116" s="514"/>
      <c r="L116" s="514"/>
      <c r="M116" s="514"/>
      <c r="N116" s="514"/>
      <c r="O116" s="514"/>
      <c r="P116" s="519"/>
      <c r="Q116" s="519"/>
      <c r="R116" s="519"/>
      <c r="S116" s="519"/>
      <c r="T116" s="519"/>
      <c r="U116" s="514">
        <f t="shared" si="11"/>
        <v>0</v>
      </c>
      <c r="V116" s="543"/>
      <c r="W116" s="514">
        <f t="shared" si="14"/>
        <v>0</v>
      </c>
      <c r="X116" s="544" t="str">
        <f t="shared" si="15"/>
        <v>-</v>
      </c>
    </row>
    <row r="117" s="431" customFormat="1" ht="50.1" customHeight="1" spans="2:24">
      <c r="B117" s="487"/>
      <c r="C117" s="509"/>
      <c r="D117" s="501"/>
      <c r="E117" s="493"/>
      <c r="F117" s="494" t="s">
        <v>18</v>
      </c>
      <c r="G117" s="515" t="s">
        <v>677</v>
      </c>
      <c r="H117" s="515" t="s">
        <v>678</v>
      </c>
      <c r="I117" s="499" t="s">
        <v>500</v>
      </c>
      <c r="J117" s="515" t="s">
        <v>679</v>
      </c>
      <c r="K117" s="515"/>
      <c r="L117" s="515"/>
      <c r="M117" s="515"/>
      <c r="N117" s="515"/>
      <c r="O117" s="515"/>
      <c r="P117" s="520"/>
      <c r="Q117" s="520"/>
      <c r="R117" s="520"/>
      <c r="S117" s="520"/>
      <c r="T117" s="520"/>
      <c r="U117" s="545">
        <f t="shared" si="11"/>
        <v>0</v>
      </c>
      <c r="V117" s="545"/>
      <c r="W117" s="515">
        <f t="shared" si="14"/>
        <v>0</v>
      </c>
      <c r="X117" s="546" t="str">
        <f t="shared" si="15"/>
        <v>-</v>
      </c>
    </row>
    <row r="118" s="431" customFormat="1" ht="50.1" customHeight="1" spans="2:24">
      <c r="B118" s="59" t="s">
        <v>680</v>
      </c>
      <c r="C118" s="59" t="s">
        <v>519</v>
      </c>
      <c r="D118" s="60" t="s">
        <v>317</v>
      </c>
      <c r="E118" s="420"/>
      <c r="F118" s="95" t="s">
        <v>16</v>
      </c>
      <c r="G118" s="67" t="s">
        <v>681</v>
      </c>
      <c r="H118" s="67" t="s">
        <v>486</v>
      </c>
      <c r="I118" s="93" t="s">
        <v>487</v>
      </c>
      <c r="J118" s="67" t="s">
        <v>682</v>
      </c>
      <c r="K118" s="67"/>
      <c r="L118" s="451"/>
      <c r="M118" s="451"/>
      <c r="N118" s="67"/>
      <c r="O118" s="67"/>
      <c r="P118" s="455"/>
      <c r="Q118" s="455"/>
      <c r="R118" s="455"/>
      <c r="S118" s="455"/>
      <c r="T118" s="452"/>
      <c r="U118" s="68">
        <f>IF($A$1="补货",L118+N118+O118,L118)</f>
        <v>0</v>
      </c>
      <c r="V118" s="68"/>
      <c r="W118" s="67">
        <f t="shared" si="14"/>
        <v>0</v>
      </c>
      <c r="X118" s="471" t="str">
        <f t="shared" si="15"/>
        <v>-</v>
      </c>
    </row>
    <row r="119" s="431" customFormat="1" ht="50.1" customHeight="1" spans="2:24">
      <c r="B119" s="63"/>
      <c r="C119" s="63"/>
      <c r="D119" s="64"/>
      <c r="E119" s="420"/>
      <c r="F119" s="94" t="s">
        <v>17</v>
      </c>
      <c r="G119" s="62" t="s">
        <v>683</v>
      </c>
      <c r="H119" s="62" t="s">
        <v>490</v>
      </c>
      <c r="I119" s="542" t="s">
        <v>500</v>
      </c>
      <c r="J119" s="62" t="s">
        <v>684</v>
      </c>
      <c r="K119" s="62"/>
      <c r="L119" s="447"/>
      <c r="M119" s="447"/>
      <c r="N119" s="62"/>
      <c r="O119" s="62"/>
      <c r="P119" s="456"/>
      <c r="Q119" s="456"/>
      <c r="R119" s="456"/>
      <c r="S119" s="456"/>
      <c r="T119" s="448"/>
      <c r="U119" s="82">
        <f>IF($A$1="补货",L119+N119+O119,L119)</f>
        <v>0</v>
      </c>
      <c r="V119" s="82"/>
      <c r="W119" s="62">
        <f t="shared" si="14"/>
        <v>0</v>
      </c>
      <c r="X119" s="465" t="str">
        <f t="shared" si="15"/>
        <v>-</v>
      </c>
    </row>
    <row r="120" s="431" customFormat="1" ht="50.1" customHeight="1" spans="2:24">
      <c r="B120" s="63"/>
      <c r="C120" s="63"/>
      <c r="D120" s="64"/>
      <c r="E120" s="420"/>
      <c r="F120" s="94" t="s">
        <v>18</v>
      </c>
      <c r="G120" s="62" t="s">
        <v>685</v>
      </c>
      <c r="H120" s="62" t="s">
        <v>493</v>
      </c>
      <c r="I120" s="542" t="s">
        <v>500</v>
      </c>
      <c r="J120" s="62" t="s">
        <v>686</v>
      </c>
      <c r="K120" s="62"/>
      <c r="L120" s="447"/>
      <c r="M120" s="447"/>
      <c r="N120" s="62"/>
      <c r="O120" s="62"/>
      <c r="P120" s="456"/>
      <c r="Q120" s="456"/>
      <c r="R120" s="456"/>
      <c r="S120" s="456"/>
      <c r="T120" s="448"/>
      <c r="U120" s="82">
        <f>IF($A$1="补货",L120+N120+O120,L120)</f>
        <v>0</v>
      </c>
      <c r="V120" s="82"/>
      <c r="W120" s="62">
        <f t="shared" si="14"/>
        <v>0</v>
      </c>
      <c r="X120" s="465" t="str">
        <f t="shared" si="15"/>
        <v>-</v>
      </c>
    </row>
    <row r="121" s="431" customFormat="1" ht="50.1" customHeight="1" spans="2:24">
      <c r="B121" s="63"/>
      <c r="C121" s="71"/>
      <c r="D121" s="69"/>
      <c r="E121" s="420"/>
      <c r="F121" s="81" t="s">
        <v>19</v>
      </c>
      <c r="G121" s="65" t="s">
        <v>687</v>
      </c>
      <c r="H121" s="65" t="s">
        <v>496</v>
      </c>
      <c r="I121" s="214" t="s">
        <v>500</v>
      </c>
      <c r="J121" s="65" t="s">
        <v>688</v>
      </c>
      <c r="K121" s="65"/>
      <c r="L121" s="449"/>
      <c r="M121" s="449"/>
      <c r="N121" s="65"/>
      <c r="O121" s="65"/>
      <c r="P121" s="458"/>
      <c r="Q121" s="458"/>
      <c r="R121" s="458"/>
      <c r="S121" s="458"/>
      <c r="T121" s="450"/>
      <c r="U121" s="84">
        <f>IF($A$1="补货",L121+N121+O121,L121)</f>
        <v>0</v>
      </c>
      <c r="V121" s="84"/>
      <c r="W121" s="65">
        <f t="shared" si="14"/>
        <v>0</v>
      </c>
      <c r="X121" s="468" t="str">
        <f t="shared" si="15"/>
        <v>-</v>
      </c>
    </row>
    <row r="122" s="431" customFormat="1" ht="50.1" customHeight="1" spans="2:24">
      <c r="B122" s="63"/>
      <c r="C122" s="59" t="s">
        <v>519</v>
      </c>
      <c r="D122" s="60" t="s">
        <v>325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67" t="s">
        <v>689</v>
      </c>
      <c r="K122" s="67"/>
      <c r="L122" s="451"/>
      <c r="M122" s="451"/>
      <c r="N122" s="67"/>
      <c r="O122" s="67"/>
      <c r="P122" s="455"/>
      <c r="Q122" s="455"/>
      <c r="R122" s="455"/>
      <c r="S122" s="455"/>
      <c r="T122" s="452"/>
      <c r="U122" s="68">
        <f>IF($A$1="补货",L122+N122+O122,L122)</f>
        <v>0</v>
      </c>
      <c r="V122" s="68"/>
      <c r="W122" s="67">
        <f t="shared" si="14"/>
        <v>0</v>
      </c>
      <c r="X122" s="471" t="str">
        <f t="shared" si="15"/>
        <v>-</v>
      </c>
    </row>
    <row r="123" s="431" customFormat="1" ht="50.1" customHeight="1" spans="2:24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542" t="s">
        <v>500</v>
      </c>
      <c r="J123" s="62" t="s">
        <v>690</v>
      </c>
      <c r="K123" s="62"/>
      <c r="L123" s="447"/>
      <c r="M123" s="447"/>
      <c r="N123" s="62"/>
      <c r="O123" s="62"/>
      <c r="P123" s="456"/>
      <c r="Q123" s="456"/>
      <c r="R123" s="456"/>
      <c r="S123" s="456"/>
      <c r="T123" s="448"/>
      <c r="U123" s="82">
        <f>IF($A$1="补货",L123+N123+O123,L123)</f>
        <v>0</v>
      </c>
      <c r="V123" s="82"/>
      <c r="W123" s="62">
        <f t="shared" si="14"/>
        <v>0</v>
      </c>
      <c r="X123" s="465" t="str">
        <f t="shared" si="15"/>
        <v>-</v>
      </c>
    </row>
    <row r="124" s="431" customFormat="1" ht="50.1" customHeight="1" spans="2:24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542" t="s">
        <v>500</v>
      </c>
      <c r="J124" s="62" t="s">
        <v>691</v>
      </c>
      <c r="K124" s="62"/>
      <c r="L124" s="447"/>
      <c r="M124" s="447"/>
      <c r="N124" s="62"/>
      <c r="O124" s="62"/>
      <c r="P124" s="456"/>
      <c r="Q124" s="456"/>
      <c r="R124" s="456"/>
      <c r="S124" s="456"/>
      <c r="T124" s="448"/>
      <c r="U124" s="82">
        <f>IF($A$1="补货",L124+N124+O124,L124)</f>
        <v>0</v>
      </c>
      <c r="V124" s="82"/>
      <c r="W124" s="62">
        <f t="shared" si="14"/>
        <v>0</v>
      </c>
      <c r="X124" s="465" t="str">
        <f t="shared" si="15"/>
        <v>-</v>
      </c>
    </row>
    <row r="125" s="431" customFormat="1" ht="50.1" customHeight="1" spans="2:24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216" t="s">
        <v>500</v>
      </c>
      <c r="J125" s="65" t="s">
        <v>692</v>
      </c>
      <c r="K125" s="65"/>
      <c r="L125" s="449"/>
      <c r="M125" s="449"/>
      <c r="N125" s="65"/>
      <c r="O125" s="65"/>
      <c r="P125" s="458"/>
      <c r="Q125" s="458"/>
      <c r="R125" s="458"/>
      <c r="S125" s="458"/>
      <c r="T125" s="450"/>
      <c r="U125" s="84">
        <f>IF($A$1="补货",L125+N125+O125,L125)</f>
        <v>0</v>
      </c>
      <c r="V125" s="84"/>
      <c r="W125" s="65">
        <f t="shared" si="14"/>
        <v>0</v>
      </c>
      <c r="X125" s="468" t="str">
        <f t="shared" si="15"/>
        <v>-</v>
      </c>
    </row>
    <row r="126" s="431" customFormat="1" ht="50.1" customHeight="1" spans="2:24">
      <c r="B126" s="439" t="s">
        <v>693</v>
      </c>
      <c r="C126" s="439" t="s">
        <v>519</v>
      </c>
      <c r="D126" s="516" t="s">
        <v>694</v>
      </c>
      <c r="E126" s="441"/>
      <c r="F126" s="442" t="s">
        <v>16</v>
      </c>
      <c r="G126" s="462" t="s">
        <v>683</v>
      </c>
      <c r="H126" s="462" t="s">
        <v>490</v>
      </c>
      <c r="I126" s="442" t="s">
        <v>500</v>
      </c>
      <c r="J126" s="462" t="s">
        <v>695</v>
      </c>
      <c r="K126" s="462"/>
      <c r="L126" s="462"/>
      <c r="M126" s="462"/>
      <c r="N126" s="462"/>
      <c r="O126" s="462"/>
      <c r="P126" s="463"/>
      <c r="Q126" s="463"/>
      <c r="R126" s="463"/>
      <c r="S126" s="463"/>
      <c r="T126" s="463"/>
      <c r="U126" s="485">
        <f>IF($A$1="补货",L126+N126+O126,L126)</f>
        <v>0</v>
      </c>
      <c r="V126" s="485"/>
      <c r="W126" s="462">
        <f t="shared" si="14"/>
        <v>0</v>
      </c>
      <c r="X126" s="486" t="str">
        <f t="shared" si="15"/>
        <v>-</v>
      </c>
    </row>
    <row r="127" s="431" customFormat="1" ht="50.1" customHeight="1" spans="2:24">
      <c r="B127" s="487"/>
      <c r="C127" s="487"/>
      <c r="D127" s="517"/>
      <c r="E127" s="489"/>
      <c r="F127" s="490" t="s">
        <v>17</v>
      </c>
      <c r="G127" s="514" t="s">
        <v>696</v>
      </c>
      <c r="H127" s="514" t="s">
        <v>601</v>
      </c>
      <c r="I127" s="490" t="s">
        <v>500</v>
      </c>
      <c r="J127" s="514" t="s">
        <v>697</v>
      </c>
      <c r="K127" s="514"/>
      <c r="L127" s="514"/>
      <c r="M127" s="514"/>
      <c r="N127" s="514"/>
      <c r="O127" s="514"/>
      <c r="P127" s="519"/>
      <c r="Q127" s="519"/>
      <c r="R127" s="519"/>
      <c r="S127" s="519"/>
      <c r="T127" s="519"/>
      <c r="U127" s="543">
        <f>IF($A$1="补货",L127+N127+O127,L127)</f>
        <v>0</v>
      </c>
      <c r="V127" s="543"/>
      <c r="W127" s="514">
        <f t="shared" si="14"/>
        <v>0</v>
      </c>
      <c r="X127" s="544" t="str">
        <f t="shared" si="15"/>
        <v>-</v>
      </c>
    </row>
    <row r="128" s="431" customFormat="1" ht="50.1" customHeight="1" spans="2:24">
      <c r="B128" s="491"/>
      <c r="C128" s="491"/>
      <c r="D128" s="518"/>
      <c r="E128" s="493"/>
      <c r="F128" s="494" t="s">
        <v>18</v>
      </c>
      <c r="G128" s="515" t="s">
        <v>698</v>
      </c>
      <c r="H128" s="515" t="s">
        <v>603</v>
      </c>
      <c r="I128" s="494" t="s">
        <v>500</v>
      </c>
      <c r="J128" s="515" t="s">
        <v>699</v>
      </c>
      <c r="K128" s="515"/>
      <c r="L128" s="515"/>
      <c r="M128" s="515"/>
      <c r="N128" s="515"/>
      <c r="O128" s="515"/>
      <c r="P128" s="520"/>
      <c r="Q128" s="520"/>
      <c r="R128" s="520"/>
      <c r="S128" s="520"/>
      <c r="T128" s="520"/>
      <c r="U128" s="545">
        <f>IF($A$1="补货",L128+N128+O128,L128)</f>
        <v>0</v>
      </c>
      <c r="V128" s="545"/>
      <c r="W128" s="515">
        <f t="shared" si="14"/>
        <v>0</v>
      </c>
      <c r="X128" s="546" t="str">
        <f t="shared" si="15"/>
        <v>-</v>
      </c>
    </row>
    <row r="129" s="56" customFormat="1" ht="50.1" customHeight="1" spans="2:26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67" t="s">
        <v>702</v>
      </c>
      <c r="K129" s="67"/>
      <c r="L129" s="451"/>
      <c r="M129" s="451"/>
      <c r="N129" s="67"/>
      <c r="O129" s="67"/>
      <c r="P129" s="452"/>
      <c r="Q129" s="452"/>
      <c r="R129" s="452"/>
      <c r="S129" s="452"/>
      <c r="T129" s="452"/>
      <c r="U129" s="469">
        <f t="shared" ref="U129:U177" si="16">IF($A$1="补货",L129+N129+O129,L129)</f>
        <v>0</v>
      </c>
      <c r="V129" s="68"/>
      <c r="W129" s="470">
        <f t="shared" ref="W129:W136" si="17">U129+V129</f>
        <v>0</v>
      </c>
      <c r="X129" s="471" t="str">
        <f t="shared" ref="X129:X136" si="18">IF(T129&gt;0,W129/T129*7,"-")</f>
        <v>-</v>
      </c>
      <c r="Z129" s="431"/>
    </row>
    <row r="130" s="56" customFormat="1" ht="50.1" customHeight="1" spans="2:26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62" t="s">
        <v>703</v>
      </c>
      <c r="K130" s="62"/>
      <c r="L130" s="447"/>
      <c r="M130" s="447"/>
      <c r="N130" s="62"/>
      <c r="O130" s="62"/>
      <c r="P130" s="448"/>
      <c r="Q130" s="448"/>
      <c r="R130" s="448"/>
      <c r="S130" s="448"/>
      <c r="T130" s="448"/>
      <c r="U130" s="464">
        <f t="shared" si="16"/>
        <v>0</v>
      </c>
      <c r="V130" s="82"/>
      <c r="W130" s="464">
        <f t="shared" si="17"/>
        <v>0</v>
      </c>
      <c r="X130" s="465" t="str">
        <f t="shared" si="18"/>
        <v>-</v>
      </c>
      <c r="Z130" s="431"/>
    </row>
    <row r="131" s="56" customFormat="1" ht="50.1" customHeight="1" spans="2:26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62" t="s">
        <v>705</v>
      </c>
      <c r="K131" s="62"/>
      <c r="L131" s="447"/>
      <c r="M131" s="447"/>
      <c r="N131" s="62"/>
      <c r="O131" s="62"/>
      <c r="P131" s="448"/>
      <c r="Q131" s="448"/>
      <c r="R131" s="448"/>
      <c r="S131" s="448"/>
      <c r="T131" s="448"/>
      <c r="U131" s="464">
        <f t="shared" si="16"/>
        <v>0</v>
      </c>
      <c r="V131" s="82"/>
      <c r="W131" s="464">
        <f t="shared" si="17"/>
        <v>0</v>
      </c>
      <c r="X131" s="465" t="str">
        <f t="shared" si="18"/>
        <v>-</v>
      </c>
      <c r="Z131" s="431"/>
    </row>
    <row r="132" s="56" customFormat="1" ht="50.1" customHeight="1" spans="2:26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65" t="s">
        <v>706</v>
      </c>
      <c r="K132" s="65"/>
      <c r="L132" s="449"/>
      <c r="M132" s="449"/>
      <c r="N132" s="65"/>
      <c r="O132" s="65"/>
      <c r="P132" s="450"/>
      <c r="Q132" s="450"/>
      <c r="R132" s="450"/>
      <c r="S132" s="450"/>
      <c r="T132" s="450"/>
      <c r="U132" s="466">
        <f t="shared" si="16"/>
        <v>0</v>
      </c>
      <c r="V132" s="84"/>
      <c r="W132" s="467">
        <f t="shared" si="17"/>
        <v>0</v>
      </c>
      <c r="X132" s="468" t="str">
        <f t="shared" si="18"/>
        <v>-</v>
      </c>
      <c r="Z132" s="431"/>
    </row>
    <row r="133" s="56" customFormat="1" ht="50.1" customHeight="1" spans="2:26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67" t="s">
        <v>708</v>
      </c>
      <c r="K133" s="67"/>
      <c r="L133" s="451"/>
      <c r="M133" s="451"/>
      <c r="N133" s="67"/>
      <c r="O133" s="67"/>
      <c r="P133" s="452"/>
      <c r="Q133" s="452"/>
      <c r="R133" s="452"/>
      <c r="S133" s="452"/>
      <c r="T133" s="452"/>
      <c r="U133" s="469">
        <f t="shared" si="16"/>
        <v>0</v>
      </c>
      <c r="V133" s="68"/>
      <c r="W133" s="470">
        <f t="shared" si="17"/>
        <v>0</v>
      </c>
      <c r="X133" s="471" t="str">
        <f t="shared" si="18"/>
        <v>-</v>
      </c>
      <c r="Z133" s="431"/>
    </row>
    <row r="134" s="56" customFormat="1" ht="50.1" customHeight="1" spans="2:26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62" t="s">
        <v>709</v>
      </c>
      <c r="K134" s="62"/>
      <c r="L134" s="447"/>
      <c r="M134" s="447"/>
      <c r="N134" s="62"/>
      <c r="O134" s="62"/>
      <c r="P134" s="448"/>
      <c r="Q134" s="448"/>
      <c r="R134" s="448"/>
      <c r="S134" s="448"/>
      <c r="T134" s="448"/>
      <c r="U134" s="464">
        <f t="shared" si="16"/>
        <v>0</v>
      </c>
      <c r="V134" s="82"/>
      <c r="W134" s="464">
        <f t="shared" si="17"/>
        <v>0</v>
      </c>
      <c r="X134" s="465" t="str">
        <f t="shared" si="18"/>
        <v>-</v>
      </c>
      <c r="Z134" s="431"/>
    </row>
    <row r="135" s="56" customFormat="1" ht="50.1" customHeight="1" spans="2:26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62" t="s">
        <v>710</v>
      </c>
      <c r="K135" s="62"/>
      <c r="L135" s="447"/>
      <c r="M135" s="447"/>
      <c r="N135" s="62"/>
      <c r="O135" s="62"/>
      <c r="P135" s="448"/>
      <c r="Q135" s="448"/>
      <c r="R135" s="448"/>
      <c r="S135" s="448"/>
      <c r="T135" s="448"/>
      <c r="U135" s="464">
        <f t="shared" si="16"/>
        <v>0</v>
      </c>
      <c r="V135" s="82"/>
      <c r="W135" s="464">
        <f t="shared" si="17"/>
        <v>0</v>
      </c>
      <c r="X135" s="465" t="str">
        <f t="shared" si="18"/>
        <v>-</v>
      </c>
      <c r="Z135" s="431"/>
    </row>
    <row r="136" s="56" customFormat="1" ht="50.1" customHeight="1" spans="2:26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65" t="s">
        <v>711</v>
      </c>
      <c r="K136" s="65"/>
      <c r="L136" s="449"/>
      <c r="M136" s="449"/>
      <c r="N136" s="65"/>
      <c r="O136" s="65"/>
      <c r="P136" s="450"/>
      <c r="Q136" s="450"/>
      <c r="R136" s="450"/>
      <c r="S136" s="450"/>
      <c r="T136" s="450"/>
      <c r="U136" s="466">
        <f t="shared" si="16"/>
        <v>0</v>
      </c>
      <c r="V136" s="84"/>
      <c r="W136" s="467">
        <f t="shared" si="17"/>
        <v>0</v>
      </c>
      <c r="X136" s="468" t="str">
        <f t="shared" si="18"/>
        <v>-</v>
      </c>
      <c r="Z136" s="431"/>
    </row>
    <row r="137" s="56" customFormat="1" ht="50.1" customHeight="1" spans="2:26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67" t="s">
        <v>714</v>
      </c>
      <c r="K137" s="67"/>
      <c r="L137" s="451"/>
      <c r="M137" s="451"/>
      <c r="N137" s="67"/>
      <c r="O137" s="67"/>
      <c r="P137" s="452"/>
      <c r="Q137" s="452"/>
      <c r="R137" s="452"/>
      <c r="S137" s="452"/>
      <c r="T137" s="452"/>
      <c r="U137" s="469">
        <f t="shared" si="16"/>
        <v>0</v>
      </c>
      <c r="V137" s="68"/>
      <c r="W137" s="470">
        <f t="shared" ref="W137:W189" si="19">U137+V137</f>
        <v>0</v>
      </c>
      <c r="X137" s="471" t="str">
        <f t="shared" ref="X137:X189" si="20">IF(T137&gt;0,W137/T137*7,"-")</f>
        <v>-</v>
      </c>
      <c r="Z137" s="431"/>
    </row>
    <row r="138" s="56" customFormat="1" ht="50.1" customHeight="1" spans="2:26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62" t="s">
        <v>715</v>
      </c>
      <c r="K138" s="62"/>
      <c r="L138" s="447"/>
      <c r="M138" s="447"/>
      <c r="N138" s="62"/>
      <c r="O138" s="62"/>
      <c r="P138" s="448"/>
      <c r="Q138" s="448"/>
      <c r="R138" s="448"/>
      <c r="S138" s="448"/>
      <c r="T138" s="448"/>
      <c r="U138" s="464">
        <f t="shared" si="16"/>
        <v>0</v>
      </c>
      <c r="V138" s="82"/>
      <c r="W138" s="464">
        <f t="shared" si="19"/>
        <v>0</v>
      </c>
      <c r="X138" s="465" t="str">
        <f t="shared" si="20"/>
        <v>-</v>
      </c>
      <c r="Z138" s="431"/>
    </row>
    <row r="139" s="56" customFormat="1" ht="50.1" customHeight="1" spans="2:26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62" t="s">
        <v>716</v>
      </c>
      <c r="K139" s="62"/>
      <c r="L139" s="447"/>
      <c r="M139" s="447"/>
      <c r="N139" s="62"/>
      <c r="O139" s="62"/>
      <c r="P139" s="448"/>
      <c r="Q139" s="448"/>
      <c r="R139" s="448"/>
      <c r="S139" s="448"/>
      <c r="T139" s="448"/>
      <c r="U139" s="464">
        <f t="shared" si="16"/>
        <v>0</v>
      </c>
      <c r="V139" s="82"/>
      <c r="W139" s="464">
        <f t="shared" si="19"/>
        <v>0</v>
      </c>
      <c r="X139" s="465" t="str">
        <f t="shared" si="20"/>
        <v>-</v>
      </c>
      <c r="Z139" s="431"/>
    </row>
    <row r="140" s="56" customFormat="1" ht="50.1" customHeight="1" spans="2:26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65" t="s">
        <v>717</v>
      </c>
      <c r="K140" s="65"/>
      <c r="L140" s="449"/>
      <c r="M140" s="449"/>
      <c r="N140" s="65"/>
      <c r="O140" s="65"/>
      <c r="P140" s="450"/>
      <c r="Q140" s="450"/>
      <c r="R140" s="450"/>
      <c r="S140" s="450"/>
      <c r="T140" s="450"/>
      <c r="U140" s="466">
        <f t="shared" si="16"/>
        <v>0</v>
      </c>
      <c r="V140" s="84"/>
      <c r="W140" s="467">
        <f t="shared" si="19"/>
        <v>0</v>
      </c>
      <c r="X140" s="468" t="str">
        <f t="shared" si="20"/>
        <v>-</v>
      </c>
      <c r="Z140" s="431"/>
    </row>
    <row r="141" s="56" customFormat="1" ht="50.1" customHeight="1" spans="2:26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67" t="s">
        <v>719</v>
      </c>
      <c r="K141" s="67"/>
      <c r="L141" s="451"/>
      <c r="M141" s="451"/>
      <c r="N141" s="67"/>
      <c r="O141" s="67"/>
      <c r="P141" s="452"/>
      <c r="Q141" s="452"/>
      <c r="R141" s="452"/>
      <c r="S141" s="452"/>
      <c r="T141" s="452"/>
      <c r="U141" s="469">
        <f t="shared" si="16"/>
        <v>0</v>
      </c>
      <c r="V141" s="68"/>
      <c r="W141" s="470">
        <f t="shared" si="19"/>
        <v>0</v>
      </c>
      <c r="X141" s="471" t="str">
        <f t="shared" si="20"/>
        <v>-</v>
      </c>
      <c r="Z141" s="431"/>
    </row>
    <row r="142" s="56" customFormat="1" ht="50.1" customHeight="1" spans="2:26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62" t="s">
        <v>720</v>
      </c>
      <c r="K142" s="62"/>
      <c r="L142" s="447"/>
      <c r="M142" s="447"/>
      <c r="N142" s="62"/>
      <c r="O142" s="62"/>
      <c r="P142" s="448"/>
      <c r="Q142" s="448"/>
      <c r="R142" s="448"/>
      <c r="S142" s="448"/>
      <c r="T142" s="448"/>
      <c r="U142" s="464">
        <f t="shared" si="16"/>
        <v>0</v>
      </c>
      <c r="V142" s="82"/>
      <c r="W142" s="464">
        <f t="shared" si="19"/>
        <v>0</v>
      </c>
      <c r="X142" s="465" t="str">
        <f t="shared" si="20"/>
        <v>-</v>
      </c>
      <c r="Z142" s="431"/>
    </row>
    <row r="143" s="56" customFormat="1" ht="50.1" customHeight="1" spans="2:26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62" t="s">
        <v>721</v>
      </c>
      <c r="K143" s="62"/>
      <c r="L143" s="447"/>
      <c r="M143" s="447"/>
      <c r="N143" s="62"/>
      <c r="O143" s="62"/>
      <c r="P143" s="448"/>
      <c r="Q143" s="448"/>
      <c r="R143" s="448"/>
      <c r="S143" s="448"/>
      <c r="T143" s="448"/>
      <c r="U143" s="464">
        <f t="shared" si="16"/>
        <v>0</v>
      </c>
      <c r="V143" s="82"/>
      <c r="W143" s="464">
        <f t="shared" si="19"/>
        <v>0</v>
      </c>
      <c r="X143" s="465" t="str">
        <f t="shared" si="20"/>
        <v>-</v>
      </c>
      <c r="Z143" s="431"/>
    </row>
    <row r="144" s="56" customFormat="1" ht="50.1" customHeight="1" spans="2:26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65" t="s">
        <v>722</v>
      </c>
      <c r="K144" s="65"/>
      <c r="L144" s="449"/>
      <c r="M144" s="449"/>
      <c r="N144" s="65"/>
      <c r="O144" s="65"/>
      <c r="P144" s="450"/>
      <c r="Q144" s="450"/>
      <c r="R144" s="450"/>
      <c r="S144" s="450"/>
      <c r="T144" s="450"/>
      <c r="U144" s="466">
        <f t="shared" si="16"/>
        <v>0</v>
      </c>
      <c r="V144" s="84"/>
      <c r="W144" s="467">
        <f t="shared" si="19"/>
        <v>0</v>
      </c>
      <c r="X144" s="468" t="str">
        <f t="shared" si="20"/>
        <v>-</v>
      </c>
      <c r="Z144" s="431"/>
    </row>
    <row r="145" s="56" customFormat="1" ht="50.1" customHeight="1" spans="2:26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67" t="s">
        <v>723</v>
      </c>
      <c r="K145" s="67"/>
      <c r="L145" s="451"/>
      <c r="M145" s="451"/>
      <c r="N145" s="67"/>
      <c r="O145" s="67"/>
      <c r="P145" s="452"/>
      <c r="Q145" s="452"/>
      <c r="R145" s="452"/>
      <c r="S145" s="452"/>
      <c r="T145" s="452"/>
      <c r="U145" s="469">
        <f t="shared" si="16"/>
        <v>0</v>
      </c>
      <c r="V145" s="68"/>
      <c r="W145" s="470">
        <f t="shared" si="19"/>
        <v>0</v>
      </c>
      <c r="X145" s="471" t="str">
        <f t="shared" si="20"/>
        <v>-</v>
      </c>
      <c r="Z145" s="431"/>
    </row>
    <row r="146" s="56" customFormat="1" ht="50.1" customHeight="1" spans="2:26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62" t="s">
        <v>724</v>
      </c>
      <c r="K146" s="62"/>
      <c r="L146" s="447"/>
      <c r="M146" s="447"/>
      <c r="N146" s="62"/>
      <c r="O146" s="62"/>
      <c r="P146" s="448"/>
      <c r="Q146" s="448"/>
      <c r="R146" s="448"/>
      <c r="S146" s="448"/>
      <c r="T146" s="448"/>
      <c r="U146" s="464">
        <f t="shared" si="16"/>
        <v>0</v>
      </c>
      <c r="V146" s="82"/>
      <c r="W146" s="464">
        <f t="shared" si="19"/>
        <v>0</v>
      </c>
      <c r="X146" s="465" t="str">
        <f t="shared" si="20"/>
        <v>-</v>
      </c>
      <c r="Z146" s="431"/>
    </row>
    <row r="147" s="56" customFormat="1" ht="50.1" customHeight="1" spans="2:26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62" t="s">
        <v>725</v>
      </c>
      <c r="K147" s="62"/>
      <c r="L147" s="447"/>
      <c r="M147" s="447"/>
      <c r="N147" s="62"/>
      <c r="O147" s="62"/>
      <c r="P147" s="448"/>
      <c r="Q147" s="448"/>
      <c r="R147" s="448"/>
      <c r="S147" s="448"/>
      <c r="T147" s="448"/>
      <c r="U147" s="464">
        <f t="shared" si="16"/>
        <v>0</v>
      </c>
      <c r="V147" s="82"/>
      <c r="W147" s="464">
        <f t="shared" si="19"/>
        <v>0</v>
      </c>
      <c r="X147" s="465" t="str">
        <f t="shared" si="20"/>
        <v>-</v>
      </c>
      <c r="Z147" s="431"/>
    </row>
    <row r="148" s="56" customFormat="1" ht="50.1" customHeight="1" spans="2:26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65" t="s">
        <v>726</v>
      </c>
      <c r="K148" s="65"/>
      <c r="L148" s="449"/>
      <c r="M148" s="449"/>
      <c r="N148" s="65"/>
      <c r="O148" s="65"/>
      <c r="P148" s="450"/>
      <c r="Q148" s="450"/>
      <c r="R148" s="450"/>
      <c r="S148" s="450"/>
      <c r="T148" s="450"/>
      <c r="U148" s="466">
        <f t="shared" si="16"/>
        <v>0</v>
      </c>
      <c r="V148" s="84"/>
      <c r="W148" s="467">
        <f t="shared" si="19"/>
        <v>0</v>
      </c>
      <c r="X148" s="468" t="str">
        <f t="shared" si="20"/>
        <v>-</v>
      </c>
      <c r="Z148" s="431"/>
    </row>
    <row r="149" s="56" customFormat="1" ht="50.1" customHeight="1" spans="2:26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67" t="s">
        <v>728</v>
      </c>
      <c r="K149" s="67"/>
      <c r="L149" s="451"/>
      <c r="M149" s="451"/>
      <c r="N149" s="67"/>
      <c r="O149" s="67"/>
      <c r="P149" s="452"/>
      <c r="Q149" s="452"/>
      <c r="R149" s="452"/>
      <c r="S149" s="452"/>
      <c r="T149" s="452"/>
      <c r="U149" s="469">
        <f t="shared" si="16"/>
        <v>0</v>
      </c>
      <c r="V149" s="68"/>
      <c r="W149" s="470">
        <f t="shared" si="19"/>
        <v>0</v>
      </c>
      <c r="X149" s="471" t="str">
        <f t="shared" si="20"/>
        <v>-</v>
      </c>
      <c r="Z149" s="431"/>
    </row>
    <row r="150" s="56" customFormat="1" ht="50.1" customHeight="1" spans="2:26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62" t="s">
        <v>729</v>
      </c>
      <c r="K150" s="62"/>
      <c r="L150" s="447"/>
      <c r="M150" s="447"/>
      <c r="N150" s="62"/>
      <c r="O150" s="62"/>
      <c r="P150" s="448"/>
      <c r="Q150" s="448"/>
      <c r="R150" s="448"/>
      <c r="S150" s="448"/>
      <c r="T150" s="448"/>
      <c r="U150" s="464">
        <f t="shared" si="16"/>
        <v>0</v>
      </c>
      <c r="V150" s="82"/>
      <c r="W150" s="464">
        <f t="shared" si="19"/>
        <v>0</v>
      </c>
      <c r="X150" s="465" t="str">
        <f t="shared" si="20"/>
        <v>-</v>
      </c>
      <c r="Z150" s="431"/>
    </row>
    <row r="151" s="56" customFormat="1" ht="50.1" customHeight="1" spans="2:26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62" t="s">
        <v>730</v>
      </c>
      <c r="K151" s="62"/>
      <c r="L151" s="447"/>
      <c r="M151" s="447"/>
      <c r="N151" s="62"/>
      <c r="O151" s="62"/>
      <c r="P151" s="448"/>
      <c r="Q151" s="448"/>
      <c r="R151" s="448"/>
      <c r="S151" s="448"/>
      <c r="T151" s="448"/>
      <c r="U151" s="464">
        <f t="shared" si="16"/>
        <v>0</v>
      </c>
      <c r="V151" s="82"/>
      <c r="W151" s="464">
        <f t="shared" si="19"/>
        <v>0</v>
      </c>
      <c r="X151" s="465" t="str">
        <f t="shared" si="20"/>
        <v>-</v>
      </c>
      <c r="Z151" s="431"/>
    </row>
    <row r="152" s="56" customFormat="1" ht="50.1" customHeight="1" spans="2:26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65" t="s">
        <v>731</v>
      </c>
      <c r="K152" s="65"/>
      <c r="L152" s="449"/>
      <c r="M152" s="449"/>
      <c r="N152" s="65"/>
      <c r="O152" s="65"/>
      <c r="P152" s="450"/>
      <c r="Q152" s="450"/>
      <c r="R152" s="450"/>
      <c r="S152" s="450"/>
      <c r="T152" s="450"/>
      <c r="U152" s="466">
        <f t="shared" si="16"/>
        <v>0</v>
      </c>
      <c r="V152" s="84"/>
      <c r="W152" s="467">
        <f t="shared" si="19"/>
        <v>0</v>
      </c>
      <c r="X152" s="468" t="str">
        <f t="shared" si="20"/>
        <v>-</v>
      </c>
      <c r="Z152" s="431"/>
    </row>
    <row r="153" s="56" customFormat="1" ht="50.1" customHeight="1" spans="2:26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67" t="s">
        <v>733</v>
      </c>
      <c r="K153" s="67"/>
      <c r="L153" s="451"/>
      <c r="M153" s="451"/>
      <c r="N153" s="67"/>
      <c r="O153" s="67"/>
      <c r="P153" s="452"/>
      <c r="Q153" s="452"/>
      <c r="R153" s="452"/>
      <c r="S153" s="452"/>
      <c r="T153" s="452"/>
      <c r="U153" s="469">
        <f t="shared" si="16"/>
        <v>0</v>
      </c>
      <c r="V153" s="68"/>
      <c r="W153" s="470">
        <f t="shared" si="19"/>
        <v>0</v>
      </c>
      <c r="X153" s="471" t="str">
        <f t="shared" si="20"/>
        <v>-</v>
      </c>
      <c r="Z153" s="431"/>
    </row>
    <row r="154" s="56" customFormat="1" ht="50.1" customHeight="1" spans="2:26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62" t="s">
        <v>734</v>
      </c>
      <c r="K154" s="62"/>
      <c r="L154" s="447"/>
      <c r="M154" s="447"/>
      <c r="N154" s="62"/>
      <c r="O154" s="62"/>
      <c r="P154" s="448"/>
      <c r="Q154" s="448"/>
      <c r="R154" s="448"/>
      <c r="S154" s="448"/>
      <c r="T154" s="448"/>
      <c r="U154" s="464">
        <f t="shared" si="16"/>
        <v>0</v>
      </c>
      <c r="V154" s="82"/>
      <c r="W154" s="464">
        <f t="shared" si="19"/>
        <v>0</v>
      </c>
      <c r="X154" s="465" t="str">
        <f t="shared" si="20"/>
        <v>-</v>
      </c>
      <c r="Z154" s="431"/>
    </row>
    <row r="155" s="56" customFormat="1" ht="50.1" customHeight="1" spans="2:26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62" t="s">
        <v>735</v>
      </c>
      <c r="K155" s="62"/>
      <c r="L155" s="447"/>
      <c r="M155" s="447"/>
      <c r="N155" s="62"/>
      <c r="O155" s="62"/>
      <c r="P155" s="448"/>
      <c r="Q155" s="448"/>
      <c r="R155" s="448"/>
      <c r="S155" s="448"/>
      <c r="T155" s="448"/>
      <c r="U155" s="464">
        <f t="shared" si="16"/>
        <v>0</v>
      </c>
      <c r="V155" s="82"/>
      <c r="W155" s="464">
        <f t="shared" si="19"/>
        <v>0</v>
      </c>
      <c r="X155" s="465" t="str">
        <f t="shared" si="20"/>
        <v>-</v>
      </c>
      <c r="Z155" s="431"/>
    </row>
    <row r="156" s="56" customFormat="1" ht="50.1" customHeight="1" spans="2:26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65" t="s">
        <v>736</v>
      </c>
      <c r="K156" s="65"/>
      <c r="L156" s="449"/>
      <c r="M156" s="449"/>
      <c r="N156" s="65"/>
      <c r="O156" s="65"/>
      <c r="P156" s="450"/>
      <c r="Q156" s="450"/>
      <c r="R156" s="450"/>
      <c r="S156" s="450"/>
      <c r="T156" s="450"/>
      <c r="U156" s="466">
        <f t="shared" si="16"/>
        <v>0</v>
      </c>
      <c r="V156" s="84"/>
      <c r="W156" s="467">
        <f t="shared" si="19"/>
        <v>0</v>
      </c>
      <c r="X156" s="468" t="str">
        <f t="shared" si="20"/>
        <v>-</v>
      </c>
      <c r="Z156" s="431"/>
    </row>
    <row r="157" s="56" customFormat="1" ht="50.1" customHeight="1" spans="2:26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67" t="s">
        <v>738</v>
      </c>
      <c r="K157" s="67"/>
      <c r="L157" s="451"/>
      <c r="M157" s="451"/>
      <c r="N157" s="67"/>
      <c r="O157" s="67"/>
      <c r="P157" s="452"/>
      <c r="Q157" s="452"/>
      <c r="R157" s="452"/>
      <c r="S157" s="452"/>
      <c r="T157" s="452"/>
      <c r="U157" s="469">
        <f t="shared" si="16"/>
        <v>0</v>
      </c>
      <c r="V157" s="68"/>
      <c r="W157" s="470">
        <f t="shared" si="19"/>
        <v>0</v>
      </c>
      <c r="X157" s="471" t="str">
        <f t="shared" si="20"/>
        <v>-</v>
      </c>
      <c r="Z157" s="431"/>
    </row>
    <row r="158" s="56" customFormat="1" ht="50.1" customHeight="1" spans="2:26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62" t="s">
        <v>739</v>
      </c>
      <c r="K158" s="62"/>
      <c r="L158" s="447"/>
      <c r="M158" s="447"/>
      <c r="N158" s="62"/>
      <c r="O158" s="62"/>
      <c r="P158" s="448"/>
      <c r="Q158" s="448"/>
      <c r="R158" s="448"/>
      <c r="S158" s="448"/>
      <c r="T158" s="448"/>
      <c r="U158" s="464">
        <f t="shared" si="16"/>
        <v>0</v>
      </c>
      <c r="V158" s="82"/>
      <c r="W158" s="464">
        <f t="shared" si="19"/>
        <v>0</v>
      </c>
      <c r="X158" s="465" t="str">
        <f t="shared" si="20"/>
        <v>-</v>
      </c>
      <c r="Z158" s="431"/>
    </row>
    <row r="159" s="56" customFormat="1" ht="50.1" customHeight="1" spans="2:26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62" t="s">
        <v>740</v>
      </c>
      <c r="K159" s="62"/>
      <c r="L159" s="447"/>
      <c r="M159" s="447"/>
      <c r="N159" s="62"/>
      <c r="O159" s="62"/>
      <c r="P159" s="448"/>
      <c r="Q159" s="448"/>
      <c r="R159" s="448"/>
      <c r="S159" s="448"/>
      <c r="T159" s="448"/>
      <c r="U159" s="464">
        <f t="shared" si="16"/>
        <v>0</v>
      </c>
      <c r="V159" s="82"/>
      <c r="W159" s="464">
        <f t="shared" si="19"/>
        <v>0</v>
      </c>
      <c r="X159" s="465" t="str">
        <f t="shared" si="20"/>
        <v>-</v>
      </c>
      <c r="Z159" s="431"/>
    </row>
    <row r="160" s="56" customFormat="1" ht="50.1" customHeight="1" spans="2:26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65" t="s">
        <v>741</v>
      </c>
      <c r="K160" s="65"/>
      <c r="L160" s="449"/>
      <c r="M160" s="449"/>
      <c r="N160" s="65"/>
      <c r="O160" s="65"/>
      <c r="P160" s="450"/>
      <c r="Q160" s="450"/>
      <c r="R160" s="450"/>
      <c r="S160" s="450"/>
      <c r="T160" s="450"/>
      <c r="U160" s="466">
        <f t="shared" si="16"/>
        <v>0</v>
      </c>
      <c r="V160" s="84"/>
      <c r="W160" s="467">
        <f t="shared" si="19"/>
        <v>0</v>
      </c>
      <c r="X160" s="468" t="str">
        <f t="shared" si="20"/>
        <v>-</v>
      </c>
      <c r="Z160" s="431"/>
    </row>
    <row r="161" s="56" customFormat="1" ht="50.1" customHeight="1" spans="2:26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67" t="s">
        <v>743</v>
      </c>
      <c r="K161" s="67"/>
      <c r="L161" s="451"/>
      <c r="M161" s="451"/>
      <c r="N161" s="67"/>
      <c r="O161" s="67"/>
      <c r="P161" s="452"/>
      <c r="Q161" s="452"/>
      <c r="R161" s="452"/>
      <c r="S161" s="452"/>
      <c r="T161" s="452"/>
      <c r="U161" s="469">
        <f t="shared" si="16"/>
        <v>0</v>
      </c>
      <c r="V161" s="68"/>
      <c r="W161" s="470">
        <f t="shared" si="19"/>
        <v>0</v>
      </c>
      <c r="X161" s="471" t="str">
        <f t="shared" si="20"/>
        <v>-</v>
      </c>
      <c r="Z161" s="431"/>
    </row>
    <row r="162" s="56" customFormat="1" ht="50.1" customHeight="1" spans="2:26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62" t="s">
        <v>744</v>
      </c>
      <c r="K162" s="62"/>
      <c r="L162" s="447"/>
      <c r="M162" s="447"/>
      <c r="N162" s="62"/>
      <c r="O162" s="62"/>
      <c r="P162" s="448"/>
      <c r="Q162" s="448"/>
      <c r="R162" s="448"/>
      <c r="S162" s="448"/>
      <c r="T162" s="448"/>
      <c r="U162" s="464">
        <f t="shared" si="16"/>
        <v>0</v>
      </c>
      <c r="V162" s="82"/>
      <c r="W162" s="464">
        <f t="shared" si="19"/>
        <v>0</v>
      </c>
      <c r="X162" s="465" t="str">
        <f t="shared" si="20"/>
        <v>-</v>
      </c>
      <c r="Z162" s="431"/>
    </row>
    <row r="163" s="56" customFormat="1" ht="50.1" customHeight="1" spans="2:26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62" t="s">
        <v>745</v>
      </c>
      <c r="K163" s="62"/>
      <c r="L163" s="447"/>
      <c r="M163" s="447"/>
      <c r="N163" s="62"/>
      <c r="O163" s="62"/>
      <c r="P163" s="448"/>
      <c r="Q163" s="448"/>
      <c r="R163" s="448"/>
      <c r="S163" s="448"/>
      <c r="T163" s="448"/>
      <c r="U163" s="464">
        <f t="shared" si="16"/>
        <v>0</v>
      </c>
      <c r="V163" s="82"/>
      <c r="W163" s="464">
        <f t="shared" si="19"/>
        <v>0</v>
      </c>
      <c r="X163" s="465" t="str">
        <f t="shared" si="20"/>
        <v>-</v>
      </c>
      <c r="Z163" s="431"/>
    </row>
    <row r="164" s="56" customFormat="1" ht="50.1" customHeight="1" spans="2:26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65" t="s">
        <v>746</v>
      </c>
      <c r="K164" s="65"/>
      <c r="L164" s="449"/>
      <c r="M164" s="449"/>
      <c r="N164" s="65"/>
      <c r="O164" s="65"/>
      <c r="P164" s="450"/>
      <c r="Q164" s="450"/>
      <c r="R164" s="450"/>
      <c r="S164" s="450"/>
      <c r="T164" s="450"/>
      <c r="U164" s="466">
        <f t="shared" si="16"/>
        <v>0</v>
      </c>
      <c r="V164" s="84"/>
      <c r="W164" s="467">
        <f t="shared" si="19"/>
        <v>0</v>
      </c>
      <c r="X164" s="468" t="str">
        <f t="shared" si="20"/>
        <v>-</v>
      </c>
      <c r="Z164" s="431"/>
    </row>
    <row r="165" s="56" customFormat="1" ht="50.1" customHeight="1" spans="2:26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67" t="s">
        <v>749</v>
      </c>
      <c r="K165" s="67"/>
      <c r="L165" s="451"/>
      <c r="M165" s="451"/>
      <c r="N165" s="67"/>
      <c r="O165" s="67"/>
      <c r="P165" s="452"/>
      <c r="Q165" s="452"/>
      <c r="R165" s="452"/>
      <c r="S165" s="452"/>
      <c r="T165" s="452"/>
      <c r="U165" s="469">
        <f t="shared" si="16"/>
        <v>0</v>
      </c>
      <c r="V165" s="68"/>
      <c r="W165" s="470">
        <f t="shared" si="19"/>
        <v>0</v>
      </c>
      <c r="X165" s="471" t="str">
        <f t="shared" si="20"/>
        <v>-</v>
      </c>
      <c r="Z165" s="431"/>
    </row>
    <row r="166" s="56" customFormat="1" ht="50.1" customHeight="1" spans="2:26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62" t="s">
        <v>751</v>
      </c>
      <c r="K166" s="62"/>
      <c r="L166" s="447"/>
      <c r="M166" s="447"/>
      <c r="N166" s="62"/>
      <c r="O166" s="62"/>
      <c r="P166" s="448"/>
      <c r="Q166" s="448"/>
      <c r="R166" s="448"/>
      <c r="S166" s="448"/>
      <c r="T166" s="448"/>
      <c r="U166" s="464">
        <f t="shared" si="16"/>
        <v>0</v>
      </c>
      <c r="V166" s="82"/>
      <c r="W166" s="464">
        <f t="shared" si="19"/>
        <v>0</v>
      </c>
      <c r="X166" s="465" t="str">
        <f t="shared" si="20"/>
        <v>-</v>
      </c>
      <c r="Z166" s="431"/>
    </row>
    <row r="167" s="56" customFormat="1" ht="50.1" customHeight="1" spans="2:26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65" t="s">
        <v>753</v>
      </c>
      <c r="K167" s="65"/>
      <c r="L167" s="449"/>
      <c r="M167" s="449"/>
      <c r="N167" s="65"/>
      <c r="O167" s="65"/>
      <c r="P167" s="450"/>
      <c r="Q167" s="450"/>
      <c r="R167" s="450"/>
      <c r="S167" s="450"/>
      <c r="T167" s="450"/>
      <c r="U167" s="466">
        <f t="shared" si="16"/>
        <v>0</v>
      </c>
      <c r="V167" s="84"/>
      <c r="W167" s="467">
        <f t="shared" si="19"/>
        <v>0</v>
      </c>
      <c r="X167" s="468" t="str">
        <f t="shared" si="20"/>
        <v>-</v>
      </c>
      <c r="Z167" s="431"/>
    </row>
    <row r="168" s="56" customFormat="1" ht="50.1" customHeight="1" spans="2:26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67" t="s">
        <v>754</v>
      </c>
      <c r="K168" s="67"/>
      <c r="L168" s="451"/>
      <c r="M168" s="451"/>
      <c r="N168" s="67"/>
      <c r="O168" s="67"/>
      <c r="P168" s="452"/>
      <c r="Q168" s="452"/>
      <c r="R168" s="452"/>
      <c r="S168" s="452"/>
      <c r="T168" s="452"/>
      <c r="U168" s="469">
        <f t="shared" si="16"/>
        <v>0</v>
      </c>
      <c r="V168" s="68"/>
      <c r="W168" s="470">
        <f t="shared" si="19"/>
        <v>0</v>
      </c>
      <c r="X168" s="471" t="str">
        <f t="shared" si="20"/>
        <v>-</v>
      </c>
      <c r="Z168" s="431"/>
    </row>
    <row r="169" s="56" customFormat="1" ht="50.1" customHeight="1" spans="2:26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62" t="s">
        <v>755</v>
      </c>
      <c r="K169" s="62"/>
      <c r="L169" s="447"/>
      <c r="M169" s="447"/>
      <c r="N169" s="62"/>
      <c r="O169" s="62"/>
      <c r="P169" s="448"/>
      <c r="Q169" s="448"/>
      <c r="R169" s="448"/>
      <c r="S169" s="448"/>
      <c r="T169" s="448"/>
      <c r="U169" s="464">
        <f t="shared" si="16"/>
        <v>0</v>
      </c>
      <c r="V169" s="82"/>
      <c r="W169" s="464">
        <f t="shared" si="19"/>
        <v>0</v>
      </c>
      <c r="X169" s="465" t="str">
        <f t="shared" si="20"/>
        <v>-</v>
      </c>
      <c r="Z169" s="431"/>
    </row>
    <row r="170" s="56" customFormat="1" ht="50.1" customHeight="1" spans="2:26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65" t="s">
        <v>756</v>
      </c>
      <c r="K170" s="65"/>
      <c r="L170" s="449"/>
      <c r="M170" s="449"/>
      <c r="N170" s="65"/>
      <c r="O170" s="65"/>
      <c r="P170" s="450"/>
      <c r="Q170" s="450"/>
      <c r="R170" s="450"/>
      <c r="S170" s="450"/>
      <c r="T170" s="450"/>
      <c r="U170" s="466">
        <f t="shared" si="16"/>
        <v>0</v>
      </c>
      <c r="V170" s="84"/>
      <c r="W170" s="467">
        <f t="shared" si="19"/>
        <v>0</v>
      </c>
      <c r="X170" s="468" t="str">
        <f t="shared" si="20"/>
        <v>-</v>
      </c>
      <c r="Z170" s="431"/>
    </row>
    <row r="171" s="56" customFormat="1" ht="50.1" customHeight="1" spans="2:26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67" t="s">
        <v>757</v>
      </c>
      <c r="K171" s="67"/>
      <c r="L171" s="451"/>
      <c r="M171" s="451"/>
      <c r="N171" s="67"/>
      <c r="O171" s="67"/>
      <c r="P171" s="452"/>
      <c r="Q171" s="452"/>
      <c r="R171" s="452"/>
      <c r="S171" s="452"/>
      <c r="T171" s="452"/>
      <c r="U171" s="469">
        <f t="shared" si="16"/>
        <v>0</v>
      </c>
      <c r="V171" s="68"/>
      <c r="W171" s="470">
        <f t="shared" si="19"/>
        <v>0</v>
      </c>
      <c r="X171" s="471" t="str">
        <f t="shared" si="20"/>
        <v>-</v>
      </c>
      <c r="Z171" s="431"/>
    </row>
    <row r="172" s="56" customFormat="1" ht="50.1" customHeight="1" spans="2:26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62" t="s">
        <v>759</v>
      </c>
      <c r="K172" s="62"/>
      <c r="L172" s="447"/>
      <c r="M172" s="447"/>
      <c r="N172" s="62"/>
      <c r="O172" s="62"/>
      <c r="P172" s="448"/>
      <c r="Q172" s="448"/>
      <c r="R172" s="448"/>
      <c r="S172" s="448"/>
      <c r="T172" s="448"/>
      <c r="U172" s="464">
        <f t="shared" si="16"/>
        <v>0</v>
      </c>
      <c r="V172" s="82"/>
      <c r="W172" s="464">
        <f t="shared" si="19"/>
        <v>0</v>
      </c>
      <c r="X172" s="465" t="str">
        <f t="shared" si="20"/>
        <v>-</v>
      </c>
      <c r="Z172" s="431"/>
    </row>
    <row r="173" s="56" customFormat="1" ht="50.1" customHeight="1" spans="2:26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65" t="s">
        <v>760</v>
      </c>
      <c r="K173" s="65"/>
      <c r="L173" s="449"/>
      <c r="M173" s="449"/>
      <c r="N173" s="65"/>
      <c r="O173" s="65"/>
      <c r="P173" s="450"/>
      <c r="Q173" s="450"/>
      <c r="R173" s="450"/>
      <c r="S173" s="450"/>
      <c r="T173" s="450"/>
      <c r="U173" s="466">
        <f t="shared" si="16"/>
        <v>0</v>
      </c>
      <c r="V173" s="84"/>
      <c r="W173" s="467">
        <f t="shared" si="19"/>
        <v>0</v>
      </c>
      <c r="X173" s="468" t="str">
        <f t="shared" si="20"/>
        <v>-</v>
      </c>
      <c r="Z173" s="431"/>
    </row>
    <row r="174" s="56" customFormat="1" ht="50.1" customHeight="1" spans="2:26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67" t="s">
        <v>761</v>
      </c>
      <c r="K174" s="67"/>
      <c r="L174" s="451"/>
      <c r="M174" s="451"/>
      <c r="N174" s="67"/>
      <c r="O174" s="67"/>
      <c r="P174" s="452"/>
      <c r="Q174" s="452"/>
      <c r="R174" s="452"/>
      <c r="S174" s="452"/>
      <c r="T174" s="452"/>
      <c r="U174" s="469">
        <f t="shared" si="16"/>
        <v>0</v>
      </c>
      <c r="V174" s="68"/>
      <c r="W174" s="470">
        <f t="shared" si="19"/>
        <v>0</v>
      </c>
      <c r="X174" s="471" t="str">
        <f t="shared" si="20"/>
        <v>-</v>
      </c>
      <c r="Z174" s="431"/>
    </row>
    <row r="175" s="56" customFormat="1" ht="50.1" customHeight="1" spans="2:26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62" t="s">
        <v>763</v>
      </c>
      <c r="K175" s="62"/>
      <c r="L175" s="447"/>
      <c r="M175" s="447"/>
      <c r="N175" s="62"/>
      <c r="O175" s="62"/>
      <c r="P175" s="448"/>
      <c r="Q175" s="448"/>
      <c r="R175" s="448"/>
      <c r="S175" s="448"/>
      <c r="T175" s="448"/>
      <c r="U175" s="464">
        <f t="shared" si="16"/>
        <v>0</v>
      </c>
      <c r="V175" s="82"/>
      <c r="W175" s="464">
        <f t="shared" si="19"/>
        <v>0</v>
      </c>
      <c r="X175" s="465" t="str">
        <f t="shared" si="20"/>
        <v>-</v>
      </c>
      <c r="Z175" s="431"/>
    </row>
    <row r="176" s="56" customFormat="1" ht="50.1" customHeight="1" spans="2:26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65" t="s">
        <v>764</v>
      </c>
      <c r="K176" s="65"/>
      <c r="L176" s="449"/>
      <c r="M176" s="449"/>
      <c r="N176" s="65"/>
      <c r="O176" s="65"/>
      <c r="P176" s="450"/>
      <c r="Q176" s="450"/>
      <c r="R176" s="450"/>
      <c r="S176" s="450"/>
      <c r="T176" s="450"/>
      <c r="U176" s="466">
        <f t="shared" si="16"/>
        <v>0</v>
      </c>
      <c r="V176" s="84"/>
      <c r="W176" s="467">
        <f t="shared" si="19"/>
        <v>0</v>
      </c>
      <c r="X176" s="468" t="str">
        <f t="shared" si="20"/>
        <v>-</v>
      </c>
      <c r="Z176" s="431"/>
    </row>
    <row r="177" s="56" customFormat="1" ht="50.1" customHeight="1" spans="2:26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67" t="s">
        <v>765</v>
      </c>
      <c r="K177" s="67"/>
      <c r="L177" s="451"/>
      <c r="M177" s="451"/>
      <c r="N177" s="67"/>
      <c r="O177" s="67"/>
      <c r="P177" s="452"/>
      <c r="Q177" s="452"/>
      <c r="R177" s="452"/>
      <c r="S177" s="452"/>
      <c r="T177" s="452"/>
      <c r="U177" s="469">
        <f t="shared" si="16"/>
        <v>0</v>
      </c>
      <c r="V177" s="68"/>
      <c r="W177" s="470">
        <f t="shared" si="19"/>
        <v>0</v>
      </c>
      <c r="X177" s="471" t="str">
        <f t="shared" si="20"/>
        <v>-</v>
      </c>
      <c r="Z177" s="431"/>
    </row>
    <row r="178" s="56" customFormat="1" ht="50.1" customHeight="1" spans="2:26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62" t="s">
        <v>767</v>
      </c>
      <c r="K178" s="62"/>
      <c r="L178" s="447"/>
      <c r="M178" s="447"/>
      <c r="N178" s="62"/>
      <c r="O178" s="62"/>
      <c r="P178" s="448"/>
      <c r="Q178" s="448"/>
      <c r="R178" s="448"/>
      <c r="S178" s="448"/>
      <c r="T178" s="448"/>
      <c r="U178" s="464">
        <f t="shared" ref="U178:U189" si="21">IF($A$1="补货",L178+N178+O178,L178)</f>
        <v>0</v>
      </c>
      <c r="V178" s="82"/>
      <c r="W178" s="464">
        <f t="shared" si="19"/>
        <v>0</v>
      </c>
      <c r="X178" s="465" t="str">
        <f t="shared" si="20"/>
        <v>-</v>
      </c>
      <c r="Z178" s="431"/>
    </row>
    <row r="179" s="56" customFormat="1" ht="50.1" customHeight="1" spans="2:26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65" t="s">
        <v>768</v>
      </c>
      <c r="K179" s="65"/>
      <c r="L179" s="449"/>
      <c r="M179" s="449"/>
      <c r="N179" s="65"/>
      <c r="O179" s="65"/>
      <c r="P179" s="450"/>
      <c r="Q179" s="450"/>
      <c r="R179" s="450"/>
      <c r="S179" s="450"/>
      <c r="T179" s="450"/>
      <c r="U179" s="466">
        <f t="shared" si="21"/>
        <v>0</v>
      </c>
      <c r="V179" s="84"/>
      <c r="W179" s="467">
        <f t="shared" si="19"/>
        <v>0</v>
      </c>
      <c r="X179" s="468" t="str">
        <f t="shared" si="20"/>
        <v>-</v>
      </c>
      <c r="Z179" s="431"/>
    </row>
    <row r="180" s="56" customFormat="1" ht="150" customHeight="1" spans="2:26">
      <c r="B180" s="549" t="s">
        <v>769</v>
      </c>
      <c r="C180" s="549" t="s">
        <v>483</v>
      </c>
      <c r="D180" s="550" t="s">
        <v>770</v>
      </c>
      <c r="E180" s="551"/>
      <c r="F180" s="552" t="s">
        <v>771</v>
      </c>
      <c r="G180" s="553" t="s">
        <v>772</v>
      </c>
      <c r="H180" s="553"/>
      <c r="I180" s="553" t="s">
        <v>773</v>
      </c>
      <c r="J180" s="553" t="s">
        <v>774</v>
      </c>
      <c r="K180" s="553"/>
      <c r="L180" s="553"/>
      <c r="M180" s="553"/>
      <c r="N180" s="553"/>
      <c r="O180" s="553"/>
      <c r="P180" s="556"/>
      <c r="Q180" s="556"/>
      <c r="R180" s="556"/>
      <c r="S180" s="556"/>
      <c r="T180" s="556"/>
      <c r="U180" s="559">
        <f t="shared" si="21"/>
        <v>0</v>
      </c>
      <c r="V180" s="559"/>
      <c r="W180" s="553">
        <f t="shared" si="19"/>
        <v>0</v>
      </c>
      <c r="X180" s="560" t="str">
        <f t="shared" si="20"/>
        <v>-</v>
      </c>
      <c r="Z180" s="431"/>
    </row>
    <row r="181" s="56" customFormat="1" ht="150" customHeight="1" spans="2:26">
      <c r="B181" s="487"/>
      <c r="C181" s="554"/>
      <c r="D181" s="550" t="s">
        <v>775</v>
      </c>
      <c r="E181" s="551"/>
      <c r="F181" s="552" t="s">
        <v>771</v>
      </c>
      <c r="G181" s="553" t="s">
        <v>772</v>
      </c>
      <c r="H181" s="553"/>
      <c r="I181" s="553" t="s">
        <v>773</v>
      </c>
      <c r="J181" s="553" t="s">
        <v>776</v>
      </c>
      <c r="K181" s="553"/>
      <c r="L181" s="553"/>
      <c r="M181" s="553"/>
      <c r="N181" s="553"/>
      <c r="O181" s="553"/>
      <c r="P181" s="556"/>
      <c r="Q181" s="556"/>
      <c r="R181" s="556"/>
      <c r="S181" s="556"/>
      <c r="T181" s="556"/>
      <c r="U181" s="559">
        <f t="shared" si="21"/>
        <v>0</v>
      </c>
      <c r="V181" s="559"/>
      <c r="W181" s="553">
        <f t="shared" si="19"/>
        <v>0</v>
      </c>
      <c r="X181" s="560" t="str">
        <f t="shared" si="20"/>
        <v>-</v>
      </c>
      <c r="Z181" s="431"/>
    </row>
    <row r="182" s="56" customFormat="1" ht="150" customHeight="1" spans="2:26">
      <c r="B182" s="555"/>
      <c r="C182" s="555"/>
      <c r="D182" s="550" t="s">
        <v>777</v>
      </c>
      <c r="E182" s="551"/>
      <c r="F182" s="552" t="s">
        <v>771</v>
      </c>
      <c r="G182" s="553" t="s">
        <v>778</v>
      </c>
      <c r="H182" s="553"/>
      <c r="I182" s="553" t="s">
        <v>773</v>
      </c>
      <c r="J182" s="553" t="s">
        <v>779</v>
      </c>
      <c r="K182" s="553"/>
      <c r="L182" s="553"/>
      <c r="M182" s="553"/>
      <c r="N182" s="553"/>
      <c r="O182" s="553"/>
      <c r="P182" s="556"/>
      <c r="Q182" s="556"/>
      <c r="R182" s="556"/>
      <c r="S182" s="556"/>
      <c r="T182" s="556"/>
      <c r="U182" s="559">
        <f t="shared" si="21"/>
        <v>0</v>
      </c>
      <c r="V182" s="559"/>
      <c r="W182" s="553">
        <f t="shared" si="19"/>
        <v>0</v>
      </c>
      <c r="X182" s="560" t="str">
        <f t="shared" si="20"/>
        <v>-</v>
      </c>
      <c r="Z182" s="431"/>
    </row>
    <row r="183" ht="50.1" customHeight="1" spans="2:26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67" t="s">
        <v>782</v>
      </c>
      <c r="K183" s="67"/>
      <c r="L183" s="451"/>
      <c r="M183" s="451"/>
      <c r="N183" s="67"/>
      <c r="O183" s="67"/>
      <c r="P183" s="452"/>
      <c r="Q183" s="452"/>
      <c r="R183" s="452"/>
      <c r="S183" s="452"/>
      <c r="T183" s="452"/>
      <c r="U183" s="469">
        <f t="shared" si="21"/>
        <v>0</v>
      </c>
      <c r="V183" s="68"/>
      <c r="W183" s="470">
        <f t="shared" si="19"/>
        <v>0</v>
      </c>
      <c r="X183" s="471" t="str">
        <f t="shared" si="20"/>
        <v>-</v>
      </c>
      <c r="Z183" s="431"/>
    </row>
    <row r="184" ht="50.1" customHeight="1" spans="2:26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62" t="s">
        <v>784</v>
      </c>
      <c r="K184" s="62"/>
      <c r="L184" s="447"/>
      <c r="M184" s="447"/>
      <c r="N184" s="62"/>
      <c r="O184" s="62"/>
      <c r="P184" s="448"/>
      <c r="Q184" s="448"/>
      <c r="R184" s="448"/>
      <c r="S184" s="448"/>
      <c r="T184" s="448"/>
      <c r="U184" s="464">
        <f t="shared" si="21"/>
        <v>0</v>
      </c>
      <c r="V184" s="82"/>
      <c r="W184" s="464">
        <f t="shared" si="19"/>
        <v>0</v>
      </c>
      <c r="X184" s="465" t="str">
        <f t="shared" si="20"/>
        <v>-</v>
      </c>
      <c r="Z184" s="431"/>
    </row>
    <row r="185" ht="50.1" customHeight="1" spans="2:26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62" t="s">
        <v>786</v>
      </c>
      <c r="K185" s="62"/>
      <c r="L185" s="447"/>
      <c r="M185" s="447"/>
      <c r="N185" s="62"/>
      <c r="O185" s="62"/>
      <c r="P185" s="448"/>
      <c r="Q185" s="448"/>
      <c r="R185" s="448"/>
      <c r="S185" s="448"/>
      <c r="T185" s="448"/>
      <c r="U185" s="464">
        <f t="shared" si="21"/>
        <v>0</v>
      </c>
      <c r="V185" s="82"/>
      <c r="W185" s="464">
        <f t="shared" si="19"/>
        <v>0</v>
      </c>
      <c r="X185" s="465" t="str">
        <f t="shared" si="20"/>
        <v>-</v>
      </c>
      <c r="Z185" s="431"/>
    </row>
    <row r="186" ht="50.1" customHeight="1" spans="2:26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65" t="s">
        <v>788</v>
      </c>
      <c r="K186" s="65"/>
      <c r="L186" s="449"/>
      <c r="M186" s="449"/>
      <c r="N186" s="65"/>
      <c r="O186" s="65"/>
      <c r="P186" s="450"/>
      <c r="Q186" s="450"/>
      <c r="R186" s="450"/>
      <c r="S186" s="450"/>
      <c r="T186" s="450"/>
      <c r="U186" s="466">
        <f t="shared" si="21"/>
        <v>0</v>
      </c>
      <c r="V186" s="84"/>
      <c r="W186" s="467">
        <f t="shared" si="19"/>
        <v>0</v>
      </c>
      <c r="X186" s="468" t="str">
        <f t="shared" si="20"/>
        <v>-</v>
      </c>
      <c r="Z186" s="431"/>
    </row>
    <row r="187" s="56" customFormat="1" ht="150" customHeight="1" spans="2:26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75" t="s">
        <v>791</v>
      </c>
      <c r="K187" s="275"/>
      <c r="L187" s="557"/>
      <c r="M187" s="557"/>
      <c r="N187" s="275"/>
      <c r="O187" s="275"/>
      <c r="P187" s="558"/>
      <c r="Q187" s="558"/>
      <c r="R187" s="558"/>
      <c r="S187" s="558"/>
      <c r="T187" s="561"/>
      <c r="U187" s="562">
        <f t="shared" si="21"/>
        <v>0</v>
      </c>
      <c r="V187" s="562"/>
      <c r="W187" s="563">
        <f t="shared" si="19"/>
        <v>0</v>
      </c>
      <c r="X187" s="564" t="str">
        <f t="shared" si="20"/>
        <v>-</v>
      </c>
      <c r="Z187" s="431"/>
    </row>
    <row r="188" s="56" customFormat="1" ht="150" customHeight="1" spans="2:26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75" t="s">
        <v>792</v>
      </c>
      <c r="K188" s="275"/>
      <c r="L188" s="557"/>
      <c r="M188" s="557"/>
      <c r="N188" s="275"/>
      <c r="O188" s="275"/>
      <c r="P188" s="558"/>
      <c r="Q188" s="558"/>
      <c r="R188" s="558"/>
      <c r="S188" s="558"/>
      <c r="T188" s="561"/>
      <c r="U188" s="562">
        <f t="shared" si="21"/>
        <v>0</v>
      </c>
      <c r="V188" s="562"/>
      <c r="W188" s="563">
        <f t="shared" si="19"/>
        <v>0</v>
      </c>
      <c r="X188" s="564" t="str">
        <f t="shared" si="20"/>
        <v>-</v>
      </c>
      <c r="Z188" s="431"/>
    </row>
    <row r="189" s="56" customFormat="1" ht="150" customHeight="1" spans="2:26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75" t="s">
        <v>794</v>
      </c>
      <c r="K189" s="275"/>
      <c r="L189" s="557"/>
      <c r="M189" s="557"/>
      <c r="N189" s="275"/>
      <c r="O189" s="275"/>
      <c r="P189" s="558"/>
      <c r="Q189" s="558"/>
      <c r="R189" s="558"/>
      <c r="S189" s="558"/>
      <c r="T189" s="561"/>
      <c r="U189" s="562">
        <f t="shared" si="21"/>
        <v>0</v>
      </c>
      <c r="V189" s="562"/>
      <c r="W189" s="563">
        <f t="shared" si="19"/>
        <v>0</v>
      </c>
      <c r="X189" s="564" t="str">
        <f t="shared" si="20"/>
        <v>-</v>
      </c>
      <c r="Z189" s="431"/>
    </row>
  </sheetData>
  <autoFilter ref="A3:X189">
    <extLst/>
  </autoFilter>
  <mergeCells count="5">
    <mergeCell ref="B112:B114"/>
    <mergeCell ref="E19:E21"/>
    <mergeCell ref="E112:E114"/>
    <mergeCell ref="E129:E132"/>
    <mergeCell ref="E141:E144"/>
  </mergeCells>
  <conditionalFormatting sqref="U4:U189">
    <cfRule type="expression" dxfId="4" priority="111">
      <formula>U4=0</formula>
    </cfRule>
  </conditionalFormatting>
  <conditionalFormatting sqref="V4:V189">
    <cfRule type="expression" dxfId="9" priority="116">
      <formula>AND($A$1&lt;&gt;"补货",V4&gt;N4)</formula>
    </cfRule>
  </conditionalFormatting>
  <conditionalFormatting sqref="W4:W189">
    <cfRule type="expression" dxfId="4" priority="109">
      <formula>W4=0</formula>
    </cfRule>
  </conditionalFormatting>
  <conditionalFormatting sqref="X4:X189">
    <cfRule type="expression" dxfId="14" priority="47">
      <formula>X4&lt;150</formula>
    </cfRule>
    <cfRule type="expression" dxfId="15" priority="46">
      <formula>X4&lt;50</formula>
    </cfRule>
    <cfRule type="expression" dxfId="16" priority="45">
      <formula>X4&lt;10</formula>
    </cfRule>
  </conditionalFormatting>
  <conditionalFormatting sqref="P4:T189">
    <cfRule type="expression" dxfId="2" priority="112">
      <formula>$T4&gt;1</formula>
    </cfRule>
    <cfRule type="expression" dxfId="1" priority="113">
      <formula>$T4&gt;0.5</formula>
    </cfRule>
    <cfRule type="expression" dxfId="0" priority="114">
      <formula>$T4&gt;0</formula>
    </cfRule>
  </conditionalFormatting>
  <conditionalFormatting sqref="B64:X69 B90:X96 B100:X102 B109:X117 B180:X182 B126:X128">
    <cfRule type="expression" dxfId="17" priority="2">
      <formula>$B$1="MX"</formula>
    </cfRule>
  </conditionalFormatting>
  <conditionalFormatting sqref="B90:X92 B97:X99 B103:X108">
    <cfRule type="expression" dxfId="17" priority="1">
      <formula>$C$1="DEL"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S204"/>
  <sheetViews>
    <sheetView showGridLines="0" zoomScale="55" zoomScaleNormal="55" topLeftCell="A3" workbookViewId="0">
      <selection activeCell="A1" sqref="A1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9" width="19.375" style="55"/>
    <col min="20" max="16384" width="9" style="55"/>
  </cols>
  <sheetData>
    <row r="1" ht="41.25" customHeight="1" spans="2:3">
      <c r="B1" s="288" t="s">
        <v>468</v>
      </c>
      <c r="C1" s="288" t="s">
        <v>469</v>
      </c>
    </row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2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ref="K22" si="2">J22+0.2</f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ref="K23:K52" si="3">J23+0.2</f>
        <v>13</v>
      </c>
      <c r="L23" s="107">
        <f>'在庫（袜子）'!V23</f>
        <v>0</v>
      </c>
      <c r="M23" s="108"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3"/>
        <v>13</v>
      </c>
      <c r="L24" s="99">
        <f>'在庫（袜子）'!V24</f>
        <v>0</v>
      </c>
      <c r="M24" s="100"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3"/>
        <v>13</v>
      </c>
      <c r="L25" s="103">
        <f>'在庫（袜子）'!V25</f>
        <v>0</v>
      </c>
      <c r="M25" s="104"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3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3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3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3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3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3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3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3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3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3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3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3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3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3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3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3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3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3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3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3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3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3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3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3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3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3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3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ref="K53:K85" si="4">J53+0.2</f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4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4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4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4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4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4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4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4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4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4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95" t="s">
        <v>487</v>
      </c>
      <c r="J64" s="106">
        <v>11</v>
      </c>
      <c r="K64" s="106">
        <f t="shared" si="4"/>
        <v>11.2</v>
      </c>
      <c r="L64" s="107">
        <f>'在庫（袜子）'!V64</f>
        <v>0</v>
      </c>
      <c r="M64" s="417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94" t="s">
        <v>487</v>
      </c>
      <c r="J65" s="98">
        <v>11</v>
      </c>
      <c r="K65" s="98">
        <f t="shared" si="4"/>
        <v>11.2</v>
      </c>
      <c r="L65" s="99">
        <f>'在庫（袜子）'!V65</f>
        <v>0</v>
      </c>
      <c r="M65" s="424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81" t="s">
        <v>487</v>
      </c>
      <c r="J66" s="102">
        <v>11</v>
      </c>
      <c r="K66" s="102">
        <f t="shared" si="4"/>
        <v>11.2</v>
      </c>
      <c r="L66" s="103">
        <f>'在庫（袜子）'!V66</f>
        <v>0</v>
      </c>
      <c r="M66" s="425">
        <f t="shared" si="0"/>
        <v>0</v>
      </c>
    </row>
    <row r="67" ht="50.1" customHeight="1" spans="2:13">
      <c r="B67" s="59" t="s">
        <v>589</v>
      </c>
      <c r="C67" s="59" t="s">
        <v>483</v>
      </c>
      <c r="D67" s="60" t="s">
        <v>590</v>
      </c>
      <c r="E67" s="66"/>
      <c r="F67" s="95" t="s">
        <v>16</v>
      </c>
      <c r="G67" s="95" t="s">
        <v>512</v>
      </c>
      <c r="H67" s="95" t="s">
        <v>490</v>
      </c>
      <c r="I67" s="93" t="s">
        <v>487</v>
      </c>
      <c r="J67" s="106">
        <v>11</v>
      </c>
      <c r="K67" s="106">
        <f t="shared" si="4"/>
        <v>11.2</v>
      </c>
      <c r="L67" s="107">
        <f>'在庫（袜子）'!V67</f>
        <v>0</v>
      </c>
      <c r="M67" s="417">
        <f t="shared" si="0"/>
        <v>0</v>
      </c>
    </row>
    <row r="68" ht="50.1" customHeight="1" spans="2:13">
      <c r="B68" s="63"/>
      <c r="C68" s="63"/>
      <c r="D68" s="64"/>
      <c r="E68" s="61"/>
      <c r="F68" s="94" t="s">
        <v>17</v>
      </c>
      <c r="G68" s="94" t="s">
        <v>514</v>
      </c>
      <c r="H68" s="94" t="s">
        <v>493</v>
      </c>
      <c r="I68" s="94" t="s">
        <v>487</v>
      </c>
      <c r="J68" s="98">
        <v>11</v>
      </c>
      <c r="K68" s="98">
        <f t="shared" si="4"/>
        <v>11.2</v>
      </c>
      <c r="L68" s="99">
        <f>'在庫（袜子）'!V68</f>
        <v>0</v>
      </c>
      <c r="M68" s="424">
        <f t="shared" ref="M68:M131" si="5">K68*L68</f>
        <v>0</v>
      </c>
    </row>
    <row r="69" ht="50.1" customHeight="1" spans="2:13">
      <c r="B69" s="71"/>
      <c r="C69" s="71"/>
      <c r="D69" s="69"/>
      <c r="E69" s="70"/>
      <c r="F69" s="81" t="s">
        <v>18</v>
      </c>
      <c r="G69" s="81" t="s">
        <v>516</v>
      </c>
      <c r="H69" s="81" t="s">
        <v>496</v>
      </c>
      <c r="I69" s="78" t="s">
        <v>487</v>
      </c>
      <c r="J69" s="102">
        <v>11</v>
      </c>
      <c r="K69" s="102">
        <f t="shared" si="4"/>
        <v>11.2</v>
      </c>
      <c r="L69" s="103">
        <f>'在庫（袜子）'!V69</f>
        <v>0</v>
      </c>
      <c r="M69" s="425">
        <f t="shared" si="5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4"/>
        <v>19</v>
      </c>
      <c r="L70" s="107">
        <f>'在庫（袜子）'!V70</f>
        <v>0</v>
      </c>
      <c r="M70" s="108">
        <f t="shared" si="5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4"/>
        <v>19</v>
      </c>
      <c r="L71" s="99">
        <f>'在庫（袜子）'!V71</f>
        <v>0</v>
      </c>
      <c r="M71" s="100">
        <f t="shared" si="5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si="4"/>
        <v>19</v>
      </c>
      <c r="L72" s="99">
        <f>'在庫（袜子）'!V72</f>
        <v>0</v>
      </c>
      <c r="M72" s="100">
        <f t="shared" si="5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4"/>
        <v>19</v>
      </c>
      <c r="L73" s="99">
        <f>'在庫（袜子）'!V73</f>
        <v>0</v>
      </c>
      <c r="M73" s="100">
        <f t="shared" si="5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4"/>
        <v>19</v>
      </c>
      <c r="L74" s="103">
        <f>'在庫（袜子）'!V74</f>
        <v>0</v>
      </c>
      <c r="M74" s="104">
        <f t="shared" si="5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4"/>
        <v>10.7</v>
      </c>
      <c r="L75" s="107">
        <f>'在庫（袜子）'!V75</f>
        <v>0</v>
      </c>
      <c r="M75" s="113">
        <f t="shared" si="5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4"/>
        <v>10.7</v>
      </c>
      <c r="L76" s="123">
        <f>'在庫（袜子）'!V76</f>
        <v>0</v>
      </c>
      <c r="M76" s="114">
        <f t="shared" si="5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4"/>
        <v>11.7</v>
      </c>
      <c r="L77" s="117">
        <f>'在庫（袜子）'!V77</f>
        <v>0</v>
      </c>
      <c r="M77" s="118">
        <f t="shared" si="5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4"/>
        <v>10.7</v>
      </c>
      <c r="L78" s="103">
        <f>'在庫（袜子）'!V78</f>
        <v>0</v>
      </c>
      <c r="M78" s="120">
        <f t="shared" si="5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4"/>
        <v>10.7</v>
      </c>
      <c r="L79" s="140">
        <f>'在庫（袜子）'!V79</f>
        <v>0</v>
      </c>
      <c r="M79" s="212">
        <f t="shared" si="5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4"/>
        <v>10.7</v>
      </c>
      <c r="L80" s="123">
        <f>'在庫（袜子）'!V80</f>
        <v>0</v>
      </c>
      <c r="M80" s="114">
        <f t="shared" si="5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4"/>
        <v>11.7</v>
      </c>
      <c r="L81" s="117">
        <f>'在庫（袜子）'!V81</f>
        <v>0</v>
      </c>
      <c r="M81" s="118">
        <f t="shared" si="5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4"/>
        <v>10.7</v>
      </c>
      <c r="L82" s="103">
        <f>'在庫（袜子）'!V82</f>
        <v>0</v>
      </c>
      <c r="M82" s="120">
        <f t="shared" si="5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4"/>
        <v>12.2</v>
      </c>
      <c r="L83" s="107">
        <f>'在庫（袜子）'!V83</f>
        <v>0</v>
      </c>
      <c r="M83" s="113">
        <f t="shared" si="5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4"/>
        <v>12.2</v>
      </c>
      <c r="L84" s="99">
        <f>'在庫（袜子）'!V84</f>
        <v>0</v>
      </c>
      <c r="M84" s="114">
        <f t="shared" si="5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4"/>
        <v>12.2</v>
      </c>
      <c r="L85" s="117">
        <f>'在庫（袜子）'!V85</f>
        <v>0</v>
      </c>
      <c r="M85" s="118">
        <f t="shared" si="5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ref="K86:K89" si="6">J86+0.2</f>
        <v>12.2</v>
      </c>
      <c r="L86" s="103">
        <f>'在庫（袜子）'!V86</f>
        <v>0</v>
      </c>
      <c r="M86" s="120">
        <f t="shared" si="5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6"/>
        <v>13.5</v>
      </c>
      <c r="L87" s="107">
        <f>'在庫（袜子）'!V87</f>
        <v>0</v>
      </c>
      <c r="M87" s="108">
        <f t="shared" si="5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6"/>
        <v>13.5</v>
      </c>
      <c r="L88" s="99">
        <f>'在庫（袜子）'!V88</f>
        <v>0</v>
      </c>
      <c r="M88" s="100">
        <f t="shared" si="5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6"/>
        <v>13.5</v>
      </c>
      <c r="L89" s="103">
        <f>'在庫（袜子）'!V89</f>
        <v>0</v>
      </c>
      <c r="M89" s="104">
        <f t="shared" si="5"/>
        <v>0</v>
      </c>
    </row>
    <row r="90" ht="50.1" customHeight="1" spans="2:13">
      <c r="B90" s="59" t="s">
        <v>626</v>
      </c>
      <c r="C90" s="59" t="s">
        <v>519</v>
      </c>
      <c r="D90" s="60" t="s">
        <v>627</v>
      </c>
      <c r="E90" s="66"/>
      <c r="F90" s="95" t="s">
        <v>16</v>
      </c>
      <c r="G90" s="95" t="s">
        <v>512</v>
      </c>
      <c r="H90" s="95" t="s">
        <v>490</v>
      </c>
      <c r="I90" s="93" t="s">
        <v>500</v>
      </c>
      <c r="J90" s="205">
        <v>12.5</v>
      </c>
      <c r="K90" s="205">
        <v>12.7</v>
      </c>
      <c r="L90" s="107">
        <f>'在庫（袜子）'!V90</f>
        <v>0</v>
      </c>
      <c r="M90" s="417">
        <f t="shared" si="5"/>
        <v>0</v>
      </c>
    </row>
    <row r="91" ht="50.1" customHeight="1" spans="2:13">
      <c r="B91" s="63"/>
      <c r="C91" s="63"/>
      <c r="D91" s="64"/>
      <c r="E91" s="61"/>
      <c r="F91" s="94" t="s">
        <v>17</v>
      </c>
      <c r="G91" s="94" t="s">
        <v>514</v>
      </c>
      <c r="H91" s="94" t="s">
        <v>493</v>
      </c>
      <c r="I91" s="94" t="s">
        <v>500</v>
      </c>
      <c r="J91" s="207">
        <v>12.5</v>
      </c>
      <c r="K91" s="207">
        <v>12.7</v>
      </c>
      <c r="L91" s="123">
        <f>'在庫（袜子）'!V91</f>
        <v>0</v>
      </c>
      <c r="M91" s="426">
        <f t="shared" si="5"/>
        <v>0</v>
      </c>
    </row>
    <row r="92" ht="50.1" customHeight="1" spans="2:13">
      <c r="B92" s="71"/>
      <c r="C92" s="71"/>
      <c r="D92" s="69"/>
      <c r="E92" s="70"/>
      <c r="F92" s="81" t="s">
        <v>18</v>
      </c>
      <c r="G92" s="81" t="s">
        <v>516</v>
      </c>
      <c r="H92" s="81" t="s">
        <v>496</v>
      </c>
      <c r="I92" s="78" t="s">
        <v>500</v>
      </c>
      <c r="J92" s="210">
        <v>12.5</v>
      </c>
      <c r="K92" s="210">
        <v>12.7</v>
      </c>
      <c r="L92" s="103">
        <f>'在庫（袜子）'!V92</f>
        <v>0</v>
      </c>
      <c r="M92" s="425">
        <f t="shared" si="5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95" t="s">
        <v>500</v>
      </c>
      <c r="J93" s="106">
        <v>12.5</v>
      </c>
      <c r="K93" s="106">
        <v>12.7</v>
      </c>
      <c r="L93" s="107">
        <f>'在庫（袜子）'!V93</f>
        <v>0</v>
      </c>
      <c r="M93" s="417">
        <f t="shared" si="5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158" t="s">
        <v>500</v>
      </c>
      <c r="J94" s="98">
        <v>12.5</v>
      </c>
      <c r="K94" s="98">
        <v>12.7</v>
      </c>
      <c r="L94" s="99">
        <f>'在庫（袜子）'!V94</f>
        <v>0</v>
      </c>
      <c r="M94" s="424">
        <f t="shared" si="5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159" t="s">
        <v>500</v>
      </c>
      <c r="J95" s="98">
        <v>12.5</v>
      </c>
      <c r="K95" s="98">
        <v>12.7</v>
      </c>
      <c r="L95" s="99">
        <f>'在庫（袜子）'!V95</f>
        <v>0</v>
      </c>
      <c r="M95" s="424">
        <f t="shared" si="5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81" t="s">
        <v>500</v>
      </c>
      <c r="J96" s="102">
        <v>12.5</v>
      </c>
      <c r="K96" s="102">
        <v>12.7</v>
      </c>
      <c r="L96" s="103">
        <f>'在庫（袜子）'!V96</f>
        <v>0</v>
      </c>
      <c r="M96" s="425">
        <f t="shared" si="5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5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5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5"/>
        <v>0</v>
      </c>
    </row>
    <row r="100" ht="50.1" customHeight="1" spans="2:13">
      <c r="B100" s="59" t="s">
        <v>642</v>
      </c>
      <c r="C100" s="173" t="s">
        <v>519</v>
      </c>
      <c r="D100" s="174" t="s">
        <v>643</v>
      </c>
      <c r="E100" s="66"/>
      <c r="F100" s="95" t="s">
        <v>16</v>
      </c>
      <c r="G100" s="95" t="s">
        <v>512</v>
      </c>
      <c r="H100" s="95" t="s">
        <v>490</v>
      </c>
      <c r="I100" s="95" t="s">
        <v>500</v>
      </c>
      <c r="J100" s="106">
        <v>12.5</v>
      </c>
      <c r="K100" s="106">
        <v>12.7</v>
      </c>
      <c r="L100" s="107">
        <f>'在庫（袜子）'!V100</f>
        <v>0</v>
      </c>
      <c r="M100" s="417">
        <f t="shared" si="5"/>
        <v>0</v>
      </c>
    </row>
    <row r="101" ht="50.1" customHeight="1" spans="2:13">
      <c r="B101" s="63"/>
      <c r="C101" s="63"/>
      <c r="D101" s="166"/>
      <c r="E101" s="61"/>
      <c r="F101" s="94" t="s">
        <v>17</v>
      </c>
      <c r="G101" s="94" t="s">
        <v>514</v>
      </c>
      <c r="H101" s="94" t="s">
        <v>493</v>
      </c>
      <c r="I101" s="94" t="s">
        <v>500</v>
      </c>
      <c r="J101" s="98">
        <v>12.5</v>
      </c>
      <c r="K101" s="98">
        <v>12.7</v>
      </c>
      <c r="L101" s="123">
        <f>'在庫（袜子）'!V101</f>
        <v>0</v>
      </c>
      <c r="M101" s="426">
        <f t="shared" si="5"/>
        <v>0</v>
      </c>
    </row>
    <row r="102" ht="50.1" customHeight="1" spans="2:13">
      <c r="B102" s="71"/>
      <c r="C102" s="168"/>
      <c r="D102" s="166"/>
      <c r="E102" s="61"/>
      <c r="F102" s="81" t="s">
        <v>18</v>
      </c>
      <c r="G102" s="81" t="s">
        <v>516</v>
      </c>
      <c r="H102" s="81" t="s">
        <v>496</v>
      </c>
      <c r="I102" s="81" t="s">
        <v>500</v>
      </c>
      <c r="J102" s="102">
        <v>12.5</v>
      </c>
      <c r="K102" s="102">
        <v>12.7</v>
      </c>
      <c r="L102" s="103">
        <f>'在庫（袜子）'!V102</f>
        <v>0</v>
      </c>
      <c r="M102" s="425">
        <f t="shared" si="5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5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5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5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>4.3*4</f>
        <v>17.2</v>
      </c>
      <c r="K106" s="106">
        <v>17.4</v>
      </c>
      <c r="L106" s="107">
        <f>'在庫（袜子）'!V106</f>
        <v>0</v>
      </c>
      <c r="M106" s="108">
        <f t="shared" si="5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>4.3*4</f>
        <v>17.2</v>
      </c>
      <c r="K107" s="98">
        <v>17.4</v>
      </c>
      <c r="L107" s="99">
        <f>'在庫（袜子）'!V107</f>
        <v>0</v>
      </c>
      <c r="M107" s="100">
        <f t="shared" si="5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>4.3*4</f>
        <v>17.2</v>
      </c>
      <c r="K108" s="102">
        <v>17.4</v>
      </c>
      <c r="L108" s="103">
        <f>'在庫（袜子）'!V108</f>
        <v>0</v>
      </c>
      <c r="M108" s="104">
        <f t="shared" si="5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93" t="s">
        <v>500</v>
      </c>
      <c r="J109" s="106">
        <v>12.5</v>
      </c>
      <c r="K109" s="106">
        <f t="shared" ref="K109:K117" si="7">J109+0.2</f>
        <v>12.7</v>
      </c>
      <c r="L109" s="107">
        <f>'在庫（袜子）'!V109</f>
        <v>0</v>
      </c>
      <c r="M109" s="417">
        <f t="shared" si="5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94" t="s">
        <v>500</v>
      </c>
      <c r="J110" s="98">
        <v>12.5</v>
      </c>
      <c r="K110" s="98">
        <f t="shared" si="7"/>
        <v>12.7</v>
      </c>
      <c r="L110" s="99">
        <f>'在庫（袜子）'!V110</f>
        <v>0</v>
      </c>
      <c r="M110" s="424">
        <f t="shared" si="5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78" t="s">
        <v>500</v>
      </c>
      <c r="J111" s="102">
        <v>12.5</v>
      </c>
      <c r="K111" s="102">
        <f t="shared" si="7"/>
        <v>12.7</v>
      </c>
      <c r="L111" s="103">
        <f>'在庫（袜子）'!V111</f>
        <v>0</v>
      </c>
      <c r="M111" s="425">
        <f t="shared" si="5"/>
        <v>0</v>
      </c>
    </row>
    <row r="112" ht="50.1" customHeight="1" spans="2:13">
      <c r="B112" s="63"/>
      <c r="C112" s="59" t="s">
        <v>519</v>
      </c>
      <c r="D112" s="162" t="s">
        <v>666</v>
      </c>
      <c r="E112" s="418"/>
      <c r="F112" s="95" t="s">
        <v>16</v>
      </c>
      <c r="G112" s="95" t="s">
        <v>512</v>
      </c>
      <c r="H112" s="95" t="s">
        <v>490</v>
      </c>
      <c r="I112" s="95" t="s">
        <v>500</v>
      </c>
      <c r="J112" s="106">
        <v>12.5</v>
      </c>
      <c r="K112" s="106">
        <f t="shared" si="7"/>
        <v>12.7</v>
      </c>
      <c r="L112" s="107">
        <f>'在庫（袜子）'!V112</f>
        <v>0</v>
      </c>
      <c r="M112" s="417">
        <f t="shared" si="5"/>
        <v>0</v>
      </c>
    </row>
    <row r="113" ht="50.1" customHeight="1" spans="2:13">
      <c r="B113" s="63"/>
      <c r="C113" s="63"/>
      <c r="D113" s="164"/>
      <c r="E113" s="74"/>
      <c r="F113" s="94" t="s">
        <v>17</v>
      </c>
      <c r="G113" s="94" t="s">
        <v>514</v>
      </c>
      <c r="H113" s="94" t="s">
        <v>493</v>
      </c>
      <c r="I113" s="94" t="s">
        <v>500</v>
      </c>
      <c r="J113" s="98">
        <v>12.5</v>
      </c>
      <c r="K113" s="98">
        <f t="shared" si="7"/>
        <v>12.7</v>
      </c>
      <c r="L113" s="123">
        <f>'在庫（袜子）'!V113</f>
        <v>0</v>
      </c>
      <c r="M113" s="426">
        <f t="shared" si="5"/>
        <v>0</v>
      </c>
    </row>
    <row r="114" ht="50.1" customHeight="1" spans="2:13">
      <c r="B114" s="71"/>
      <c r="C114" s="71"/>
      <c r="D114" s="165"/>
      <c r="E114" s="419"/>
      <c r="F114" s="81" t="s">
        <v>18</v>
      </c>
      <c r="G114" s="81" t="s">
        <v>516</v>
      </c>
      <c r="H114" s="81" t="s">
        <v>496</v>
      </c>
      <c r="I114" s="81" t="s">
        <v>500</v>
      </c>
      <c r="J114" s="102">
        <v>12.5</v>
      </c>
      <c r="K114" s="102">
        <f t="shared" si="7"/>
        <v>12.7</v>
      </c>
      <c r="L114" s="103">
        <f>'在庫（袜子）'!V114</f>
        <v>0</v>
      </c>
      <c r="M114" s="425">
        <f t="shared" si="5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95" t="s">
        <v>487</v>
      </c>
      <c r="J115" s="106">
        <v>13</v>
      </c>
      <c r="K115" s="106">
        <f t="shared" si="7"/>
        <v>13.2</v>
      </c>
      <c r="L115" s="107">
        <f>'在庫（袜子）'!V115</f>
        <v>0</v>
      </c>
      <c r="M115" s="417">
        <f t="shared" si="5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94" t="s">
        <v>487</v>
      </c>
      <c r="J116" s="98">
        <v>13</v>
      </c>
      <c r="K116" s="98">
        <f t="shared" si="7"/>
        <v>13.2</v>
      </c>
      <c r="L116" s="99">
        <f>'在庫（袜子）'!V116</f>
        <v>0</v>
      </c>
      <c r="M116" s="424">
        <f t="shared" si="5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78" t="s">
        <v>500</v>
      </c>
      <c r="J117" s="102">
        <v>13</v>
      </c>
      <c r="K117" s="102">
        <f t="shared" si="7"/>
        <v>13.2</v>
      </c>
      <c r="L117" s="103">
        <f>'在庫（袜子）'!V117</f>
        <v>0</v>
      </c>
      <c r="M117" s="425">
        <f t="shared" si="5"/>
        <v>0</v>
      </c>
    </row>
    <row r="118" ht="50.1" customHeight="1" spans="2:13">
      <c r="B118" s="59" t="s">
        <v>680</v>
      </c>
      <c r="C118" s="59" t="s">
        <v>519</v>
      </c>
      <c r="D118" s="60" t="s">
        <v>798</v>
      </c>
      <c r="E118" s="420"/>
      <c r="F118" s="95" t="s">
        <v>16</v>
      </c>
      <c r="G118" s="67" t="s">
        <v>681</v>
      </c>
      <c r="H118" s="67" t="s">
        <v>486</v>
      </c>
      <c r="I118" s="93" t="s">
        <v>487</v>
      </c>
      <c r="J118" s="106">
        <v>14.5</v>
      </c>
      <c r="K118" s="106">
        <f t="shared" ref="K118:K131" si="8">J118+0.2</f>
        <v>14.7</v>
      </c>
      <c r="L118" s="107">
        <f>'在庫（袜子）'!V118</f>
        <v>0</v>
      </c>
      <c r="M118" s="417">
        <f t="shared" si="5"/>
        <v>0</v>
      </c>
    </row>
    <row r="119" ht="50.1" customHeight="1" spans="2:13">
      <c r="B119" s="63"/>
      <c r="C119" s="63"/>
      <c r="D119" s="64"/>
      <c r="E119" s="420"/>
      <c r="F119" s="94" t="s">
        <v>17</v>
      </c>
      <c r="G119" s="62" t="s">
        <v>683</v>
      </c>
      <c r="H119" s="62" t="s">
        <v>490</v>
      </c>
      <c r="I119" s="94" t="s">
        <v>500</v>
      </c>
      <c r="J119" s="98">
        <v>14.5</v>
      </c>
      <c r="K119" s="98">
        <f t="shared" si="8"/>
        <v>14.7</v>
      </c>
      <c r="L119" s="123">
        <f>'在庫（袜子）'!V119</f>
        <v>0</v>
      </c>
      <c r="M119" s="426">
        <f t="shared" si="5"/>
        <v>0</v>
      </c>
    </row>
    <row r="120" ht="50.1" customHeight="1" spans="2:13">
      <c r="B120" s="63"/>
      <c r="C120" s="63"/>
      <c r="D120" s="64"/>
      <c r="E120" s="420"/>
      <c r="F120" s="94" t="s">
        <v>18</v>
      </c>
      <c r="G120" s="62" t="s">
        <v>685</v>
      </c>
      <c r="H120" s="62" t="s">
        <v>493</v>
      </c>
      <c r="I120" s="94" t="s">
        <v>500</v>
      </c>
      <c r="J120" s="98">
        <v>14.5</v>
      </c>
      <c r="K120" s="98">
        <f t="shared" si="8"/>
        <v>14.7</v>
      </c>
      <c r="L120" s="123">
        <f>'在庫（袜子）'!V120</f>
        <v>0</v>
      </c>
      <c r="M120" s="426">
        <f t="shared" si="5"/>
        <v>0</v>
      </c>
    </row>
    <row r="121" ht="50.1" customHeight="1" spans="2:13">
      <c r="B121" s="63"/>
      <c r="C121" s="71"/>
      <c r="D121" s="69"/>
      <c r="E121" s="420"/>
      <c r="F121" s="81" t="s">
        <v>19</v>
      </c>
      <c r="G121" s="65" t="s">
        <v>687</v>
      </c>
      <c r="H121" s="65" t="s">
        <v>496</v>
      </c>
      <c r="I121" s="78" t="s">
        <v>500</v>
      </c>
      <c r="J121" s="102">
        <v>14.5</v>
      </c>
      <c r="K121" s="102">
        <f t="shared" si="8"/>
        <v>14.7</v>
      </c>
      <c r="L121" s="103">
        <f>'在庫（袜子）'!V121</f>
        <v>0</v>
      </c>
      <c r="M121" s="425">
        <f t="shared" si="5"/>
        <v>0</v>
      </c>
    </row>
    <row r="122" ht="50.1" customHeight="1" spans="2:13">
      <c r="B122" s="63"/>
      <c r="C122" s="59" t="s">
        <v>519</v>
      </c>
      <c r="D122" s="60" t="s">
        <v>799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106">
        <v>14.5</v>
      </c>
      <c r="K122" s="106">
        <f t="shared" si="8"/>
        <v>14.7</v>
      </c>
      <c r="L122" s="107">
        <f>'在庫（袜子）'!V122</f>
        <v>0</v>
      </c>
      <c r="M122" s="417">
        <f t="shared" si="5"/>
        <v>0</v>
      </c>
    </row>
    <row r="123" ht="50.1" customHeight="1" spans="2:13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94" t="s">
        <v>500</v>
      </c>
      <c r="J123" s="98">
        <v>14.5</v>
      </c>
      <c r="K123" s="98">
        <f t="shared" si="8"/>
        <v>14.7</v>
      </c>
      <c r="L123" s="123">
        <f>'在庫（袜子）'!V123</f>
        <v>0</v>
      </c>
      <c r="M123" s="426">
        <f t="shared" si="5"/>
        <v>0</v>
      </c>
    </row>
    <row r="124" ht="50.1" customHeight="1" spans="2:13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94" t="s">
        <v>500</v>
      </c>
      <c r="J124" s="98">
        <v>14.5</v>
      </c>
      <c r="K124" s="98">
        <f t="shared" si="8"/>
        <v>14.7</v>
      </c>
      <c r="L124" s="123">
        <f>'在庫（袜子）'!V124</f>
        <v>0</v>
      </c>
      <c r="M124" s="426">
        <f t="shared" si="5"/>
        <v>0</v>
      </c>
    </row>
    <row r="125" ht="50.1" customHeight="1" spans="2:13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81" t="s">
        <v>500</v>
      </c>
      <c r="J125" s="102">
        <v>14.5</v>
      </c>
      <c r="K125" s="102">
        <f t="shared" si="8"/>
        <v>14.7</v>
      </c>
      <c r="L125" s="103">
        <f>'在庫（袜子）'!V125</f>
        <v>0</v>
      </c>
      <c r="M125" s="425">
        <f t="shared" si="5"/>
        <v>0</v>
      </c>
    </row>
    <row r="126" ht="50.1" customHeight="1" spans="2:13">
      <c r="B126" s="59" t="s">
        <v>693</v>
      </c>
      <c r="C126" s="59" t="s">
        <v>519</v>
      </c>
      <c r="D126" s="421" t="s">
        <v>694</v>
      </c>
      <c r="E126" s="66"/>
      <c r="F126" s="95" t="s">
        <v>16</v>
      </c>
      <c r="G126" s="67" t="s">
        <v>683</v>
      </c>
      <c r="H126" s="67" t="s">
        <v>490</v>
      </c>
      <c r="I126" s="95" t="s">
        <v>500</v>
      </c>
      <c r="J126" s="106">
        <v>20</v>
      </c>
      <c r="K126" s="106">
        <f t="shared" si="8"/>
        <v>20.2</v>
      </c>
      <c r="L126" s="107">
        <f>'在庫（袜子）'!V126</f>
        <v>0</v>
      </c>
      <c r="M126" s="417">
        <f t="shared" si="5"/>
        <v>0</v>
      </c>
    </row>
    <row r="127" ht="50.1" customHeight="1" spans="2:13">
      <c r="B127" s="63"/>
      <c r="C127" s="63"/>
      <c r="D127" s="422"/>
      <c r="E127" s="61"/>
      <c r="F127" s="94" t="s">
        <v>17</v>
      </c>
      <c r="G127" s="62" t="s">
        <v>696</v>
      </c>
      <c r="H127" s="62" t="s">
        <v>601</v>
      </c>
      <c r="I127" s="94" t="s">
        <v>500</v>
      </c>
      <c r="J127" s="98">
        <v>20</v>
      </c>
      <c r="K127" s="98">
        <f t="shared" si="8"/>
        <v>20.2</v>
      </c>
      <c r="L127" s="123">
        <f>'在庫（袜子）'!V127</f>
        <v>0</v>
      </c>
      <c r="M127" s="426">
        <f t="shared" si="5"/>
        <v>0</v>
      </c>
    </row>
    <row r="128" ht="50.1" customHeight="1" spans="2:13">
      <c r="B128" s="71"/>
      <c r="C128" s="71"/>
      <c r="D128" s="423"/>
      <c r="E128" s="70"/>
      <c r="F128" s="81" t="s">
        <v>18</v>
      </c>
      <c r="G128" s="65" t="s">
        <v>698</v>
      </c>
      <c r="H128" s="65" t="s">
        <v>603</v>
      </c>
      <c r="I128" s="81" t="s">
        <v>500</v>
      </c>
      <c r="J128" s="102">
        <v>20</v>
      </c>
      <c r="K128" s="102">
        <f t="shared" si="8"/>
        <v>20.2</v>
      </c>
      <c r="L128" s="103">
        <f>'在庫（袜子）'!V128</f>
        <v>0</v>
      </c>
      <c r="M128" s="425">
        <f t="shared" si="5"/>
        <v>0</v>
      </c>
    </row>
    <row r="129" ht="50.1" customHeight="1" spans="2:13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106">
        <v>10</v>
      </c>
      <c r="K129" s="106">
        <v>10.2</v>
      </c>
      <c r="L129" s="107">
        <f>'在庫（袜子）'!V129</f>
        <v>0</v>
      </c>
      <c r="M129" s="108">
        <f t="shared" ref="M129:M177" si="9">K129*L129</f>
        <v>0</v>
      </c>
    </row>
    <row r="130" ht="50.1" customHeight="1" spans="2:13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98">
        <v>10</v>
      </c>
      <c r="K130" s="98">
        <v>10.2</v>
      </c>
      <c r="L130" s="99">
        <f>'在庫（袜子）'!V130</f>
        <v>0</v>
      </c>
      <c r="M130" s="100">
        <f t="shared" si="9"/>
        <v>0</v>
      </c>
    </row>
    <row r="131" ht="50.1" customHeight="1" spans="2:13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98">
        <v>10</v>
      </c>
      <c r="K131" s="98">
        <v>10.2</v>
      </c>
      <c r="L131" s="99">
        <f>'在庫（袜子）'!V131</f>
        <v>0</v>
      </c>
      <c r="M131" s="100">
        <f t="shared" si="9"/>
        <v>0</v>
      </c>
    </row>
    <row r="132" ht="50.1" customHeight="1" spans="2:13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102">
        <v>10</v>
      </c>
      <c r="K132" s="102">
        <v>10.2</v>
      </c>
      <c r="L132" s="103">
        <f>'在庫（袜子）'!V132</f>
        <v>0</v>
      </c>
      <c r="M132" s="104">
        <f t="shared" si="9"/>
        <v>0</v>
      </c>
    </row>
    <row r="133" ht="50.1" customHeight="1" spans="2:13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139">
        <v>10</v>
      </c>
      <c r="K133" s="139">
        <v>10.2</v>
      </c>
      <c r="L133" s="107">
        <f>'在庫（袜子）'!V133</f>
        <v>0</v>
      </c>
      <c r="M133" s="108">
        <f t="shared" si="9"/>
        <v>0</v>
      </c>
    </row>
    <row r="134" ht="50.1" customHeight="1" spans="2:13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98">
        <v>10</v>
      </c>
      <c r="K134" s="98">
        <v>10.2</v>
      </c>
      <c r="L134" s="99">
        <f>'在庫（袜子）'!V134</f>
        <v>0</v>
      </c>
      <c r="M134" s="100">
        <f t="shared" si="9"/>
        <v>0</v>
      </c>
    </row>
    <row r="135" ht="50.1" customHeight="1" spans="2:13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98">
        <v>10</v>
      </c>
      <c r="K135" s="98">
        <v>10.2</v>
      </c>
      <c r="L135" s="99">
        <f>'在庫（袜子）'!V135</f>
        <v>0</v>
      </c>
      <c r="M135" s="100">
        <f t="shared" si="9"/>
        <v>0</v>
      </c>
    </row>
    <row r="136" ht="50.1" customHeight="1" spans="2:13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102">
        <v>10</v>
      </c>
      <c r="K136" s="102">
        <v>10.2</v>
      </c>
      <c r="L136" s="103">
        <f>'在庫（袜子）'!V136</f>
        <v>0</v>
      </c>
      <c r="M136" s="104">
        <f t="shared" si="9"/>
        <v>0</v>
      </c>
    </row>
    <row r="137" ht="50.1" customHeight="1" spans="2:13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106">
        <v>12.8</v>
      </c>
      <c r="K137" s="106">
        <f t="shared" ref="K137:K140" si="10">J137+0.2</f>
        <v>13</v>
      </c>
      <c r="L137" s="107">
        <f>'在庫（袜子）'!V137</f>
        <v>0</v>
      </c>
      <c r="M137" s="108">
        <f t="shared" si="9"/>
        <v>0</v>
      </c>
    </row>
    <row r="138" ht="50.1" customHeight="1" spans="2:13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98">
        <v>12.8</v>
      </c>
      <c r="K138" s="98">
        <f t="shared" si="10"/>
        <v>13</v>
      </c>
      <c r="L138" s="99">
        <f>'在庫（袜子）'!V138</f>
        <v>0</v>
      </c>
      <c r="M138" s="100">
        <f t="shared" si="9"/>
        <v>0</v>
      </c>
    </row>
    <row r="139" ht="50.1" customHeight="1" spans="2:13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98">
        <v>12.8</v>
      </c>
      <c r="K139" s="98">
        <f t="shared" si="10"/>
        <v>13</v>
      </c>
      <c r="L139" s="99">
        <f>'在庫（袜子）'!V139</f>
        <v>0</v>
      </c>
      <c r="M139" s="100">
        <f t="shared" si="9"/>
        <v>0</v>
      </c>
    </row>
    <row r="140" ht="50.1" customHeight="1" spans="2:13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116">
        <v>12.8</v>
      </c>
      <c r="K140" s="116">
        <f t="shared" si="10"/>
        <v>13</v>
      </c>
      <c r="L140" s="103">
        <f>'在庫（袜子）'!V140</f>
        <v>0</v>
      </c>
      <c r="M140" s="104">
        <f t="shared" si="9"/>
        <v>0</v>
      </c>
    </row>
    <row r="141" ht="50.1" customHeight="1" spans="2:13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106">
        <v>12.5</v>
      </c>
      <c r="K141" s="106">
        <v>12.7</v>
      </c>
      <c r="L141" s="107">
        <f>'在庫（袜子）'!V141</f>
        <v>0</v>
      </c>
      <c r="M141" s="108">
        <f t="shared" si="9"/>
        <v>0</v>
      </c>
    </row>
    <row r="142" ht="50.1" customHeight="1" spans="2:13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98">
        <v>12.5</v>
      </c>
      <c r="K142" s="98">
        <v>12.7</v>
      </c>
      <c r="L142" s="99">
        <f>'在庫（袜子）'!V142</f>
        <v>0</v>
      </c>
      <c r="M142" s="100">
        <f t="shared" si="9"/>
        <v>0</v>
      </c>
    </row>
    <row r="143" ht="50.1" customHeight="1" spans="2:13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98">
        <v>12.5</v>
      </c>
      <c r="K143" s="98">
        <v>12.7</v>
      </c>
      <c r="L143" s="99">
        <f>'在庫（袜子）'!V143</f>
        <v>0</v>
      </c>
      <c r="M143" s="100">
        <f t="shared" si="9"/>
        <v>0</v>
      </c>
    </row>
    <row r="144" ht="50.1" customHeight="1" spans="2:13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102">
        <v>12.5</v>
      </c>
      <c r="K144" s="102">
        <v>12.7</v>
      </c>
      <c r="L144" s="103">
        <f>'在庫（袜子）'!V144</f>
        <v>0</v>
      </c>
      <c r="M144" s="104">
        <f t="shared" si="9"/>
        <v>0</v>
      </c>
    </row>
    <row r="145" ht="50.1" customHeight="1" spans="2:13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139">
        <v>12.5</v>
      </c>
      <c r="K145" s="139">
        <v>12.7</v>
      </c>
      <c r="L145" s="107">
        <f>'在庫（袜子）'!V145</f>
        <v>0</v>
      </c>
      <c r="M145" s="108">
        <f t="shared" si="9"/>
        <v>0</v>
      </c>
    </row>
    <row r="146" ht="50.1" customHeight="1" spans="2:13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98">
        <v>12.5</v>
      </c>
      <c r="K146" s="98">
        <v>12.7</v>
      </c>
      <c r="L146" s="99">
        <f>'在庫（袜子）'!V146</f>
        <v>0</v>
      </c>
      <c r="M146" s="100">
        <f t="shared" si="9"/>
        <v>0</v>
      </c>
    </row>
    <row r="147" ht="50.1" customHeight="1" spans="2:13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98">
        <v>12.5</v>
      </c>
      <c r="K147" s="98">
        <v>12.7</v>
      </c>
      <c r="L147" s="99">
        <f>'在庫（袜子）'!V147</f>
        <v>0</v>
      </c>
      <c r="M147" s="100">
        <f t="shared" si="9"/>
        <v>0</v>
      </c>
    </row>
    <row r="148" ht="50.1" customHeight="1" spans="2:13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116">
        <v>12.5</v>
      </c>
      <c r="K148" s="116">
        <v>12.7</v>
      </c>
      <c r="L148" s="103">
        <f>'在庫（袜子）'!V148</f>
        <v>0</v>
      </c>
      <c r="M148" s="104">
        <f t="shared" si="9"/>
        <v>0</v>
      </c>
    </row>
    <row r="149" ht="50.1" customHeight="1" spans="2:13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106">
        <v>12.8</v>
      </c>
      <c r="K149" s="106">
        <v>13</v>
      </c>
      <c r="L149" s="107">
        <f>'在庫（袜子）'!V149</f>
        <v>0</v>
      </c>
      <c r="M149" s="108">
        <f t="shared" si="9"/>
        <v>0</v>
      </c>
    </row>
    <row r="150" ht="50.1" customHeight="1" spans="2:13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98">
        <v>12.8</v>
      </c>
      <c r="K150" s="98">
        <v>13</v>
      </c>
      <c r="L150" s="99">
        <f>'在庫（袜子）'!V150</f>
        <v>0</v>
      </c>
      <c r="M150" s="100">
        <f t="shared" si="9"/>
        <v>0</v>
      </c>
    </row>
    <row r="151" ht="50.1" customHeight="1" spans="2:13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98">
        <v>12.8</v>
      </c>
      <c r="K151" s="98">
        <v>13</v>
      </c>
      <c r="L151" s="99">
        <f>'在庫（袜子）'!V151</f>
        <v>0</v>
      </c>
      <c r="M151" s="100">
        <f t="shared" si="9"/>
        <v>0</v>
      </c>
    </row>
    <row r="152" ht="50.1" customHeight="1" spans="2:13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102">
        <v>12.8</v>
      </c>
      <c r="K152" s="102">
        <v>13</v>
      </c>
      <c r="L152" s="103">
        <f>'在庫（袜子）'!V152</f>
        <v>0</v>
      </c>
      <c r="M152" s="104">
        <f t="shared" si="9"/>
        <v>0</v>
      </c>
    </row>
    <row r="153" ht="50.1" customHeight="1" spans="2:13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106">
        <v>12.5</v>
      </c>
      <c r="K153" s="106">
        <v>12.7</v>
      </c>
      <c r="L153" s="107">
        <f>'在庫（袜子）'!V153</f>
        <v>0</v>
      </c>
      <c r="M153" s="108">
        <f t="shared" si="9"/>
        <v>0</v>
      </c>
    </row>
    <row r="154" ht="50.1" customHeight="1" spans="2:13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98">
        <v>12.5</v>
      </c>
      <c r="K154" s="98">
        <v>12.7</v>
      </c>
      <c r="L154" s="99">
        <f>'在庫（袜子）'!V154</f>
        <v>0</v>
      </c>
      <c r="M154" s="100">
        <f t="shared" si="9"/>
        <v>0</v>
      </c>
    </row>
    <row r="155" ht="50.1" customHeight="1" spans="2:13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98">
        <v>12.5</v>
      </c>
      <c r="K155" s="98">
        <v>12.7</v>
      </c>
      <c r="L155" s="99">
        <f>'在庫（袜子）'!V155</f>
        <v>0</v>
      </c>
      <c r="M155" s="100">
        <f t="shared" si="9"/>
        <v>0</v>
      </c>
    </row>
    <row r="156" ht="50.1" customHeight="1" spans="2:13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102">
        <v>12.5</v>
      </c>
      <c r="K156" s="102">
        <v>12.7</v>
      </c>
      <c r="L156" s="103">
        <f>'在庫（袜子）'!V156</f>
        <v>0</v>
      </c>
      <c r="M156" s="104">
        <f t="shared" si="9"/>
        <v>0</v>
      </c>
    </row>
    <row r="157" ht="50.1" customHeight="1" spans="2:13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106">
        <v>12.5</v>
      </c>
      <c r="K157" s="106">
        <v>12.7</v>
      </c>
      <c r="L157" s="107">
        <f>'在庫（袜子）'!V157</f>
        <v>0</v>
      </c>
      <c r="M157" s="108">
        <f t="shared" si="9"/>
        <v>0</v>
      </c>
    </row>
    <row r="158" ht="50.1" customHeight="1" spans="2:13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98">
        <v>12.5</v>
      </c>
      <c r="K158" s="98">
        <v>12.7</v>
      </c>
      <c r="L158" s="99">
        <f>'在庫（袜子）'!V158</f>
        <v>0</v>
      </c>
      <c r="M158" s="100">
        <f t="shared" si="9"/>
        <v>0</v>
      </c>
    </row>
    <row r="159" ht="50.1" customHeight="1" spans="2:13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98">
        <v>12.5</v>
      </c>
      <c r="K159" s="98">
        <v>12.7</v>
      </c>
      <c r="L159" s="99">
        <f>'在庫（袜子）'!V159</f>
        <v>0</v>
      </c>
      <c r="M159" s="100">
        <f t="shared" si="9"/>
        <v>0</v>
      </c>
    </row>
    <row r="160" ht="50.1" customHeight="1" spans="2:13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102">
        <v>12.5</v>
      </c>
      <c r="K160" s="102">
        <v>12.7</v>
      </c>
      <c r="L160" s="103">
        <f>'在庫（袜子）'!V160</f>
        <v>0</v>
      </c>
      <c r="M160" s="104">
        <f t="shared" si="9"/>
        <v>0</v>
      </c>
    </row>
    <row r="161" ht="50.1" customHeight="1" spans="2:13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106">
        <v>12.5</v>
      </c>
      <c r="K161" s="106">
        <v>12.7</v>
      </c>
      <c r="L161" s="107">
        <f>'在庫（袜子）'!V161</f>
        <v>0</v>
      </c>
      <c r="M161" s="108">
        <f t="shared" si="9"/>
        <v>0</v>
      </c>
    </row>
    <row r="162" ht="50.1" customHeight="1" spans="2:13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98">
        <v>12.5</v>
      </c>
      <c r="K162" s="98">
        <v>12.7</v>
      </c>
      <c r="L162" s="99">
        <f>'在庫（袜子）'!V162</f>
        <v>0</v>
      </c>
      <c r="M162" s="100">
        <f t="shared" si="9"/>
        <v>0</v>
      </c>
    </row>
    <row r="163" ht="50.1" customHeight="1" spans="2:13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98">
        <v>12.5</v>
      </c>
      <c r="K163" s="98">
        <v>12.7</v>
      </c>
      <c r="L163" s="99">
        <f>'在庫（袜子）'!V163</f>
        <v>0</v>
      </c>
      <c r="M163" s="100">
        <f t="shared" si="9"/>
        <v>0</v>
      </c>
    </row>
    <row r="164" ht="50.1" customHeight="1" spans="2:13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102">
        <v>12.5</v>
      </c>
      <c r="K164" s="102">
        <v>12.7</v>
      </c>
      <c r="L164" s="103">
        <f>'在庫（袜子）'!V164</f>
        <v>0</v>
      </c>
      <c r="M164" s="104">
        <f t="shared" si="9"/>
        <v>0</v>
      </c>
    </row>
    <row r="165" ht="50.1" customHeight="1" spans="2:13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106">
        <v>17.5</v>
      </c>
      <c r="K165" s="106">
        <v>17.7</v>
      </c>
      <c r="L165" s="107">
        <f>'在庫（袜子）'!V165</f>
        <v>0</v>
      </c>
      <c r="M165" s="108">
        <f t="shared" si="9"/>
        <v>0</v>
      </c>
    </row>
    <row r="166" ht="50.1" customHeight="1" spans="2:13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98">
        <v>17.5</v>
      </c>
      <c r="K166" s="98">
        <v>17.7</v>
      </c>
      <c r="L166" s="99">
        <f>'在庫（袜子）'!V166</f>
        <v>0</v>
      </c>
      <c r="M166" s="100">
        <f t="shared" si="9"/>
        <v>0</v>
      </c>
    </row>
    <row r="167" ht="50.1" customHeight="1" spans="2:13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116">
        <v>17.5</v>
      </c>
      <c r="K167" s="116">
        <v>17.7</v>
      </c>
      <c r="L167" s="103">
        <f>'在庫（袜子）'!V167</f>
        <v>0</v>
      </c>
      <c r="M167" s="104">
        <f t="shared" si="9"/>
        <v>0</v>
      </c>
    </row>
    <row r="168" ht="50.1" customHeight="1" spans="2:13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106">
        <v>17.5</v>
      </c>
      <c r="K168" s="106">
        <v>17.7</v>
      </c>
      <c r="L168" s="107">
        <f>'在庫（袜子）'!V168</f>
        <v>0</v>
      </c>
      <c r="M168" s="108">
        <f t="shared" si="9"/>
        <v>0</v>
      </c>
    </row>
    <row r="169" ht="50.1" customHeight="1" spans="2:13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98">
        <v>17.5</v>
      </c>
      <c r="K169" s="98">
        <v>17.7</v>
      </c>
      <c r="L169" s="99">
        <f>'在庫（袜子）'!V169</f>
        <v>0</v>
      </c>
      <c r="M169" s="100">
        <f t="shared" si="9"/>
        <v>0</v>
      </c>
    </row>
    <row r="170" ht="50.1" customHeight="1" spans="2:13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102">
        <v>17.5</v>
      </c>
      <c r="K170" s="102">
        <v>17.7</v>
      </c>
      <c r="L170" s="103">
        <f>'在庫（袜子）'!V170</f>
        <v>0</v>
      </c>
      <c r="M170" s="104">
        <f t="shared" si="9"/>
        <v>0</v>
      </c>
    </row>
    <row r="171" ht="50.1" customHeight="1" spans="2:13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139">
        <v>17.5</v>
      </c>
      <c r="K171" s="139">
        <v>17.7</v>
      </c>
      <c r="L171" s="107">
        <f>'在庫（袜子）'!V171</f>
        <v>0</v>
      </c>
      <c r="M171" s="108">
        <f t="shared" si="9"/>
        <v>0</v>
      </c>
    </row>
    <row r="172" ht="50.1" customHeight="1" spans="2:13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98">
        <v>17.5</v>
      </c>
      <c r="K172" s="98">
        <v>17.7</v>
      </c>
      <c r="L172" s="99">
        <f>'在庫（袜子）'!V172</f>
        <v>0</v>
      </c>
      <c r="M172" s="100">
        <f t="shared" si="9"/>
        <v>0</v>
      </c>
    </row>
    <row r="173" ht="50.1" customHeight="1" spans="2:13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116">
        <v>17.5</v>
      </c>
      <c r="K173" s="116">
        <v>17.7</v>
      </c>
      <c r="L173" s="103">
        <f>'在庫（袜子）'!V173</f>
        <v>0</v>
      </c>
      <c r="M173" s="104">
        <f t="shared" si="9"/>
        <v>0</v>
      </c>
    </row>
    <row r="174" ht="50.1" customHeight="1" spans="2:13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106">
        <v>17.5</v>
      </c>
      <c r="K174" s="106">
        <v>17.7</v>
      </c>
      <c r="L174" s="107">
        <f>'在庫（袜子）'!V174</f>
        <v>0</v>
      </c>
      <c r="M174" s="108">
        <f t="shared" si="9"/>
        <v>0</v>
      </c>
    </row>
    <row r="175" ht="50.1" customHeight="1" spans="2:13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98">
        <v>17.5</v>
      </c>
      <c r="K175" s="98">
        <v>17.7</v>
      </c>
      <c r="L175" s="99">
        <f>'在庫（袜子）'!V175</f>
        <v>0</v>
      </c>
      <c r="M175" s="100">
        <f t="shared" si="9"/>
        <v>0</v>
      </c>
    </row>
    <row r="176" ht="50.1" customHeight="1" spans="2:13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116">
        <v>17.5</v>
      </c>
      <c r="K176" s="116">
        <v>17.7</v>
      </c>
      <c r="L176" s="103">
        <f>'在庫（袜子）'!V176</f>
        <v>0</v>
      </c>
      <c r="M176" s="104">
        <f t="shared" si="9"/>
        <v>0</v>
      </c>
    </row>
    <row r="177" ht="50.1" customHeight="1" spans="2:13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106">
        <v>17.5</v>
      </c>
      <c r="K177" s="106">
        <v>17.7</v>
      </c>
      <c r="L177" s="107">
        <f>'在庫（袜子）'!V177</f>
        <v>0</v>
      </c>
      <c r="M177" s="108">
        <f t="shared" si="9"/>
        <v>0</v>
      </c>
    </row>
    <row r="178" ht="50.1" customHeight="1" spans="2:13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98">
        <v>17.5</v>
      </c>
      <c r="K178" s="98">
        <v>17.7</v>
      </c>
      <c r="L178" s="99">
        <f>'在庫（袜子）'!V178</f>
        <v>0</v>
      </c>
      <c r="M178" s="100">
        <f t="shared" ref="M178:M189" si="11">K178*L178</f>
        <v>0</v>
      </c>
    </row>
    <row r="179" ht="50.1" customHeight="1" spans="2:13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102">
        <v>17.5</v>
      </c>
      <c r="K179" s="102">
        <v>17.7</v>
      </c>
      <c r="L179" s="103">
        <f>'在庫（袜子）'!V179</f>
        <v>0</v>
      </c>
      <c r="M179" s="104">
        <f t="shared" si="11"/>
        <v>0</v>
      </c>
    </row>
    <row r="180" ht="150" customHeight="1" spans="2:13">
      <c r="B180" s="271" t="s">
        <v>769</v>
      </c>
      <c r="C180" s="271" t="s">
        <v>483</v>
      </c>
      <c r="D180" s="272" t="s">
        <v>770</v>
      </c>
      <c r="E180" s="273"/>
      <c r="F180" s="427" t="s">
        <v>771</v>
      </c>
      <c r="G180" s="275" t="s">
        <v>772</v>
      </c>
      <c r="H180" s="275"/>
      <c r="I180" s="275" t="s">
        <v>773</v>
      </c>
      <c r="J180" s="280">
        <v>42</v>
      </c>
      <c r="K180" s="280">
        <v>42.2</v>
      </c>
      <c r="L180" s="281">
        <f>'在庫（袜子）'!V180</f>
        <v>0</v>
      </c>
      <c r="M180" s="428">
        <f t="shared" si="11"/>
        <v>0</v>
      </c>
    </row>
    <row r="181" ht="150" customHeight="1" spans="2:13">
      <c r="B181" s="63"/>
      <c r="C181" s="254"/>
      <c r="D181" s="272" t="s">
        <v>775</v>
      </c>
      <c r="E181" s="273"/>
      <c r="F181" s="427" t="s">
        <v>771</v>
      </c>
      <c r="G181" s="275" t="s">
        <v>772</v>
      </c>
      <c r="H181" s="275"/>
      <c r="I181" s="275" t="s">
        <v>773</v>
      </c>
      <c r="J181" s="280">
        <v>42</v>
      </c>
      <c r="K181" s="280">
        <v>42.2</v>
      </c>
      <c r="L181" s="281">
        <f>'在庫（袜子）'!V181</f>
        <v>0</v>
      </c>
      <c r="M181" s="428">
        <f t="shared" si="11"/>
        <v>0</v>
      </c>
    </row>
    <row r="182" ht="150" customHeight="1" spans="2:13">
      <c r="B182" s="276"/>
      <c r="C182" s="276"/>
      <c r="D182" s="272" t="s">
        <v>777</v>
      </c>
      <c r="E182" s="273"/>
      <c r="F182" s="427" t="s">
        <v>771</v>
      </c>
      <c r="G182" s="275" t="s">
        <v>778</v>
      </c>
      <c r="H182" s="275"/>
      <c r="I182" s="275" t="s">
        <v>773</v>
      </c>
      <c r="J182" s="280">
        <v>35</v>
      </c>
      <c r="K182" s="280">
        <v>35.2</v>
      </c>
      <c r="L182" s="281">
        <f>'在庫（袜子）'!V182</f>
        <v>0</v>
      </c>
      <c r="M182" s="428">
        <f t="shared" si="11"/>
        <v>0</v>
      </c>
    </row>
    <row r="183" ht="50.1" customHeight="1" spans="2:13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106">
        <v>13.5</v>
      </c>
      <c r="K183" s="106">
        <v>13.7</v>
      </c>
      <c r="L183" s="107">
        <f>'在庫（袜子）'!V183</f>
        <v>0</v>
      </c>
      <c r="M183" s="108">
        <f t="shared" si="11"/>
        <v>0</v>
      </c>
    </row>
    <row r="184" ht="50.1" customHeight="1" spans="2:13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98">
        <v>13.5</v>
      </c>
      <c r="K184" s="98">
        <v>13.7</v>
      </c>
      <c r="L184" s="99">
        <f>'在庫（袜子）'!V184</f>
        <v>0</v>
      </c>
      <c r="M184" s="100">
        <f t="shared" si="11"/>
        <v>0</v>
      </c>
    </row>
    <row r="185" ht="50.1" customHeight="1" spans="2:13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98">
        <v>13.5</v>
      </c>
      <c r="K185" s="98">
        <v>13.7</v>
      </c>
      <c r="L185" s="99">
        <f>'在庫（袜子）'!V185</f>
        <v>0</v>
      </c>
      <c r="M185" s="100">
        <f t="shared" si="11"/>
        <v>0</v>
      </c>
    </row>
    <row r="186" ht="50.1" customHeight="1" spans="2:13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102">
        <v>13.5</v>
      </c>
      <c r="K186" s="102">
        <v>13.7</v>
      </c>
      <c r="L186" s="103">
        <f>'在庫（袜子）'!V186</f>
        <v>0</v>
      </c>
      <c r="M186" s="104">
        <f t="shared" si="11"/>
        <v>0</v>
      </c>
    </row>
    <row r="187" ht="150" customHeight="1" spans="2:13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80">
        <f>50/3</f>
        <v>16.6666666666667</v>
      </c>
      <c r="K187" s="280">
        <f t="shared" ref="K187:K189" si="12">J187</f>
        <v>16.6666666666667</v>
      </c>
      <c r="L187" s="281">
        <f>'在庫（袜子）'!V187</f>
        <v>0</v>
      </c>
      <c r="M187" s="282">
        <f t="shared" si="11"/>
        <v>0</v>
      </c>
    </row>
    <row r="188" ht="150" customHeight="1" spans="2:13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80">
        <v>16.6666666666667</v>
      </c>
      <c r="K188" s="280">
        <f t="shared" si="12"/>
        <v>16.6666666666667</v>
      </c>
      <c r="L188" s="281">
        <f>'在庫（袜子）'!V188</f>
        <v>0</v>
      </c>
      <c r="M188" s="282">
        <f t="shared" si="11"/>
        <v>0</v>
      </c>
    </row>
    <row r="189" ht="150" customHeight="1" spans="2:13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80">
        <v>16.6666666666667</v>
      </c>
      <c r="K189" s="280">
        <f t="shared" si="12"/>
        <v>16.6666666666667</v>
      </c>
      <c r="L189" s="281">
        <f>'在庫（袜子）'!V189</f>
        <v>0</v>
      </c>
      <c r="M189" s="282">
        <f t="shared" si="11"/>
        <v>0</v>
      </c>
    </row>
    <row r="190" ht="60" spans="12:13">
      <c r="L190" s="283">
        <f>SUM(L4:L189)</f>
        <v>0</v>
      </c>
      <c r="M190" s="283">
        <f>SUM(M4:M189)</f>
        <v>0</v>
      </c>
    </row>
    <row r="194" ht="35.25" spans="10:10">
      <c r="J194" s="284" t="s">
        <v>525</v>
      </c>
    </row>
    <row r="195" spans="10:18">
      <c r="J195" s="285" t="s">
        <v>800</v>
      </c>
      <c r="K195" s="286" t="s">
        <v>16</v>
      </c>
      <c r="L195" s="286" t="s">
        <v>17</v>
      </c>
      <c r="M195" s="286" t="s">
        <v>18</v>
      </c>
      <c r="R195" s="286" t="s">
        <v>241</v>
      </c>
    </row>
    <row r="196" spans="10:18">
      <c r="J196" s="287" t="s">
        <v>801</v>
      </c>
      <c r="K196" s="288">
        <v>80</v>
      </c>
      <c r="L196" s="288">
        <v>200</v>
      </c>
      <c r="M196" s="288">
        <v>320</v>
      </c>
      <c r="R196" s="288">
        <v>7800</v>
      </c>
    </row>
    <row r="197" spans="10:19">
      <c r="J197" s="429">
        <v>44527</v>
      </c>
      <c r="K197" s="288"/>
      <c r="L197" s="288">
        <v>100</v>
      </c>
      <c r="M197" s="288">
        <v>120</v>
      </c>
      <c r="R197" s="288">
        <v>2800</v>
      </c>
      <c r="S197" s="430">
        <v>44365</v>
      </c>
    </row>
    <row r="198" spans="10:19">
      <c r="J198" s="429">
        <v>44565</v>
      </c>
      <c r="K198" s="288"/>
      <c r="L198" s="288">
        <v>20</v>
      </c>
      <c r="M198" s="288">
        <v>100</v>
      </c>
      <c r="R198" s="288">
        <v>1000</v>
      </c>
      <c r="S198" s="430">
        <v>44483</v>
      </c>
    </row>
    <row r="199" spans="10:19">
      <c r="J199" s="429">
        <v>44580</v>
      </c>
      <c r="K199" s="288">
        <v>80</v>
      </c>
      <c r="L199" s="288">
        <v>180</v>
      </c>
      <c r="M199" s="288">
        <v>0</v>
      </c>
      <c r="R199" s="288">
        <v>1000</v>
      </c>
      <c r="S199" s="430">
        <v>44508</v>
      </c>
    </row>
    <row r="200" spans="10:19">
      <c r="J200" s="429"/>
      <c r="K200" s="288"/>
      <c r="L200" s="288"/>
      <c r="M200" s="288"/>
      <c r="R200" s="288">
        <v>1000</v>
      </c>
      <c r="S200" s="430">
        <v>44533</v>
      </c>
    </row>
    <row r="201" spans="10:19">
      <c r="J201" s="429"/>
      <c r="K201" s="288"/>
      <c r="L201" s="288"/>
      <c r="M201" s="288"/>
      <c r="R201" s="288">
        <v>1000</v>
      </c>
      <c r="S201" s="430">
        <v>44566</v>
      </c>
    </row>
    <row r="202" spans="10:19">
      <c r="J202" s="429"/>
      <c r="K202" s="288"/>
      <c r="L202" s="288"/>
      <c r="M202" s="288"/>
      <c r="R202" s="288">
        <v>1000</v>
      </c>
      <c r="S202" s="430">
        <v>44580</v>
      </c>
    </row>
    <row r="203" spans="10:18">
      <c r="J203" s="429"/>
      <c r="K203" s="288"/>
      <c r="L203" s="288"/>
      <c r="M203" s="288"/>
      <c r="R203" s="288"/>
    </row>
    <row r="204" spans="10:18">
      <c r="J204" s="287" t="s">
        <v>802</v>
      </c>
      <c r="K204" s="288">
        <f>K196-SUM(K197:K203)</f>
        <v>0</v>
      </c>
      <c r="L204" s="288">
        <f>L196-SUM(L197:L203)</f>
        <v>-100</v>
      </c>
      <c r="M204" s="288">
        <f>M196-SUM(M197:M203)</f>
        <v>100</v>
      </c>
      <c r="R204" s="288">
        <f>R196-SUM(R197:R203)</f>
        <v>0</v>
      </c>
    </row>
  </sheetData>
  <mergeCells count="5">
    <mergeCell ref="B112:B114"/>
    <mergeCell ref="E19:E21"/>
    <mergeCell ref="E112:E114"/>
    <mergeCell ref="E129:E132"/>
    <mergeCell ref="E141:E144"/>
  </mergeCells>
  <conditionalFormatting sqref="B64:M69 B90:M96 B100:M102 B109:M128 B180:M182">
    <cfRule type="expression" dxfId="17" priority="2">
      <formula>$B$1="MX"</formula>
    </cfRule>
  </conditionalFormatting>
  <conditionalFormatting sqref="B90:M92 B97:M99 B103:M108">
    <cfRule type="expression" dxfId="17" priority="1">
      <formula>$C$1="DEL"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174"/>
  <sheetViews>
    <sheetView showGridLines="0" tabSelected="1" zoomScale="85" zoomScaleNormal="85" workbookViewId="0">
      <pane ySplit="3" topLeftCell="A131" activePane="bottomLeft" state="frozen"/>
      <selection/>
      <selection pane="bottomLeft"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 t="s">
        <v>820</v>
      </c>
      <c r="D4" s="8" t="s">
        <v>821</v>
      </c>
      <c r="E4" s="8" t="s">
        <v>153</v>
      </c>
      <c r="F4" s="9" t="s">
        <v>822</v>
      </c>
      <c r="G4" s="10" t="s">
        <v>823</v>
      </c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IF($A$1="补货",IF(V4="FBA",I4,0)+K4+L4,IF(V4="FBA",I4,J4))</f>
        <v>0</v>
      </c>
      <c r="S4" s="45"/>
      <c r="T4" s="45">
        <f t="shared" ref="T4:T15" si="0">R4+S4</f>
        <v>0</v>
      </c>
      <c r="U4" s="33" t="str">
        <f t="shared" ref="U4:U15" si="1">IF(Q4&gt;0,T4/Q4*7,"-")</f>
        <v>-</v>
      </c>
      <c r="V4" s="46"/>
    </row>
    <row r="5" customHeight="1" spans="2:22">
      <c r="B5" s="6"/>
      <c r="C5" s="7" t="s">
        <v>824</v>
      </c>
      <c r="D5" s="8" t="s">
        <v>825</v>
      </c>
      <c r="E5" s="8" t="s">
        <v>826</v>
      </c>
      <c r="F5" s="9" t="s">
        <v>822</v>
      </c>
      <c r="G5" s="10" t="s">
        <v>827</v>
      </c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IF($A$1="补货",IF(V5="FBA",I5,0)+K5+L5,IF(V5="FBA",I5,J5))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 t="s">
        <v>828</v>
      </c>
      <c r="D6" s="8" t="s">
        <v>829</v>
      </c>
      <c r="E6" s="8" t="s">
        <v>24</v>
      </c>
      <c r="F6" s="9" t="s">
        <v>822</v>
      </c>
      <c r="G6" s="10" t="s">
        <v>830</v>
      </c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IF($A$1="补货",IF(V6="FBA",I6,0)+K6+L6,IF(V6="FBA",I6,J6))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 t="s">
        <v>831</v>
      </c>
      <c r="D7" s="8" t="s">
        <v>832</v>
      </c>
      <c r="E7" s="8" t="s">
        <v>833</v>
      </c>
      <c r="F7" s="9" t="s">
        <v>822</v>
      </c>
      <c r="G7" s="10" t="s">
        <v>834</v>
      </c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IF($A$1="补货",IF(V7="FBA",I7,0)+K7+L7,IF(V7="FBA",I7,J7))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 t="s">
        <v>835</v>
      </c>
      <c r="D8" s="8" t="s">
        <v>836</v>
      </c>
      <c r="E8" s="8" t="s">
        <v>153</v>
      </c>
      <c r="F8" s="9" t="s">
        <v>837</v>
      </c>
      <c r="G8" s="10" t="s">
        <v>838</v>
      </c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IF($A$1="补货",IF(V8="FBA",I8,0)+K8+L8,IF(V8="FBA",I8,J8))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15"/>
      <c r="C9" s="290" t="s">
        <v>839</v>
      </c>
      <c r="D9" s="291" t="s">
        <v>840</v>
      </c>
      <c r="E9" s="291" t="s">
        <v>24</v>
      </c>
      <c r="F9" s="18" t="s">
        <v>837</v>
      </c>
      <c r="G9" s="292" t="s">
        <v>841</v>
      </c>
      <c r="H9" s="20"/>
      <c r="I9" s="34"/>
      <c r="J9" s="35"/>
      <c r="K9" s="36"/>
      <c r="L9" s="36"/>
      <c r="M9" s="36"/>
      <c r="N9" s="36"/>
      <c r="O9" s="36"/>
      <c r="P9" s="36"/>
      <c r="Q9" s="332"/>
      <c r="R9" s="333">
        <f>IF($A$1="补货",IF(V9="FBA",I9,0)+K9+L9,IF(V9="FBA",I9,J9))</f>
        <v>0</v>
      </c>
      <c r="S9" s="334"/>
      <c r="T9" s="334">
        <f t="shared" si="0"/>
        <v>0</v>
      </c>
      <c r="U9" s="36" t="str">
        <f t="shared" si="1"/>
        <v>-</v>
      </c>
      <c r="V9" s="47"/>
    </row>
    <row r="10" customHeight="1" spans="2:22">
      <c r="B10" s="293"/>
      <c r="C10" s="294" t="s">
        <v>842</v>
      </c>
      <c r="D10" s="295" t="s">
        <v>843</v>
      </c>
      <c r="E10" s="295"/>
      <c r="F10" s="296" t="s">
        <v>844</v>
      </c>
      <c r="G10" s="297" t="s">
        <v>845</v>
      </c>
      <c r="H10" s="298"/>
      <c r="I10" s="321"/>
      <c r="J10" s="322"/>
      <c r="K10" s="323"/>
      <c r="L10" s="323"/>
      <c r="M10" s="323"/>
      <c r="N10" s="323"/>
      <c r="O10" s="323"/>
      <c r="P10" s="323"/>
      <c r="Q10" s="335"/>
      <c r="R10" s="336">
        <f>IF($A$1="补货",IF(V10="FBA",I10,0)+K10+L10,IF(V10="FBA",I10,J10))</f>
        <v>0</v>
      </c>
      <c r="S10" s="337"/>
      <c r="T10" s="337">
        <f t="shared" si="0"/>
        <v>0</v>
      </c>
      <c r="U10" s="323" t="str">
        <f t="shared" si="1"/>
        <v>-</v>
      </c>
      <c r="V10" s="338"/>
    </row>
    <row r="11" customHeight="1" spans="2:22">
      <c r="B11" s="299"/>
      <c r="C11" s="7" t="s">
        <v>846</v>
      </c>
      <c r="D11" s="8" t="s">
        <v>847</v>
      </c>
      <c r="E11" s="8"/>
      <c r="F11" s="9" t="s">
        <v>848</v>
      </c>
      <c r="G11" s="10" t="s">
        <v>849</v>
      </c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IF($A$1="补货",IF(V11="FBA",I11,0)+K11+L11,IF(V11="FBA",I11,J11))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299"/>
      <c r="C12" s="7" t="s">
        <v>850</v>
      </c>
      <c r="D12" s="8" t="s">
        <v>851</v>
      </c>
      <c r="E12" s="8"/>
      <c r="F12" s="9" t="s">
        <v>852</v>
      </c>
      <c r="G12" s="10" t="s">
        <v>853</v>
      </c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IF($A$1="补货",IF(V12="FBA",I12,0)+K12+L12,IF(V12="FBA",I12,J12))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293"/>
      <c r="C13" s="294" t="s">
        <v>854</v>
      </c>
      <c r="D13" s="295" t="s">
        <v>855</v>
      </c>
      <c r="E13" s="295" t="s">
        <v>145</v>
      </c>
      <c r="F13" s="296" t="s">
        <v>844</v>
      </c>
      <c r="G13" s="297" t="s">
        <v>856</v>
      </c>
      <c r="H13" s="298"/>
      <c r="I13" s="321"/>
      <c r="J13" s="322"/>
      <c r="K13" s="323"/>
      <c r="L13" s="323"/>
      <c r="M13" s="323"/>
      <c r="N13" s="323"/>
      <c r="O13" s="323"/>
      <c r="P13" s="323"/>
      <c r="Q13" s="335"/>
      <c r="R13" s="336">
        <f>IF($A$1="补货",IF(V13="FBA",I13,0)+K13+L13,IF(V13="FBA",I13,J13))</f>
        <v>0</v>
      </c>
      <c r="S13" s="337"/>
      <c r="T13" s="337">
        <f t="shared" si="0"/>
        <v>0</v>
      </c>
      <c r="U13" s="323" t="str">
        <f t="shared" si="1"/>
        <v>-</v>
      </c>
      <c r="V13" s="338"/>
    </row>
    <row r="14" customHeight="1" spans="2:22">
      <c r="B14" s="299"/>
      <c r="C14" s="7" t="s">
        <v>857</v>
      </c>
      <c r="D14" s="8" t="s">
        <v>858</v>
      </c>
      <c r="E14" s="8" t="s">
        <v>145</v>
      </c>
      <c r="F14" s="300" t="s">
        <v>848</v>
      </c>
      <c r="G14" s="10" t="s">
        <v>859</v>
      </c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IF($A$1="补货",IF(V14="FBA",I14,0)+K14+L14,IF(V14="FBA",I14,J14))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301"/>
      <c r="C15" s="302" t="s">
        <v>860</v>
      </c>
      <c r="D15" s="303" t="s">
        <v>861</v>
      </c>
      <c r="E15" s="303" t="s">
        <v>145</v>
      </c>
      <c r="F15" s="304" t="s">
        <v>852</v>
      </c>
      <c r="G15" s="305" t="s">
        <v>862</v>
      </c>
      <c r="H15" s="26"/>
      <c r="I15" s="37"/>
      <c r="J15" s="38"/>
      <c r="K15" s="39"/>
      <c r="L15" s="39"/>
      <c r="M15" s="39"/>
      <c r="N15" s="39"/>
      <c r="O15" s="39"/>
      <c r="P15" s="39"/>
      <c r="Q15" s="48"/>
      <c r="R15" s="339">
        <f>IF($A$1="补货",IF(V15="FBA",I15,0)+K15+L15,IF(V15="FBA",I15,J15))</f>
        <v>0</v>
      </c>
      <c r="S15" s="50"/>
      <c r="T15" s="50">
        <f t="shared" si="0"/>
        <v>0</v>
      </c>
      <c r="U15" s="39" t="str">
        <f t="shared" si="1"/>
        <v>-</v>
      </c>
      <c r="V15" s="51"/>
    </row>
    <row r="16" customHeight="1" spans="2:22">
      <c r="B16" s="306"/>
      <c r="C16" s="307" t="s">
        <v>863</v>
      </c>
      <c r="D16" s="308" t="s">
        <v>864</v>
      </c>
      <c r="E16" s="308"/>
      <c r="F16" s="300" t="s">
        <v>865</v>
      </c>
      <c r="G16" s="309" t="s">
        <v>866</v>
      </c>
      <c r="H16" s="310"/>
      <c r="I16" s="324"/>
      <c r="J16" s="325"/>
      <c r="K16" s="326"/>
      <c r="L16" s="326"/>
      <c r="M16" s="326"/>
      <c r="N16" s="326"/>
      <c r="O16" s="326"/>
      <c r="P16" s="326"/>
      <c r="Q16" s="340"/>
      <c r="R16" s="341">
        <f>IF($A$1="补货",IF(V16="FBA",I16,0)+K16+L16,IF(V16="FBA",I16,J16))</f>
        <v>0</v>
      </c>
      <c r="S16" s="342"/>
      <c r="T16" s="342">
        <f t="shared" ref="T16:T40" si="2">R16+S16</f>
        <v>0</v>
      </c>
      <c r="U16" s="326" t="str">
        <f t="shared" ref="U16:U40" si="3">IF(Q16&gt;0,T16/Q16*7,"-")</f>
        <v>-</v>
      </c>
      <c r="V16" s="343"/>
    </row>
    <row r="17" customHeight="1" spans="2:22">
      <c r="B17" s="299"/>
      <c r="C17" s="7" t="s">
        <v>867</v>
      </c>
      <c r="D17" s="8" t="s">
        <v>868</v>
      </c>
      <c r="E17" s="8"/>
      <c r="F17" s="9" t="s">
        <v>869</v>
      </c>
      <c r="G17" s="10" t="s">
        <v>870</v>
      </c>
      <c r="H17" s="11"/>
      <c r="I17" s="31"/>
      <c r="J17" s="32"/>
      <c r="K17" s="33"/>
      <c r="L17" s="33"/>
      <c r="M17" s="33"/>
      <c r="N17" s="33"/>
      <c r="O17" s="33"/>
      <c r="P17" s="33"/>
      <c r="Q17" s="43"/>
      <c r="R17" s="44">
        <f>IF($A$1="补货",IF(V17="FBA",I17,0)+K17+L17,IF(V17="FBA",I17,J17))</f>
        <v>0</v>
      </c>
      <c r="S17" s="45"/>
      <c r="T17" s="45">
        <f t="shared" si="2"/>
        <v>0</v>
      </c>
      <c r="U17" s="33" t="str">
        <f t="shared" si="3"/>
        <v>-</v>
      </c>
      <c r="V17" s="46"/>
    </row>
    <row r="18" customHeight="1" spans="2:22">
      <c r="B18" s="299"/>
      <c r="C18" s="7" t="s">
        <v>871</v>
      </c>
      <c r="D18" s="8" t="s">
        <v>872</v>
      </c>
      <c r="E18" s="8"/>
      <c r="F18" s="9" t="s">
        <v>873</v>
      </c>
      <c r="G18" s="10" t="s">
        <v>874</v>
      </c>
      <c r="H18" s="11"/>
      <c r="I18" s="31"/>
      <c r="J18" s="32"/>
      <c r="K18" s="33"/>
      <c r="L18" s="33"/>
      <c r="M18" s="33"/>
      <c r="N18" s="33"/>
      <c r="O18" s="33"/>
      <c r="P18" s="33"/>
      <c r="Q18" s="43"/>
      <c r="R18" s="44">
        <f>IF($A$1="补货",IF(V18="FBA",I18,0)+K18+L18,IF(V18="FBA",I18,J18))</f>
        <v>0</v>
      </c>
      <c r="S18" s="45"/>
      <c r="T18" s="45">
        <f t="shared" si="2"/>
        <v>0</v>
      </c>
      <c r="U18" s="33" t="str">
        <f t="shared" si="3"/>
        <v>-</v>
      </c>
      <c r="V18" s="46"/>
    </row>
    <row r="19" customHeight="1" spans="2:22">
      <c r="B19" s="299"/>
      <c r="C19" s="7" t="s">
        <v>875</v>
      </c>
      <c r="D19" s="8" t="s">
        <v>876</v>
      </c>
      <c r="E19" s="8"/>
      <c r="F19" s="9" t="s">
        <v>877</v>
      </c>
      <c r="G19" s="10" t="s">
        <v>878</v>
      </c>
      <c r="H19" s="11"/>
      <c r="I19" s="31"/>
      <c r="J19" s="32"/>
      <c r="K19" s="33"/>
      <c r="L19" s="33"/>
      <c r="M19" s="33"/>
      <c r="N19" s="33"/>
      <c r="O19" s="33"/>
      <c r="P19" s="33"/>
      <c r="Q19" s="43"/>
      <c r="R19" s="44">
        <f>IF($A$1="补货",IF(V19="FBA",I19,0)+K19+L19,IF(V19="FBA",I19,J19))</f>
        <v>0</v>
      </c>
      <c r="S19" s="45"/>
      <c r="T19" s="45">
        <f t="shared" si="2"/>
        <v>0</v>
      </c>
      <c r="U19" s="33" t="str">
        <f t="shared" si="3"/>
        <v>-</v>
      </c>
      <c r="V19" s="46"/>
    </row>
    <row r="20" customHeight="1" spans="2:22">
      <c r="B20" s="301"/>
      <c r="C20" s="302" t="s">
        <v>879</v>
      </c>
      <c r="D20" s="303" t="s">
        <v>880</v>
      </c>
      <c r="E20" s="303"/>
      <c r="F20" s="311" t="s">
        <v>881</v>
      </c>
      <c r="G20" s="305" t="s">
        <v>882</v>
      </c>
      <c r="H20" s="26"/>
      <c r="I20" s="37"/>
      <c r="J20" s="38"/>
      <c r="K20" s="39"/>
      <c r="L20" s="39"/>
      <c r="M20" s="39"/>
      <c r="N20" s="39"/>
      <c r="O20" s="39"/>
      <c r="P20" s="39"/>
      <c r="Q20" s="48"/>
      <c r="R20" s="339">
        <f>IF($A$1="补货",IF(V20="FBA",I20,0)+K20+L20,IF(V20="FBA",I20,J20))</f>
        <v>0</v>
      </c>
      <c r="S20" s="50"/>
      <c r="T20" s="50">
        <f t="shared" si="2"/>
        <v>0</v>
      </c>
      <c r="U20" s="39" t="str">
        <f t="shared" si="3"/>
        <v>-</v>
      </c>
      <c r="V20" s="51"/>
    </row>
    <row r="21" customHeight="1" spans="2:22">
      <c r="B21" s="299"/>
      <c r="C21" s="7" t="s">
        <v>883</v>
      </c>
      <c r="D21" s="8" t="s">
        <v>884</v>
      </c>
      <c r="E21" s="8"/>
      <c r="F21" s="9" t="s">
        <v>885</v>
      </c>
      <c r="G21" s="10" t="s">
        <v>886</v>
      </c>
      <c r="H21" s="11"/>
      <c r="I21" s="31"/>
      <c r="J21" s="32"/>
      <c r="K21" s="33"/>
      <c r="L21" s="33"/>
      <c r="M21" s="33"/>
      <c r="N21" s="33"/>
      <c r="O21" s="33"/>
      <c r="P21" s="33"/>
      <c r="Q21" s="43"/>
      <c r="R21" s="44">
        <f>IF($A$1="补货",IF(V21="FBA",I21,0)+K21+L21,IF(V21="FBA",I21,J21))</f>
        <v>0</v>
      </c>
      <c r="S21" s="45"/>
      <c r="T21" s="45">
        <f t="shared" si="2"/>
        <v>0</v>
      </c>
      <c r="U21" s="33" t="str">
        <f t="shared" si="3"/>
        <v>-</v>
      </c>
      <c r="V21" s="46"/>
    </row>
    <row r="22" customHeight="1" spans="2:22">
      <c r="B22" s="299"/>
      <c r="C22" s="7" t="s">
        <v>887</v>
      </c>
      <c r="D22" s="8" t="s">
        <v>888</v>
      </c>
      <c r="E22" s="8"/>
      <c r="F22" s="9" t="s">
        <v>889</v>
      </c>
      <c r="G22" s="10" t="s">
        <v>890</v>
      </c>
      <c r="H22" s="11"/>
      <c r="I22" s="31"/>
      <c r="J22" s="32"/>
      <c r="K22" s="33"/>
      <c r="L22" s="33"/>
      <c r="M22" s="33"/>
      <c r="N22" s="33"/>
      <c r="O22" s="33"/>
      <c r="P22" s="33"/>
      <c r="Q22" s="43"/>
      <c r="R22" s="44">
        <f>IF($A$1="补货",IF(V22="FBA",I22,0)+K22+L22,IF(V22="FBA",I22,J22))</f>
        <v>0</v>
      </c>
      <c r="S22" s="45"/>
      <c r="T22" s="45">
        <f t="shared" si="2"/>
        <v>0</v>
      </c>
      <c r="U22" s="33" t="str">
        <f t="shared" si="3"/>
        <v>-</v>
      </c>
      <c r="V22" s="46"/>
    </row>
    <row r="23" customHeight="1" spans="2:22">
      <c r="B23" s="299"/>
      <c r="C23" s="7" t="s">
        <v>891</v>
      </c>
      <c r="D23" s="8" t="s">
        <v>892</v>
      </c>
      <c r="E23" s="8"/>
      <c r="F23" s="9" t="s">
        <v>893</v>
      </c>
      <c r="G23" s="10" t="s">
        <v>894</v>
      </c>
      <c r="H23" s="11"/>
      <c r="I23" s="31"/>
      <c r="J23" s="32"/>
      <c r="K23" s="33"/>
      <c r="L23" s="33"/>
      <c r="M23" s="33"/>
      <c r="N23" s="33"/>
      <c r="O23" s="33"/>
      <c r="P23" s="33"/>
      <c r="Q23" s="43"/>
      <c r="R23" s="44">
        <f>IF($A$1="补货",IF(V23="FBA",I23,0)+K23+L23,IF(V23="FBA",I23,J23))</f>
        <v>0</v>
      </c>
      <c r="S23" s="45"/>
      <c r="T23" s="45">
        <f t="shared" si="2"/>
        <v>0</v>
      </c>
      <c r="U23" s="33" t="str">
        <f t="shared" si="3"/>
        <v>-</v>
      </c>
      <c r="V23" s="46"/>
    </row>
    <row r="24" customHeight="1" spans="2:22">
      <c r="B24" s="299"/>
      <c r="C24" s="7" t="s">
        <v>895</v>
      </c>
      <c r="D24" s="8" t="s">
        <v>896</v>
      </c>
      <c r="E24" s="8"/>
      <c r="F24" s="9" t="s">
        <v>897</v>
      </c>
      <c r="G24" s="10" t="s">
        <v>898</v>
      </c>
      <c r="H24" s="11"/>
      <c r="I24" s="31"/>
      <c r="J24" s="32"/>
      <c r="K24" s="33"/>
      <c r="L24" s="33"/>
      <c r="M24" s="33"/>
      <c r="N24" s="33"/>
      <c r="O24" s="33"/>
      <c r="P24" s="33"/>
      <c r="Q24" s="43"/>
      <c r="R24" s="44">
        <f>IF($A$1="补货",IF(V24="FBA",I24,0)+K24+L24,IF(V24="FBA",I24,J24))</f>
        <v>0</v>
      </c>
      <c r="S24" s="45"/>
      <c r="T24" s="45">
        <f t="shared" si="2"/>
        <v>0</v>
      </c>
      <c r="U24" s="33" t="str">
        <f t="shared" si="3"/>
        <v>-</v>
      </c>
      <c r="V24" s="46"/>
    </row>
    <row r="25" customHeight="1" spans="2:22">
      <c r="B25" s="293"/>
      <c r="C25" s="294" t="s">
        <v>899</v>
      </c>
      <c r="D25" s="295" t="s">
        <v>900</v>
      </c>
      <c r="E25" s="295" t="s">
        <v>24</v>
      </c>
      <c r="F25" s="296"/>
      <c r="G25" s="297" t="s">
        <v>901</v>
      </c>
      <c r="H25" s="298"/>
      <c r="I25" s="321"/>
      <c r="J25" s="322"/>
      <c r="K25" s="323"/>
      <c r="L25" s="323"/>
      <c r="M25" s="323"/>
      <c r="N25" s="323"/>
      <c r="O25" s="323"/>
      <c r="P25" s="323"/>
      <c r="Q25" s="335"/>
      <c r="R25" s="336">
        <f>IF($A$1="补货",IF(V25="FBA",I25,0)+K25+L25,IF(V25="FBA",I25,J25))</f>
        <v>0</v>
      </c>
      <c r="S25" s="337"/>
      <c r="T25" s="337">
        <f t="shared" si="2"/>
        <v>0</v>
      </c>
      <c r="U25" s="323" t="str">
        <f t="shared" si="3"/>
        <v>-</v>
      </c>
      <c r="V25" s="338"/>
    </row>
    <row r="26" customHeight="1" spans="2:22">
      <c r="B26" s="299"/>
      <c r="C26" s="7" t="s">
        <v>902</v>
      </c>
      <c r="D26" s="8" t="s">
        <v>903</v>
      </c>
      <c r="E26" s="8" t="s">
        <v>145</v>
      </c>
      <c r="F26" s="9"/>
      <c r="G26" s="10" t="s">
        <v>904</v>
      </c>
      <c r="H26" s="11"/>
      <c r="I26" s="31"/>
      <c r="J26" s="32"/>
      <c r="K26" s="33"/>
      <c r="L26" s="33"/>
      <c r="M26" s="33"/>
      <c r="N26" s="33"/>
      <c r="O26" s="33"/>
      <c r="P26" s="33"/>
      <c r="Q26" s="43"/>
      <c r="R26" s="44">
        <f>IF($A$1="补货",IF(V26="FBA",I26,0)+K26+L26,IF(V26="FBA",I26,J26))</f>
        <v>0</v>
      </c>
      <c r="S26" s="45"/>
      <c r="T26" s="45">
        <f t="shared" si="2"/>
        <v>0</v>
      </c>
      <c r="U26" s="33" t="str">
        <f t="shared" si="3"/>
        <v>-</v>
      </c>
      <c r="V26" s="46"/>
    </row>
    <row r="27" customHeight="1" spans="2:22">
      <c r="B27" s="299"/>
      <c r="C27" s="7" t="s">
        <v>905</v>
      </c>
      <c r="D27" s="8" t="s">
        <v>906</v>
      </c>
      <c r="E27" s="8" t="s">
        <v>24</v>
      </c>
      <c r="F27" s="9"/>
      <c r="G27" s="10" t="s">
        <v>907</v>
      </c>
      <c r="H27" s="11"/>
      <c r="I27" s="31"/>
      <c r="J27" s="32"/>
      <c r="K27" s="33"/>
      <c r="L27" s="33"/>
      <c r="M27" s="33"/>
      <c r="N27" s="33"/>
      <c r="O27" s="33"/>
      <c r="P27" s="33"/>
      <c r="Q27" s="43"/>
      <c r="R27" s="44">
        <f>IF($A$1="补货",IF(V27="FBA",I27,0)+K27+L27,IF(V27="FBA",I27,J27))</f>
        <v>0</v>
      </c>
      <c r="S27" s="45"/>
      <c r="T27" s="45">
        <f t="shared" si="2"/>
        <v>0</v>
      </c>
      <c r="U27" s="33" t="str">
        <f t="shared" si="3"/>
        <v>-</v>
      </c>
      <c r="V27" s="46"/>
    </row>
    <row r="28" customHeight="1" spans="2:22">
      <c r="B28" s="299"/>
      <c r="C28" s="7" t="s">
        <v>908</v>
      </c>
      <c r="D28" s="8" t="s">
        <v>909</v>
      </c>
      <c r="E28" s="8" t="s">
        <v>31</v>
      </c>
      <c r="F28" s="9"/>
      <c r="G28" s="10" t="s">
        <v>910</v>
      </c>
      <c r="H28" s="11"/>
      <c r="I28" s="31"/>
      <c r="J28" s="32"/>
      <c r="K28" s="33"/>
      <c r="L28" s="33"/>
      <c r="M28" s="33"/>
      <c r="N28" s="33"/>
      <c r="O28" s="33"/>
      <c r="P28" s="33"/>
      <c r="Q28" s="43"/>
      <c r="R28" s="44">
        <f>IF($A$1="补货",IF(V28="FBA",I28,0)+K28+L28,IF(V28="FBA",I28,J28))</f>
        <v>0</v>
      </c>
      <c r="S28" s="45"/>
      <c r="T28" s="45">
        <f t="shared" si="2"/>
        <v>0</v>
      </c>
      <c r="U28" s="33" t="str">
        <f t="shared" si="3"/>
        <v>-</v>
      </c>
      <c r="V28" s="46"/>
    </row>
    <row r="29" customHeight="1" spans="2:22">
      <c r="B29" s="299"/>
      <c r="C29" s="7" t="s">
        <v>911</v>
      </c>
      <c r="D29" s="8" t="s">
        <v>912</v>
      </c>
      <c r="E29" s="8" t="s">
        <v>913</v>
      </c>
      <c r="F29" s="9"/>
      <c r="G29" s="10" t="s">
        <v>914</v>
      </c>
      <c r="H29" s="11"/>
      <c r="I29" s="31"/>
      <c r="J29" s="32"/>
      <c r="K29" s="33"/>
      <c r="L29" s="33"/>
      <c r="M29" s="33"/>
      <c r="N29" s="33"/>
      <c r="O29" s="33"/>
      <c r="P29" s="33"/>
      <c r="Q29" s="43"/>
      <c r="R29" s="44">
        <f>IF($A$1="补货",IF(V29="FBA",I29,0)+K29+L29,IF(V29="FBA",I29,J29))</f>
        <v>0</v>
      </c>
      <c r="S29" s="45"/>
      <c r="T29" s="45">
        <f t="shared" si="2"/>
        <v>0</v>
      </c>
      <c r="U29" s="33" t="str">
        <f t="shared" si="3"/>
        <v>-</v>
      </c>
      <c r="V29" s="46"/>
    </row>
    <row r="30" customHeight="1" spans="2:22">
      <c r="B30" s="299"/>
      <c r="C30" s="7" t="s">
        <v>915</v>
      </c>
      <c r="D30" s="8" t="s">
        <v>916</v>
      </c>
      <c r="E30" s="8" t="s">
        <v>833</v>
      </c>
      <c r="F30" s="9"/>
      <c r="G30" s="10" t="s">
        <v>917</v>
      </c>
      <c r="H30" s="11"/>
      <c r="I30" s="31"/>
      <c r="J30" s="32"/>
      <c r="K30" s="33"/>
      <c r="L30" s="33"/>
      <c r="M30" s="33"/>
      <c r="N30" s="33"/>
      <c r="O30" s="33"/>
      <c r="P30" s="33"/>
      <c r="Q30" s="43"/>
      <c r="R30" s="44">
        <f>IF($A$1="补货",IF(V30="FBA",I30,0)+K30+L30,IF(V30="FBA",I30,J30))</f>
        <v>0</v>
      </c>
      <c r="S30" s="45"/>
      <c r="T30" s="45">
        <f t="shared" si="2"/>
        <v>0</v>
      </c>
      <c r="U30" s="33" t="str">
        <f t="shared" si="3"/>
        <v>-</v>
      </c>
      <c r="V30" s="46"/>
    </row>
    <row r="31" customHeight="1" spans="2:22">
      <c r="B31" s="299"/>
      <c r="C31" s="7" t="s">
        <v>918</v>
      </c>
      <c r="D31" s="8" t="s">
        <v>919</v>
      </c>
      <c r="E31" s="8" t="s">
        <v>153</v>
      </c>
      <c r="F31" s="9"/>
      <c r="G31" s="10" t="s">
        <v>920</v>
      </c>
      <c r="H31" s="11"/>
      <c r="I31" s="31"/>
      <c r="J31" s="32"/>
      <c r="K31" s="33"/>
      <c r="L31" s="33"/>
      <c r="M31" s="33"/>
      <c r="N31" s="33"/>
      <c r="O31" s="33"/>
      <c r="P31" s="33"/>
      <c r="Q31" s="43"/>
      <c r="R31" s="44">
        <f>IF($A$1="补货",IF(V31="FBA",I31,0)+K31+L31,IF(V31="FBA",I31,J31))</f>
        <v>0</v>
      </c>
      <c r="S31" s="45"/>
      <c r="T31" s="45">
        <f t="shared" si="2"/>
        <v>0</v>
      </c>
      <c r="U31" s="33" t="str">
        <f t="shared" si="3"/>
        <v>-</v>
      </c>
      <c r="V31" s="46"/>
    </row>
    <row r="32" customHeight="1" spans="2:22">
      <c r="B32" s="299"/>
      <c r="C32" s="7" t="s">
        <v>921</v>
      </c>
      <c r="D32" s="8" t="s">
        <v>922</v>
      </c>
      <c r="E32" s="8" t="s">
        <v>24</v>
      </c>
      <c r="F32" s="9"/>
      <c r="G32" s="10" t="s">
        <v>923</v>
      </c>
      <c r="H32" s="11"/>
      <c r="I32" s="31"/>
      <c r="J32" s="32"/>
      <c r="K32" s="33"/>
      <c r="L32" s="33"/>
      <c r="M32" s="33"/>
      <c r="N32" s="33"/>
      <c r="O32" s="33"/>
      <c r="P32" s="33"/>
      <c r="Q32" s="43"/>
      <c r="R32" s="44">
        <f>IF($A$1="补货",IF(V32="FBA",I32,0)+K32+L32,IF(V32="FBA",I32,J32))</f>
        <v>0</v>
      </c>
      <c r="S32" s="45"/>
      <c r="T32" s="45">
        <f t="shared" si="2"/>
        <v>0</v>
      </c>
      <c r="U32" s="33" t="str">
        <f t="shared" si="3"/>
        <v>-</v>
      </c>
      <c r="V32" s="46"/>
    </row>
    <row r="33" customHeight="1" spans="2:22">
      <c r="B33" s="299"/>
      <c r="C33" s="7" t="s">
        <v>924</v>
      </c>
      <c r="D33" s="8" t="s">
        <v>925</v>
      </c>
      <c r="E33" s="8" t="s">
        <v>145</v>
      </c>
      <c r="F33" s="9"/>
      <c r="G33" s="10" t="s">
        <v>926</v>
      </c>
      <c r="H33" s="11"/>
      <c r="I33" s="31"/>
      <c r="J33" s="32"/>
      <c r="K33" s="33"/>
      <c r="L33" s="33"/>
      <c r="M33" s="33"/>
      <c r="N33" s="33"/>
      <c r="O33" s="33"/>
      <c r="P33" s="33"/>
      <c r="Q33" s="43"/>
      <c r="R33" s="44">
        <f>IF($A$1="补货",IF(V33="FBA",I33,0)+K33+L33,IF(V33="FBA",I33,J33))</f>
        <v>0</v>
      </c>
      <c r="S33" s="45"/>
      <c r="T33" s="45">
        <f t="shared" si="2"/>
        <v>0</v>
      </c>
      <c r="U33" s="33" t="str">
        <f t="shared" si="3"/>
        <v>-</v>
      </c>
      <c r="V33" s="46"/>
    </row>
    <row r="34" customHeight="1" spans="2:22">
      <c r="B34" s="299"/>
      <c r="C34" s="7" t="s">
        <v>927</v>
      </c>
      <c r="D34" s="8" t="s">
        <v>928</v>
      </c>
      <c r="E34" s="8" t="s">
        <v>31</v>
      </c>
      <c r="F34" s="9"/>
      <c r="G34" s="10" t="s">
        <v>929</v>
      </c>
      <c r="H34" s="11"/>
      <c r="I34" s="31"/>
      <c r="J34" s="32"/>
      <c r="K34" s="33"/>
      <c r="L34" s="33"/>
      <c r="M34" s="33"/>
      <c r="N34" s="33"/>
      <c r="O34" s="33"/>
      <c r="P34" s="33"/>
      <c r="Q34" s="43"/>
      <c r="R34" s="44">
        <f>IF($A$1="补货",IF(V34="FBA",I34,0)+K34+L34,IF(V34="FBA",I34,J34))</f>
        <v>0</v>
      </c>
      <c r="S34" s="45"/>
      <c r="T34" s="45">
        <f t="shared" si="2"/>
        <v>0</v>
      </c>
      <c r="U34" s="33" t="str">
        <f t="shared" si="3"/>
        <v>-</v>
      </c>
      <c r="V34" s="46"/>
    </row>
    <row r="35" customHeight="1" spans="2:22">
      <c r="B35" s="299"/>
      <c r="C35" s="7" t="s">
        <v>930</v>
      </c>
      <c r="D35" s="8" t="s">
        <v>931</v>
      </c>
      <c r="E35" s="8" t="s">
        <v>153</v>
      </c>
      <c r="F35" s="9"/>
      <c r="G35" s="10" t="s">
        <v>932</v>
      </c>
      <c r="H35" s="11"/>
      <c r="I35" s="31"/>
      <c r="J35" s="32"/>
      <c r="K35" s="33"/>
      <c r="L35" s="33"/>
      <c r="M35" s="33"/>
      <c r="N35" s="33"/>
      <c r="O35" s="33"/>
      <c r="P35" s="33"/>
      <c r="Q35" s="43"/>
      <c r="R35" s="44">
        <f>IF($A$1="补货",IF(V35="FBA",I35,0)+K35+L35,IF(V35="FBA",I35,J35))</f>
        <v>0</v>
      </c>
      <c r="S35" s="45"/>
      <c r="T35" s="45">
        <f t="shared" si="2"/>
        <v>0</v>
      </c>
      <c r="U35" s="33" t="str">
        <f t="shared" si="3"/>
        <v>-</v>
      </c>
      <c r="V35" s="46"/>
    </row>
    <row r="36" customHeight="1" spans="2:22">
      <c r="B36" s="299"/>
      <c r="C36" s="7" t="s">
        <v>933</v>
      </c>
      <c r="D36" s="8" t="s">
        <v>934</v>
      </c>
      <c r="E36" s="8" t="s">
        <v>130</v>
      </c>
      <c r="F36" s="9"/>
      <c r="G36" s="10" t="s">
        <v>935</v>
      </c>
      <c r="H36" s="11"/>
      <c r="I36" s="31"/>
      <c r="J36" s="32"/>
      <c r="K36" s="33"/>
      <c r="L36" s="33"/>
      <c r="M36" s="33"/>
      <c r="N36" s="33"/>
      <c r="O36" s="33"/>
      <c r="P36" s="33"/>
      <c r="Q36" s="43"/>
      <c r="R36" s="44">
        <f>IF($A$1="补货",IF(V36="FBA",I36,0)+K36+L36,IF(V36="FBA",I36,J36))</f>
        <v>0</v>
      </c>
      <c r="S36" s="45"/>
      <c r="T36" s="45">
        <f t="shared" si="2"/>
        <v>0</v>
      </c>
      <c r="U36" s="33" t="str">
        <f t="shared" si="3"/>
        <v>-</v>
      </c>
      <c r="V36" s="46"/>
    </row>
    <row r="37" customHeight="1" spans="2:22">
      <c r="B37" s="299"/>
      <c r="C37" s="7" t="s">
        <v>936</v>
      </c>
      <c r="D37" s="8" t="s">
        <v>937</v>
      </c>
      <c r="E37" s="8" t="s">
        <v>24</v>
      </c>
      <c r="F37" s="9"/>
      <c r="G37" s="10" t="s">
        <v>938</v>
      </c>
      <c r="H37" s="11"/>
      <c r="I37" s="31"/>
      <c r="J37" s="32"/>
      <c r="K37" s="33"/>
      <c r="L37" s="33"/>
      <c r="M37" s="33"/>
      <c r="N37" s="33"/>
      <c r="O37" s="33"/>
      <c r="P37" s="33"/>
      <c r="Q37" s="43"/>
      <c r="R37" s="44">
        <f>IF($A$1="补货",IF(V37="FBA",I37,0)+K37+L37,IF(V37="FBA",I37,J37))</f>
        <v>0</v>
      </c>
      <c r="S37" s="45"/>
      <c r="T37" s="45">
        <f t="shared" si="2"/>
        <v>0</v>
      </c>
      <c r="U37" s="33" t="str">
        <f t="shared" si="3"/>
        <v>-</v>
      </c>
      <c r="V37" s="46"/>
    </row>
    <row r="38" customHeight="1" spans="2:22">
      <c r="B38" s="299"/>
      <c r="C38" s="7" t="s">
        <v>939</v>
      </c>
      <c r="D38" s="8" t="s">
        <v>940</v>
      </c>
      <c r="E38" s="8" t="s">
        <v>145</v>
      </c>
      <c r="F38" s="9"/>
      <c r="G38" s="10" t="s">
        <v>941</v>
      </c>
      <c r="H38" s="11"/>
      <c r="I38" s="31"/>
      <c r="J38" s="32"/>
      <c r="K38" s="33"/>
      <c r="L38" s="33"/>
      <c r="M38" s="33"/>
      <c r="N38" s="33"/>
      <c r="O38" s="33"/>
      <c r="P38" s="33"/>
      <c r="Q38" s="43"/>
      <c r="R38" s="44">
        <f>IF($A$1="补货",IF(V38="FBA",I38,0)+K38+L38,IF(V38="FBA",I38,J38))</f>
        <v>0</v>
      </c>
      <c r="S38" s="45"/>
      <c r="T38" s="45">
        <f t="shared" si="2"/>
        <v>0</v>
      </c>
      <c r="U38" s="33" t="str">
        <f t="shared" si="3"/>
        <v>-</v>
      </c>
      <c r="V38" s="46"/>
    </row>
    <row r="39" customHeight="1" spans="2:22">
      <c r="B39" s="299"/>
      <c r="C39" s="7" t="s">
        <v>942</v>
      </c>
      <c r="D39" s="8" t="s">
        <v>943</v>
      </c>
      <c r="E39" s="8" t="s">
        <v>31</v>
      </c>
      <c r="F39" s="9"/>
      <c r="G39" s="10" t="s">
        <v>944</v>
      </c>
      <c r="H39" s="11"/>
      <c r="I39" s="31"/>
      <c r="J39" s="32"/>
      <c r="K39" s="33"/>
      <c r="L39" s="33"/>
      <c r="M39" s="33"/>
      <c r="N39" s="33"/>
      <c r="O39" s="33"/>
      <c r="P39" s="33"/>
      <c r="Q39" s="43"/>
      <c r="R39" s="44">
        <f>IF($A$1="补货",IF(V39="FBA",I39,0)+K39+L39,IF(V39="FBA",I39,J39))</f>
        <v>0</v>
      </c>
      <c r="S39" s="45"/>
      <c r="T39" s="45">
        <f t="shared" si="2"/>
        <v>0</v>
      </c>
      <c r="U39" s="33" t="str">
        <f t="shared" si="3"/>
        <v>-</v>
      </c>
      <c r="V39" s="46"/>
    </row>
    <row r="40" customHeight="1" spans="2:22">
      <c r="B40" s="301"/>
      <c r="C40" s="302" t="s">
        <v>945</v>
      </c>
      <c r="D40" s="303" t="s">
        <v>946</v>
      </c>
      <c r="E40" s="303" t="s">
        <v>913</v>
      </c>
      <c r="F40" s="311"/>
      <c r="G40" s="305" t="s">
        <v>947</v>
      </c>
      <c r="H40" s="26"/>
      <c r="I40" s="37"/>
      <c r="J40" s="38"/>
      <c r="K40" s="39"/>
      <c r="L40" s="39"/>
      <c r="M40" s="39"/>
      <c r="N40" s="39"/>
      <c r="O40" s="39"/>
      <c r="P40" s="39"/>
      <c r="Q40" s="48"/>
      <c r="R40" s="339">
        <f>IF($A$1="补货",IF(V40="FBA",I40,0)+K40+L40,IF(V40="FBA",I40,J40))</f>
        <v>0</v>
      </c>
      <c r="S40" s="50"/>
      <c r="T40" s="50">
        <f t="shared" si="2"/>
        <v>0</v>
      </c>
      <c r="U40" s="39" t="str">
        <f t="shared" si="3"/>
        <v>-</v>
      </c>
      <c r="V40" s="51"/>
    </row>
    <row r="41" customHeight="1" spans="2:22">
      <c r="B41" s="312"/>
      <c r="C41" s="313" t="s">
        <v>948</v>
      </c>
      <c r="D41" s="314" t="s">
        <v>949</v>
      </c>
      <c r="E41" s="314" t="s">
        <v>137</v>
      </c>
      <c r="F41" s="315"/>
      <c r="G41" s="316" t="s">
        <v>950</v>
      </c>
      <c r="H41" s="317"/>
      <c r="I41" s="327"/>
      <c r="J41" s="328"/>
      <c r="K41" s="329"/>
      <c r="L41" s="329"/>
      <c r="M41" s="329"/>
      <c r="N41" s="329"/>
      <c r="O41" s="329"/>
      <c r="P41" s="329"/>
      <c r="Q41" s="344"/>
      <c r="R41" s="345">
        <f>IF($A$1="补货",IF(V41="FBA",I41,0)+K41+L41,IF(V41="FBA",I41,J41))</f>
        <v>0</v>
      </c>
      <c r="S41" s="346"/>
      <c r="T41" s="346">
        <f t="shared" ref="T41:T56" si="4">R41+S41</f>
        <v>0</v>
      </c>
      <c r="U41" s="329" t="str">
        <f t="shared" ref="U41:U56" si="5">IF(Q41&gt;0,T41/Q41*7,"-")</f>
        <v>-</v>
      </c>
      <c r="V41" s="347"/>
    </row>
    <row r="42" customHeight="1" spans="2:22">
      <c r="B42" s="318"/>
      <c r="C42" s="319" t="s">
        <v>951</v>
      </c>
      <c r="D42" s="295" t="s">
        <v>952</v>
      </c>
      <c r="E42" s="295" t="s">
        <v>953</v>
      </c>
      <c r="F42" s="320"/>
      <c r="G42" s="297" t="s">
        <v>954</v>
      </c>
      <c r="H42" s="298"/>
      <c r="I42" s="330"/>
      <c r="J42" s="330"/>
      <c r="K42" s="331"/>
      <c r="L42" s="331"/>
      <c r="M42" s="331"/>
      <c r="N42" s="331"/>
      <c r="O42" s="331"/>
      <c r="P42" s="331"/>
      <c r="Q42" s="348"/>
      <c r="R42" s="336">
        <f>IF($A$1="补货",IF(V42="FBA",I42,0)+K42+L42,IF(V42="FBA",I42,J42))</f>
        <v>0</v>
      </c>
      <c r="S42" s="337"/>
      <c r="T42" s="295">
        <f t="shared" si="4"/>
        <v>0</v>
      </c>
      <c r="U42" s="323" t="str">
        <f t="shared" si="5"/>
        <v>-</v>
      </c>
      <c r="V42" s="338"/>
    </row>
    <row r="43" customHeight="1" spans="2:22">
      <c r="B43" s="299"/>
      <c r="C43" s="7" t="s">
        <v>955</v>
      </c>
      <c r="D43" s="8" t="s">
        <v>956</v>
      </c>
      <c r="E43" s="8" t="s">
        <v>957</v>
      </c>
      <c r="F43" s="9"/>
      <c r="G43" s="10" t="s">
        <v>958</v>
      </c>
      <c r="H43" s="11"/>
      <c r="I43" s="31"/>
      <c r="J43" s="32"/>
      <c r="K43" s="33"/>
      <c r="L43" s="33"/>
      <c r="M43" s="33"/>
      <c r="N43" s="33"/>
      <c r="O43" s="33"/>
      <c r="P43" s="33"/>
      <c r="Q43" s="43"/>
      <c r="R43" s="44">
        <f>IF($A$1="补货",IF(V43="FBA",I43,0)+K43+L43,IF(V43="FBA",I43,J43))</f>
        <v>0</v>
      </c>
      <c r="S43" s="45"/>
      <c r="T43" s="45">
        <f t="shared" si="4"/>
        <v>0</v>
      </c>
      <c r="U43" s="33" t="str">
        <f t="shared" si="5"/>
        <v>-</v>
      </c>
      <c r="V43" s="46"/>
    </row>
    <row r="44" customHeight="1" spans="2:22">
      <c r="B44" s="299"/>
      <c r="C44" s="7" t="s">
        <v>959</v>
      </c>
      <c r="D44" s="8" t="s">
        <v>960</v>
      </c>
      <c r="E44" s="8" t="s">
        <v>961</v>
      </c>
      <c r="F44" s="9"/>
      <c r="G44" s="10" t="s">
        <v>962</v>
      </c>
      <c r="H44" s="11"/>
      <c r="I44" s="31"/>
      <c r="J44" s="32"/>
      <c r="K44" s="33"/>
      <c r="L44" s="33"/>
      <c r="M44" s="33"/>
      <c r="N44" s="33"/>
      <c r="O44" s="33"/>
      <c r="P44" s="33"/>
      <c r="Q44" s="43"/>
      <c r="R44" s="44">
        <f>IF($A$1="补货",IF(V44="FBA",I44,0)+K44+L44,IF(V44="FBA",I44,J44))</f>
        <v>0</v>
      </c>
      <c r="S44" s="45"/>
      <c r="T44" s="45">
        <f t="shared" si="4"/>
        <v>0</v>
      </c>
      <c r="U44" s="33" t="str">
        <f t="shared" si="5"/>
        <v>-</v>
      </c>
      <c r="V44" s="46"/>
    </row>
    <row r="45" customHeight="1" spans="2:22">
      <c r="B45" s="301"/>
      <c r="C45" s="302" t="s">
        <v>963</v>
      </c>
      <c r="D45" s="303" t="s">
        <v>964</v>
      </c>
      <c r="E45" s="303" t="s">
        <v>965</v>
      </c>
      <c r="F45" s="311"/>
      <c r="G45" s="305" t="s">
        <v>966</v>
      </c>
      <c r="H45" s="26"/>
      <c r="I45" s="37"/>
      <c r="J45" s="38"/>
      <c r="K45" s="39"/>
      <c r="L45" s="39"/>
      <c r="M45" s="39"/>
      <c r="N45" s="39"/>
      <c r="O45" s="39"/>
      <c r="P45" s="39"/>
      <c r="Q45" s="48"/>
      <c r="R45" s="339">
        <f>IF($A$1="补货",IF(V45="FBA",I45,0)+K45+L45,IF(V45="FBA",I45,J45))</f>
        <v>0</v>
      </c>
      <c r="S45" s="50"/>
      <c r="T45" s="50">
        <f t="shared" si="4"/>
        <v>0</v>
      </c>
      <c r="U45" s="39" t="str">
        <f t="shared" si="5"/>
        <v>-</v>
      </c>
      <c r="V45" s="51"/>
    </row>
    <row r="46" customHeight="1" spans="2:22">
      <c r="B46" s="293"/>
      <c r="C46" s="294" t="s">
        <v>967</v>
      </c>
      <c r="D46" s="295" t="s">
        <v>968</v>
      </c>
      <c r="E46" s="295" t="s">
        <v>953</v>
      </c>
      <c r="F46" s="296"/>
      <c r="G46" s="297" t="s">
        <v>969</v>
      </c>
      <c r="H46" s="298"/>
      <c r="I46" s="321"/>
      <c r="J46" s="322"/>
      <c r="K46" s="323"/>
      <c r="L46" s="323"/>
      <c r="M46" s="323"/>
      <c r="N46" s="323"/>
      <c r="O46" s="323"/>
      <c r="P46" s="323"/>
      <c r="Q46" s="335"/>
      <c r="R46" s="336">
        <f>IF($A$1="补货",IF(V46="FBA",I46,0)+K46+L46,IF(V46="FBA",I46,J46))</f>
        <v>0</v>
      </c>
      <c r="S46" s="337"/>
      <c r="T46" s="337">
        <f t="shared" si="4"/>
        <v>0</v>
      </c>
      <c r="U46" s="323" t="str">
        <f t="shared" si="5"/>
        <v>-</v>
      </c>
      <c r="V46" s="338"/>
    </row>
    <row r="47" customHeight="1" spans="2:22">
      <c r="B47" s="299"/>
      <c r="C47" s="7" t="s">
        <v>970</v>
      </c>
      <c r="D47" s="8" t="s">
        <v>971</v>
      </c>
      <c r="E47" s="8" t="s">
        <v>957</v>
      </c>
      <c r="F47" s="9"/>
      <c r="G47" s="10" t="s">
        <v>972</v>
      </c>
      <c r="H47" s="11"/>
      <c r="I47" s="31"/>
      <c r="J47" s="32"/>
      <c r="K47" s="33"/>
      <c r="L47" s="33"/>
      <c r="M47" s="33"/>
      <c r="N47" s="33"/>
      <c r="O47" s="33"/>
      <c r="P47" s="33"/>
      <c r="Q47" s="43"/>
      <c r="R47" s="44">
        <f>IF($A$1="补货",IF(V47="FBA",I47,0)+K47+L47,IF(V47="FBA",I47,J47))</f>
        <v>0</v>
      </c>
      <c r="S47" s="45"/>
      <c r="T47" s="45">
        <f t="shared" si="4"/>
        <v>0</v>
      </c>
      <c r="U47" s="33" t="str">
        <f t="shared" si="5"/>
        <v>-</v>
      </c>
      <c r="V47" s="46"/>
    </row>
    <row r="48" customHeight="1" spans="2:22">
      <c r="B48" s="299"/>
      <c r="C48" s="7" t="s">
        <v>973</v>
      </c>
      <c r="D48" s="8" t="s">
        <v>974</v>
      </c>
      <c r="E48" s="8" t="s">
        <v>975</v>
      </c>
      <c r="F48" s="9"/>
      <c r="G48" s="10" t="s">
        <v>976</v>
      </c>
      <c r="H48" s="11"/>
      <c r="I48" s="31"/>
      <c r="J48" s="32"/>
      <c r="K48" s="33"/>
      <c r="L48" s="33"/>
      <c r="M48" s="33"/>
      <c r="N48" s="33"/>
      <c r="O48" s="33"/>
      <c r="P48" s="33"/>
      <c r="Q48" s="43"/>
      <c r="R48" s="44">
        <f>IF($A$1="补货",IF(V48="FBA",I48,0)+K48+L48,IF(V48="FBA",I48,J48))</f>
        <v>0</v>
      </c>
      <c r="S48" s="45"/>
      <c r="T48" s="45">
        <f t="shared" si="4"/>
        <v>0</v>
      </c>
      <c r="U48" s="33" t="str">
        <f t="shared" si="5"/>
        <v>-</v>
      </c>
      <c r="V48" s="46"/>
    </row>
    <row r="49" customHeight="1" spans="2:22">
      <c r="B49" s="299"/>
      <c r="C49" s="7" t="s">
        <v>977</v>
      </c>
      <c r="D49" s="8" t="s">
        <v>978</v>
      </c>
      <c r="E49" s="8" t="s">
        <v>145</v>
      </c>
      <c r="F49" s="9"/>
      <c r="G49" s="10" t="s">
        <v>979</v>
      </c>
      <c r="H49" s="11"/>
      <c r="I49" s="31"/>
      <c r="J49" s="32"/>
      <c r="K49" s="33"/>
      <c r="L49" s="33"/>
      <c r="M49" s="33"/>
      <c r="N49" s="33"/>
      <c r="O49" s="33"/>
      <c r="P49" s="33"/>
      <c r="Q49" s="43"/>
      <c r="R49" s="44">
        <f>IF($A$1="补货",IF(V49="FBA",I49,0)+K49+L49,IF(V49="FBA",I49,J49))</f>
        <v>0</v>
      </c>
      <c r="S49" s="45"/>
      <c r="T49" s="45">
        <f t="shared" si="4"/>
        <v>0</v>
      </c>
      <c r="U49" s="33" t="str">
        <f t="shared" si="5"/>
        <v>-</v>
      </c>
      <c r="V49" s="46"/>
    </row>
    <row r="50" customHeight="1" spans="2:22">
      <c r="B50" s="299"/>
      <c r="C50" s="7" t="s">
        <v>980</v>
      </c>
      <c r="D50" s="8" t="s">
        <v>981</v>
      </c>
      <c r="E50" s="8" t="s">
        <v>31</v>
      </c>
      <c r="F50" s="9"/>
      <c r="G50" s="10" t="s">
        <v>982</v>
      </c>
      <c r="H50" s="11"/>
      <c r="I50" s="31"/>
      <c r="J50" s="32"/>
      <c r="K50" s="33"/>
      <c r="L50" s="33"/>
      <c r="M50" s="33"/>
      <c r="N50" s="33"/>
      <c r="O50" s="33"/>
      <c r="P50" s="33"/>
      <c r="Q50" s="43"/>
      <c r="R50" s="44">
        <f>IF($A$1="补货",IF(V50="FBA",I50,0)+K50+L50,IF(V50="FBA",I50,J50))</f>
        <v>0</v>
      </c>
      <c r="S50" s="45"/>
      <c r="T50" s="45">
        <f t="shared" si="4"/>
        <v>0</v>
      </c>
      <c r="U50" s="33" t="str">
        <f t="shared" si="5"/>
        <v>-</v>
      </c>
      <c r="V50" s="46"/>
    </row>
    <row r="51" customHeight="1" spans="2:22">
      <c r="B51" s="299"/>
      <c r="C51" s="7" t="s">
        <v>983</v>
      </c>
      <c r="D51" s="8" t="s">
        <v>984</v>
      </c>
      <c r="E51" s="8" t="s">
        <v>913</v>
      </c>
      <c r="F51" s="9"/>
      <c r="G51" s="10" t="s">
        <v>985</v>
      </c>
      <c r="H51" s="11"/>
      <c r="I51" s="31"/>
      <c r="J51" s="32"/>
      <c r="K51" s="33"/>
      <c r="L51" s="33"/>
      <c r="M51" s="33"/>
      <c r="N51" s="33"/>
      <c r="O51" s="33"/>
      <c r="P51" s="33"/>
      <c r="Q51" s="43"/>
      <c r="R51" s="44">
        <f>IF($A$1="补货",IF(V51="FBA",I51,0)+K51+L51,IF(V51="FBA",I51,J51))</f>
        <v>0</v>
      </c>
      <c r="S51" s="45"/>
      <c r="T51" s="45">
        <f t="shared" si="4"/>
        <v>0</v>
      </c>
      <c r="U51" s="33" t="str">
        <f t="shared" si="5"/>
        <v>-</v>
      </c>
      <c r="V51" s="46"/>
    </row>
    <row r="52" customHeight="1" spans="2:22">
      <c r="B52" s="301"/>
      <c r="C52" s="302" t="s">
        <v>986</v>
      </c>
      <c r="D52" s="303" t="s">
        <v>987</v>
      </c>
      <c r="E52" s="303" t="s">
        <v>988</v>
      </c>
      <c r="F52" s="311"/>
      <c r="G52" s="305" t="s">
        <v>989</v>
      </c>
      <c r="H52" s="26"/>
      <c r="I52" s="37"/>
      <c r="J52" s="38"/>
      <c r="K52" s="39"/>
      <c r="L52" s="39"/>
      <c r="M52" s="39"/>
      <c r="N52" s="39"/>
      <c r="O52" s="39"/>
      <c r="P52" s="39"/>
      <c r="Q52" s="48"/>
      <c r="R52" s="339">
        <f>IF($A$1="补货",IF(V52="FBA",I52,0)+K52+L52,IF(V52="FBA",I52,J52))</f>
        <v>0</v>
      </c>
      <c r="S52" s="50"/>
      <c r="T52" s="50">
        <f t="shared" si="4"/>
        <v>0</v>
      </c>
      <c r="U52" s="39" t="str">
        <f t="shared" si="5"/>
        <v>-</v>
      </c>
      <c r="V52" s="51"/>
    </row>
    <row r="53" customHeight="1" spans="2:22">
      <c r="B53" s="293"/>
      <c r="C53" s="294" t="s">
        <v>990</v>
      </c>
      <c r="D53" s="295" t="s">
        <v>991</v>
      </c>
      <c r="E53" s="295" t="s">
        <v>992</v>
      </c>
      <c r="F53" s="296"/>
      <c r="G53" s="297" t="s">
        <v>993</v>
      </c>
      <c r="H53" s="298"/>
      <c r="I53" s="321"/>
      <c r="J53" s="322"/>
      <c r="K53" s="323"/>
      <c r="L53" s="323"/>
      <c r="M53" s="323"/>
      <c r="N53" s="323"/>
      <c r="O53" s="323"/>
      <c r="P53" s="323"/>
      <c r="Q53" s="335"/>
      <c r="R53" s="336">
        <f>IF($A$1="补货",IF(V53="FBA",I53,0)+K53+L53,IF(V53="FBA",I53,J53))</f>
        <v>0</v>
      </c>
      <c r="S53" s="337"/>
      <c r="T53" s="337">
        <f t="shared" si="4"/>
        <v>0</v>
      </c>
      <c r="U53" s="323" t="str">
        <f t="shared" si="5"/>
        <v>-</v>
      </c>
      <c r="V53" s="338"/>
    </row>
    <row r="54" customHeight="1" spans="2:22">
      <c r="B54" s="299"/>
      <c r="C54" s="7" t="s">
        <v>994</v>
      </c>
      <c r="D54" s="8" t="s">
        <v>995</v>
      </c>
      <c r="E54" s="8" t="s">
        <v>957</v>
      </c>
      <c r="F54" s="9"/>
      <c r="G54" s="10" t="s">
        <v>996</v>
      </c>
      <c r="H54" s="11"/>
      <c r="I54" s="31"/>
      <c r="J54" s="32"/>
      <c r="K54" s="33"/>
      <c r="L54" s="33"/>
      <c r="M54" s="33"/>
      <c r="N54" s="33"/>
      <c r="O54" s="33"/>
      <c r="P54" s="33"/>
      <c r="Q54" s="43"/>
      <c r="R54" s="44">
        <f>IF($A$1="补货",IF(V54="FBA",I54,0)+K54+L54,IF(V54="FBA",I54,J54))</f>
        <v>0</v>
      </c>
      <c r="S54" s="45"/>
      <c r="T54" s="45">
        <f t="shared" ref="T54:T117" si="6">R54+S54</f>
        <v>0</v>
      </c>
      <c r="U54" s="33" t="str">
        <f t="shared" ref="U54:U117" si="7">IF(Q54&gt;0,T54/Q54*7,"-")</f>
        <v>-</v>
      </c>
      <c r="V54" s="46"/>
    </row>
    <row r="55" customHeight="1" spans="2:22">
      <c r="B55" s="299"/>
      <c r="C55" s="7" t="s">
        <v>997</v>
      </c>
      <c r="D55" s="8" t="s">
        <v>998</v>
      </c>
      <c r="E55" s="8" t="s">
        <v>31</v>
      </c>
      <c r="F55" s="9"/>
      <c r="G55" s="10" t="s">
        <v>999</v>
      </c>
      <c r="H55" s="11"/>
      <c r="I55" s="31"/>
      <c r="J55" s="32"/>
      <c r="K55" s="33"/>
      <c r="L55" s="33"/>
      <c r="M55" s="33"/>
      <c r="N55" s="33"/>
      <c r="O55" s="33"/>
      <c r="P55" s="33"/>
      <c r="Q55" s="43"/>
      <c r="R55" s="44">
        <f>IF($A$1="补货",IF(V55="FBA",I55,0)+K55+L55,IF(V55="FBA",I55,J55))</f>
        <v>0</v>
      </c>
      <c r="S55" s="45"/>
      <c r="T55" s="45">
        <f t="shared" si="6"/>
        <v>0</v>
      </c>
      <c r="U55" s="33" t="str">
        <f t="shared" si="7"/>
        <v>-</v>
      </c>
      <c r="V55" s="46"/>
    </row>
    <row r="56" customHeight="1" spans="2:22">
      <c r="B56" s="301"/>
      <c r="C56" s="302" t="s">
        <v>1000</v>
      </c>
      <c r="D56" s="303" t="s">
        <v>1001</v>
      </c>
      <c r="E56" s="303" t="s">
        <v>913</v>
      </c>
      <c r="F56" s="311"/>
      <c r="G56" s="305" t="s">
        <v>1002</v>
      </c>
      <c r="H56" s="26"/>
      <c r="I56" s="37"/>
      <c r="J56" s="38"/>
      <c r="K56" s="39"/>
      <c r="L56" s="39"/>
      <c r="M56" s="39"/>
      <c r="N56" s="39"/>
      <c r="O56" s="39"/>
      <c r="P56" s="39"/>
      <c r="Q56" s="48"/>
      <c r="R56" s="339">
        <f>IF($A$1="补货",IF(V56="FBA",I56,0)+K56+L56,IF(V56="FBA",I56,J56))</f>
        <v>0</v>
      </c>
      <c r="S56" s="50"/>
      <c r="T56" s="50">
        <f t="shared" si="6"/>
        <v>0</v>
      </c>
      <c r="U56" s="39" t="str">
        <f t="shared" si="7"/>
        <v>-</v>
      </c>
      <c r="V56" s="51"/>
    </row>
    <row r="57" customHeight="1" spans="2:22">
      <c r="B57" s="293"/>
      <c r="C57" s="294" t="s">
        <v>1003</v>
      </c>
      <c r="D57" s="295" t="s">
        <v>1004</v>
      </c>
      <c r="E57" s="295" t="s">
        <v>953</v>
      </c>
      <c r="F57" s="296" t="s">
        <v>1005</v>
      </c>
      <c r="G57" s="297" t="s">
        <v>1006</v>
      </c>
      <c r="H57" s="298"/>
      <c r="I57" s="321"/>
      <c r="J57" s="322"/>
      <c r="K57" s="323"/>
      <c r="L57" s="323"/>
      <c r="M57" s="323"/>
      <c r="N57" s="323"/>
      <c r="O57" s="323"/>
      <c r="P57" s="323"/>
      <c r="Q57" s="335"/>
      <c r="R57" s="336">
        <f>IF($A$1="补货",IF(V57="FBA",I57,0)+K57+L57,IF(V57="FBA",I57,J57))</f>
        <v>0</v>
      </c>
      <c r="S57" s="337"/>
      <c r="T57" s="337">
        <f t="shared" si="6"/>
        <v>0</v>
      </c>
      <c r="U57" s="323" t="str">
        <f t="shared" si="7"/>
        <v>-</v>
      </c>
      <c r="V57" s="338"/>
    </row>
    <row r="58" customHeight="1" spans="2:22">
      <c r="B58" s="299"/>
      <c r="C58" s="7" t="s">
        <v>1007</v>
      </c>
      <c r="D58" s="8" t="s">
        <v>1008</v>
      </c>
      <c r="E58" s="8" t="s">
        <v>957</v>
      </c>
      <c r="F58" s="9" t="s">
        <v>1005</v>
      </c>
      <c r="G58" s="10" t="s">
        <v>1009</v>
      </c>
      <c r="H58" s="11"/>
      <c r="I58" s="31"/>
      <c r="J58" s="32"/>
      <c r="K58" s="33"/>
      <c r="L58" s="33"/>
      <c r="M58" s="33"/>
      <c r="N58" s="33"/>
      <c r="O58" s="33"/>
      <c r="P58" s="33"/>
      <c r="Q58" s="43"/>
      <c r="R58" s="44">
        <f>IF($A$1="补货",IF(V58="FBA",I58,0)+K58+L58,IF(V58="FBA",I58,J58))</f>
        <v>0</v>
      </c>
      <c r="S58" s="45"/>
      <c r="T58" s="45">
        <f t="shared" si="6"/>
        <v>0</v>
      </c>
      <c r="U58" s="33" t="str">
        <f t="shared" si="7"/>
        <v>-</v>
      </c>
      <c r="V58" s="46"/>
    </row>
    <row r="59" customHeight="1" spans="2:22">
      <c r="B59" s="299"/>
      <c r="C59" s="7" t="s">
        <v>1010</v>
      </c>
      <c r="D59" s="8" t="s">
        <v>1011</v>
      </c>
      <c r="E59" s="8" t="s">
        <v>145</v>
      </c>
      <c r="F59" s="9" t="s">
        <v>1005</v>
      </c>
      <c r="G59" s="10" t="s">
        <v>1012</v>
      </c>
      <c r="H59" s="11"/>
      <c r="I59" s="31"/>
      <c r="J59" s="32"/>
      <c r="K59" s="33"/>
      <c r="L59" s="33"/>
      <c r="M59" s="33"/>
      <c r="N59" s="33"/>
      <c r="O59" s="33"/>
      <c r="P59" s="33"/>
      <c r="Q59" s="43"/>
      <c r="R59" s="44">
        <f>IF($A$1="补货",IF(V59="FBA",I59,0)+K59+L59,IF(V59="FBA",I59,J59))</f>
        <v>0</v>
      </c>
      <c r="S59" s="45"/>
      <c r="T59" s="45">
        <f t="shared" si="6"/>
        <v>0</v>
      </c>
      <c r="U59" s="33" t="str">
        <f t="shared" si="7"/>
        <v>-</v>
      </c>
      <c r="V59" s="46"/>
    </row>
    <row r="60" customHeight="1" spans="2:22">
      <c r="B60" s="299"/>
      <c r="C60" s="7" t="s">
        <v>1013</v>
      </c>
      <c r="D60" s="8" t="s">
        <v>1014</v>
      </c>
      <c r="E60" s="8" t="s">
        <v>988</v>
      </c>
      <c r="F60" s="9" t="s">
        <v>1005</v>
      </c>
      <c r="G60" s="10" t="s">
        <v>1015</v>
      </c>
      <c r="H60" s="11"/>
      <c r="I60" s="31"/>
      <c r="J60" s="32"/>
      <c r="K60" s="33"/>
      <c r="L60" s="33"/>
      <c r="M60" s="33"/>
      <c r="N60" s="33"/>
      <c r="O60" s="33"/>
      <c r="P60" s="33"/>
      <c r="Q60" s="43"/>
      <c r="R60" s="44">
        <f>IF($A$1="补货",IF(V60="FBA",I60,0)+K60+L60,IF(V60="FBA",I60,J60))</f>
        <v>0</v>
      </c>
      <c r="S60" s="45"/>
      <c r="T60" s="45">
        <f t="shared" si="6"/>
        <v>0</v>
      </c>
      <c r="U60" s="33" t="str">
        <f t="shared" si="7"/>
        <v>-</v>
      </c>
      <c r="V60" s="46"/>
    </row>
    <row r="61" customHeight="1" spans="2:22">
      <c r="B61" s="299"/>
      <c r="C61" s="7" t="s">
        <v>1016</v>
      </c>
      <c r="D61" s="8" t="s">
        <v>1017</v>
      </c>
      <c r="E61" s="8" t="s">
        <v>953</v>
      </c>
      <c r="F61" s="9" t="s">
        <v>1018</v>
      </c>
      <c r="G61" s="10" t="s">
        <v>1019</v>
      </c>
      <c r="H61" s="11"/>
      <c r="I61" s="31"/>
      <c r="J61" s="32"/>
      <c r="K61" s="33"/>
      <c r="L61" s="33"/>
      <c r="M61" s="33"/>
      <c r="N61" s="33"/>
      <c r="O61" s="33"/>
      <c r="P61" s="33"/>
      <c r="Q61" s="43"/>
      <c r="R61" s="44">
        <f>IF($A$1="补货",IF(V61="FBA",I61,0)+K61+L61,IF(V61="FBA",I61,J61))</f>
        <v>0</v>
      </c>
      <c r="S61" s="45"/>
      <c r="T61" s="45">
        <f t="shared" si="6"/>
        <v>0</v>
      </c>
      <c r="U61" s="33" t="str">
        <f t="shared" si="7"/>
        <v>-</v>
      </c>
      <c r="V61" s="46"/>
    </row>
    <row r="62" customHeight="1" spans="2:22">
      <c r="B62" s="299"/>
      <c r="C62" s="7" t="s">
        <v>1020</v>
      </c>
      <c r="D62" s="8" t="s">
        <v>1021</v>
      </c>
      <c r="E62" s="8" t="s">
        <v>957</v>
      </c>
      <c r="F62" s="9" t="s">
        <v>1018</v>
      </c>
      <c r="G62" s="10" t="s">
        <v>1022</v>
      </c>
      <c r="H62" s="11"/>
      <c r="I62" s="31"/>
      <c r="J62" s="32"/>
      <c r="K62" s="33"/>
      <c r="L62" s="33"/>
      <c r="M62" s="33"/>
      <c r="N62" s="33"/>
      <c r="O62" s="33"/>
      <c r="P62" s="33"/>
      <c r="Q62" s="43"/>
      <c r="R62" s="44">
        <f>IF($A$1="补货",IF(V62="FBA",I62,0)+K62+L62,IF(V62="FBA",I62,J62))</f>
        <v>0</v>
      </c>
      <c r="S62" s="45"/>
      <c r="T62" s="45">
        <f t="shared" si="6"/>
        <v>0</v>
      </c>
      <c r="U62" s="33" t="str">
        <f t="shared" si="7"/>
        <v>-</v>
      </c>
      <c r="V62" s="46"/>
    </row>
    <row r="63" customHeight="1" spans="2:22">
      <c r="B63" s="299"/>
      <c r="C63" s="7" t="s">
        <v>1023</v>
      </c>
      <c r="D63" s="8" t="s">
        <v>1024</v>
      </c>
      <c r="E63" s="8" t="s">
        <v>145</v>
      </c>
      <c r="F63" s="9" t="s">
        <v>1018</v>
      </c>
      <c r="G63" s="10" t="s">
        <v>1025</v>
      </c>
      <c r="H63" s="11"/>
      <c r="I63" s="31"/>
      <c r="J63" s="32"/>
      <c r="K63" s="33"/>
      <c r="L63" s="33"/>
      <c r="M63" s="33"/>
      <c r="N63" s="33"/>
      <c r="O63" s="33"/>
      <c r="P63" s="33"/>
      <c r="Q63" s="43"/>
      <c r="R63" s="44">
        <f>IF($A$1="补货",IF(V63="FBA",I63,0)+K63+L63,IF(V63="FBA",I63,J63))</f>
        <v>0</v>
      </c>
      <c r="S63" s="45"/>
      <c r="T63" s="45">
        <f t="shared" si="6"/>
        <v>0</v>
      </c>
      <c r="U63" s="33" t="str">
        <f t="shared" si="7"/>
        <v>-</v>
      </c>
      <c r="V63" s="46"/>
    </row>
    <row r="64" customHeight="1" spans="2:22">
      <c r="B64" s="301"/>
      <c r="C64" s="302" t="s">
        <v>1026</v>
      </c>
      <c r="D64" s="303" t="s">
        <v>1027</v>
      </c>
      <c r="E64" s="303" t="s">
        <v>988</v>
      </c>
      <c r="F64" s="311" t="s">
        <v>1018</v>
      </c>
      <c r="G64" s="305" t="s">
        <v>1028</v>
      </c>
      <c r="H64" s="26"/>
      <c r="I64" s="37"/>
      <c r="J64" s="38"/>
      <c r="K64" s="39"/>
      <c r="L64" s="39"/>
      <c r="M64" s="39"/>
      <c r="N64" s="39"/>
      <c r="O64" s="39"/>
      <c r="P64" s="39"/>
      <c r="Q64" s="48"/>
      <c r="R64" s="339">
        <f>IF($A$1="补货",IF(V64="FBA",I64,0)+K64+L64,IF(V64="FBA",I64,J64))</f>
        <v>0</v>
      </c>
      <c r="S64" s="50"/>
      <c r="T64" s="50">
        <f t="shared" si="6"/>
        <v>0</v>
      </c>
      <c r="U64" s="39" t="str">
        <f t="shared" si="7"/>
        <v>-</v>
      </c>
      <c r="V64" s="51"/>
    </row>
    <row r="65" customHeight="1" spans="2:22">
      <c r="B65" s="293"/>
      <c r="C65" s="294" t="s">
        <v>1029</v>
      </c>
      <c r="D65" s="295" t="s">
        <v>1030</v>
      </c>
      <c r="E65" s="295" t="s">
        <v>1031</v>
      </c>
      <c r="F65" s="296"/>
      <c r="G65" s="297" t="s">
        <v>1032</v>
      </c>
      <c r="H65" s="298"/>
      <c r="I65" s="321"/>
      <c r="J65" s="322"/>
      <c r="K65" s="323"/>
      <c r="L65" s="323"/>
      <c r="M65" s="323"/>
      <c r="N65" s="323"/>
      <c r="O65" s="323"/>
      <c r="P65" s="323"/>
      <c r="Q65" s="335"/>
      <c r="R65" s="336">
        <f>IF($A$1="补货",IF(V65="FBA",I65,0)+K65+L65,IF(V65="FBA",I65,J65))</f>
        <v>0</v>
      </c>
      <c r="S65" s="337"/>
      <c r="T65" s="337">
        <f t="shared" si="6"/>
        <v>0</v>
      </c>
      <c r="U65" s="323" t="str">
        <f t="shared" si="7"/>
        <v>-</v>
      </c>
      <c r="V65" s="338"/>
    </row>
    <row r="66" customHeight="1" spans="2:22">
      <c r="B66" s="299"/>
      <c r="C66" s="7" t="s">
        <v>1033</v>
      </c>
      <c r="D66" s="8" t="s">
        <v>1034</v>
      </c>
      <c r="E66" s="8" t="s">
        <v>953</v>
      </c>
      <c r="F66" s="9"/>
      <c r="G66" s="10" t="s">
        <v>1035</v>
      </c>
      <c r="H66" s="11"/>
      <c r="I66" s="31"/>
      <c r="J66" s="32"/>
      <c r="K66" s="33"/>
      <c r="L66" s="33"/>
      <c r="M66" s="33"/>
      <c r="N66" s="33"/>
      <c r="O66" s="33"/>
      <c r="P66" s="33"/>
      <c r="Q66" s="43"/>
      <c r="R66" s="44">
        <f>IF($A$1="补货",IF(V66="FBA",I66,0)+K66+L66,IF(V66="FBA",I66,J66))</f>
        <v>0</v>
      </c>
      <c r="S66" s="45"/>
      <c r="T66" s="45">
        <f t="shared" si="6"/>
        <v>0</v>
      </c>
      <c r="U66" s="33" t="str">
        <f t="shared" si="7"/>
        <v>-</v>
      </c>
      <c r="V66" s="46"/>
    </row>
    <row r="67" customHeight="1" spans="2:22">
      <c r="B67" s="299"/>
      <c r="C67" s="7" t="s">
        <v>1036</v>
      </c>
      <c r="D67" s="8" t="s">
        <v>1037</v>
      </c>
      <c r="E67" s="8" t="s">
        <v>1038</v>
      </c>
      <c r="F67" s="9"/>
      <c r="G67" s="10" t="s">
        <v>1039</v>
      </c>
      <c r="H67" s="11"/>
      <c r="I67" s="31"/>
      <c r="J67" s="32"/>
      <c r="K67" s="33"/>
      <c r="L67" s="33"/>
      <c r="M67" s="33"/>
      <c r="N67" s="33"/>
      <c r="O67" s="33"/>
      <c r="P67" s="33"/>
      <c r="Q67" s="43"/>
      <c r="R67" s="44">
        <f>IF($A$1="补货",IF(V67="FBA",I67,0)+K67+L67,IF(V67="FBA",I67,J67))</f>
        <v>0</v>
      </c>
      <c r="S67" s="45"/>
      <c r="T67" s="45">
        <f t="shared" si="6"/>
        <v>0</v>
      </c>
      <c r="U67" s="33" t="str">
        <f t="shared" si="7"/>
        <v>-</v>
      </c>
      <c r="V67" s="46"/>
    </row>
    <row r="68" customHeight="1" spans="2:22">
      <c r="B68" s="299"/>
      <c r="C68" s="7" t="s">
        <v>1040</v>
      </c>
      <c r="D68" s="8" t="s">
        <v>1041</v>
      </c>
      <c r="E68" s="8" t="s">
        <v>957</v>
      </c>
      <c r="F68" s="9"/>
      <c r="G68" s="10" t="s">
        <v>1042</v>
      </c>
      <c r="H68" s="11"/>
      <c r="I68" s="31"/>
      <c r="J68" s="32"/>
      <c r="K68" s="33"/>
      <c r="L68" s="33"/>
      <c r="M68" s="33"/>
      <c r="N68" s="33"/>
      <c r="O68" s="33"/>
      <c r="P68" s="33"/>
      <c r="Q68" s="43"/>
      <c r="R68" s="44">
        <f>IF($A$1="补货",IF(V68="FBA",I68,0)+K68+L68,IF(V68="FBA",I68,J68))</f>
        <v>0</v>
      </c>
      <c r="S68" s="45"/>
      <c r="T68" s="45">
        <f t="shared" si="6"/>
        <v>0</v>
      </c>
      <c r="U68" s="33" t="str">
        <f t="shared" si="7"/>
        <v>-</v>
      </c>
      <c r="V68" s="46"/>
    </row>
    <row r="69" customHeight="1" spans="2:22">
      <c r="B69" s="299"/>
      <c r="C69" s="7" t="s">
        <v>1043</v>
      </c>
      <c r="D69" s="8" t="s">
        <v>1044</v>
      </c>
      <c r="E69" s="8" t="s">
        <v>1045</v>
      </c>
      <c r="F69" s="9"/>
      <c r="G69" s="10" t="s">
        <v>1046</v>
      </c>
      <c r="H69" s="11"/>
      <c r="I69" s="31"/>
      <c r="J69" s="32"/>
      <c r="K69" s="33"/>
      <c r="L69" s="33"/>
      <c r="M69" s="33"/>
      <c r="N69" s="33"/>
      <c r="O69" s="33"/>
      <c r="P69" s="33"/>
      <c r="Q69" s="43"/>
      <c r="R69" s="44">
        <f>IF($A$1="补货",IF(V69="FBA",I69,0)+K69+L69,IF(V69="FBA",I69,J69))</f>
        <v>0</v>
      </c>
      <c r="S69" s="45"/>
      <c r="T69" s="45">
        <f t="shared" si="6"/>
        <v>0</v>
      </c>
      <c r="U69" s="33" t="str">
        <f t="shared" si="7"/>
        <v>-</v>
      </c>
      <c r="V69" s="46"/>
    </row>
    <row r="70" customHeight="1" spans="2:22">
      <c r="B70" s="299"/>
      <c r="C70" s="7" t="s">
        <v>1047</v>
      </c>
      <c r="D70" s="8" t="s">
        <v>1048</v>
      </c>
      <c r="E70" s="8" t="s">
        <v>145</v>
      </c>
      <c r="F70" s="9"/>
      <c r="G70" s="10" t="s">
        <v>1049</v>
      </c>
      <c r="H70" s="11"/>
      <c r="I70" s="31"/>
      <c r="J70" s="32"/>
      <c r="K70" s="33"/>
      <c r="L70" s="33"/>
      <c r="M70" s="33"/>
      <c r="N70" s="33"/>
      <c r="O70" s="33"/>
      <c r="P70" s="33"/>
      <c r="Q70" s="43"/>
      <c r="R70" s="44">
        <f>IF($A$1="补货",IF(V70="FBA",I70,0)+K70+L70,IF(V70="FBA",I70,J70))</f>
        <v>0</v>
      </c>
      <c r="S70" s="45"/>
      <c r="T70" s="45">
        <f t="shared" si="6"/>
        <v>0</v>
      </c>
      <c r="U70" s="33" t="str">
        <f t="shared" si="7"/>
        <v>-</v>
      </c>
      <c r="V70" s="46"/>
    </row>
    <row r="71" customHeight="1" spans="2:22">
      <c r="B71" s="299"/>
      <c r="C71" s="7" t="s">
        <v>1050</v>
      </c>
      <c r="D71" s="8" t="s">
        <v>1051</v>
      </c>
      <c r="E71" s="8" t="s">
        <v>1052</v>
      </c>
      <c r="F71" s="9"/>
      <c r="G71" s="10" t="s">
        <v>1053</v>
      </c>
      <c r="H71" s="11"/>
      <c r="I71" s="31"/>
      <c r="J71" s="32"/>
      <c r="K71" s="33"/>
      <c r="L71" s="33"/>
      <c r="M71" s="33"/>
      <c r="N71" s="33"/>
      <c r="O71" s="33"/>
      <c r="P71" s="33"/>
      <c r="Q71" s="43"/>
      <c r="R71" s="44">
        <f>IF($A$1="补货",IF(V71="FBA",I71,0)+K71+L71,IF(V71="FBA",I71,J71))</f>
        <v>0</v>
      </c>
      <c r="S71" s="45"/>
      <c r="T71" s="45">
        <f t="shared" si="6"/>
        <v>0</v>
      </c>
      <c r="U71" s="33" t="str">
        <f t="shared" si="7"/>
        <v>-</v>
      </c>
      <c r="V71" s="46"/>
    </row>
    <row r="72" customHeight="1" spans="2:22">
      <c r="B72" s="301"/>
      <c r="C72" s="302" t="s">
        <v>1054</v>
      </c>
      <c r="D72" s="303" t="s">
        <v>1055</v>
      </c>
      <c r="E72" s="303" t="s">
        <v>988</v>
      </c>
      <c r="F72" s="311"/>
      <c r="G72" s="305" t="s">
        <v>1056</v>
      </c>
      <c r="H72" s="26"/>
      <c r="I72" s="37"/>
      <c r="J72" s="38"/>
      <c r="K72" s="39"/>
      <c r="L72" s="39"/>
      <c r="M72" s="39"/>
      <c r="N72" s="39"/>
      <c r="O72" s="39"/>
      <c r="P72" s="39"/>
      <c r="Q72" s="48"/>
      <c r="R72" s="339">
        <f>IF($A$1="补货",IF(V72="FBA",I72,0)+K72+L72,IF(V72="FBA",I72,J72))</f>
        <v>0</v>
      </c>
      <c r="S72" s="50"/>
      <c r="T72" s="50">
        <f t="shared" si="6"/>
        <v>0</v>
      </c>
      <c r="U72" s="39" t="str">
        <f t="shared" si="7"/>
        <v>-</v>
      </c>
      <c r="V72" s="51"/>
    </row>
    <row r="73" customHeight="1" spans="2:22">
      <c r="B73" s="293"/>
      <c r="C73" s="294" t="s">
        <v>1057</v>
      </c>
      <c r="D73" s="295" t="s">
        <v>1058</v>
      </c>
      <c r="E73" s="295" t="s">
        <v>145</v>
      </c>
      <c r="F73" s="296"/>
      <c r="G73" s="297" t="s">
        <v>1059</v>
      </c>
      <c r="H73" s="298"/>
      <c r="I73" s="321"/>
      <c r="J73" s="322"/>
      <c r="K73" s="323"/>
      <c r="L73" s="323"/>
      <c r="M73" s="323"/>
      <c r="N73" s="323"/>
      <c r="O73" s="323"/>
      <c r="P73" s="323"/>
      <c r="Q73" s="335"/>
      <c r="R73" s="336">
        <f>IF($A$1="补货",IF(V73="FBA",I73,0)+K73+L73,IF(V73="FBA",I73,J73))</f>
        <v>0</v>
      </c>
      <c r="S73" s="337"/>
      <c r="T73" s="337">
        <f t="shared" si="6"/>
        <v>0</v>
      </c>
      <c r="U73" s="323" t="str">
        <f t="shared" si="7"/>
        <v>-</v>
      </c>
      <c r="V73" s="338"/>
    </row>
    <row r="74" customHeight="1" spans="2:22">
      <c r="B74" s="349"/>
      <c r="C74" s="350" t="s">
        <v>1060</v>
      </c>
      <c r="D74" s="351" t="s">
        <v>1061</v>
      </c>
      <c r="E74" s="351" t="s">
        <v>988</v>
      </c>
      <c r="F74" s="352"/>
      <c r="G74" s="353" t="s">
        <v>1062</v>
      </c>
      <c r="H74" s="354"/>
      <c r="I74" s="366"/>
      <c r="J74" s="367"/>
      <c r="K74" s="368"/>
      <c r="L74" s="368"/>
      <c r="M74" s="368"/>
      <c r="N74" s="368"/>
      <c r="O74" s="368"/>
      <c r="P74" s="368"/>
      <c r="Q74" s="340"/>
      <c r="R74" s="372">
        <f>IF($A$1="补货",IF(V74="FBA",I74,0)+K74+L74,IF(V74="FBA",I74,J74))</f>
        <v>0</v>
      </c>
      <c r="S74" s="373"/>
      <c r="T74" s="45">
        <f t="shared" si="6"/>
        <v>0</v>
      </c>
      <c r="U74" s="33" t="str">
        <f t="shared" si="7"/>
        <v>-</v>
      </c>
      <c r="V74" s="374"/>
    </row>
    <row r="75" customHeight="1" spans="2:22">
      <c r="B75" s="355"/>
      <c r="C75" s="356" t="s">
        <v>1063</v>
      </c>
      <c r="D75" s="357" t="s">
        <v>1064</v>
      </c>
      <c r="E75" s="357" t="s">
        <v>953</v>
      </c>
      <c r="F75" s="358"/>
      <c r="G75" s="359" t="s">
        <v>1065</v>
      </c>
      <c r="H75" s="360"/>
      <c r="I75" s="369"/>
      <c r="J75" s="370"/>
      <c r="K75" s="371"/>
      <c r="L75" s="371"/>
      <c r="M75" s="371"/>
      <c r="N75" s="371"/>
      <c r="O75" s="371"/>
      <c r="P75" s="371"/>
      <c r="Q75" s="332"/>
      <c r="R75" s="375">
        <f>IF($A$1="补货",IF(V75="FBA",I75,0)+K75+L75,IF(V75="FBA",I75,J75))</f>
        <v>0</v>
      </c>
      <c r="S75" s="358"/>
      <c r="T75" s="45">
        <f t="shared" si="6"/>
        <v>0</v>
      </c>
      <c r="U75" s="33" t="str">
        <f t="shared" si="7"/>
        <v>-</v>
      </c>
      <c r="V75" s="376"/>
    </row>
    <row r="76" customHeight="1" spans="2:22">
      <c r="B76" s="301"/>
      <c r="C76" s="302" t="s">
        <v>1066</v>
      </c>
      <c r="D76" s="303" t="s">
        <v>1067</v>
      </c>
      <c r="E76" s="303" t="s">
        <v>957</v>
      </c>
      <c r="F76" s="50"/>
      <c r="G76" s="305" t="s">
        <v>1068</v>
      </c>
      <c r="H76" s="26"/>
      <c r="I76" s="37"/>
      <c r="J76" s="38"/>
      <c r="K76" s="39"/>
      <c r="L76" s="39"/>
      <c r="M76" s="39"/>
      <c r="N76" s="39"/>
      <c r="O76" s="39"/>
      <c r="P76" s="39"/>
      <c r="Q76" s="48"/>
      <c r="R76" s="339">
        <f>IF($A$1="补货",IF(V76="FBA",I76,0)+K76+L76,IF(V76="FBA",I76,J76))</f>
        <v>0</v>
      </c>
      <c r="S76" s="50"/>
      <c r="T76" s="377">
        <f t="shared" si="6"/>
        <v>0</v>
      </c>
      <c r="U76" s="378" t="str">
        <f t="shared" si="7"/>
        <v>-</v>
      </c>
      <c r="V76" s="51"/>
    </row>
    <row r="77" customHeight="1" spans="2:22">
      <c r="B77" s="293"/>
      <c r="C77" s="294" t="s">
        <v>1069</v>
      </c>
      <c r="D77" s="295" t="s">
        <v>1070</v>
      </c>
      <c r="E77" s="295" t="s">
        <v>953</v>
      </c>
      <c r="F77" s="296" t="s">
        <v>1071</v>
      </c>
      <c r="G77" s="297" t="s">
        <v>1072</v>
      </c>
      <c r="H77" s="298"/>
      <c r="I77" s="321"/>
      <c r="J77" s="322"/>
      <c r="K77" s="323"/>
      <c r="L77" s="323"/>
      <c r="M77" s="323"/>
      <c r="N77" s="323"/>
      <c r="O77" s="323"/>
      <c r="P77" s="323"/>
      <c r="Q77" s="335"/>
      <c r="R77" s="336">
        <f>IF($A$1="补货",IF(V77="FBA",I77,0)+K77+L77,IF(V77="FBA",I77,J77))</f>
        <v>0</v>
      </c>
      <c r="S77" s="337"/>
      <c r="T77" s="342">
        <f t="shared" si="6"/>
        <v>0</v>
      </c>
      <c r="U77" s="326" t="str">
        <f t="shared" si="7"/>
        <v>-</v>
      </c>
      <c r="V77" s="338"/>
    </row>
    <row r="78" customHeight="1" spans="2:22">
      <c r="B78" s="299"/>
      <c r="C78" s="7" t="s">
        <v>1073</v>
      </c>
      <c r="D78" s="8" t="s">
        <v>1074</v>
      </c>
      <c r="E78" s="8" t="s">
        <v>953</v>
      </c>
      <c r="F78" s="9" t="s">
        <v>1075</v>
      </c>
      <c r="G78" s="10" t="s">
        <v>1076</v>
      </c>
      <c r="H78" s="11"/>
      <c r="I78" s="31"/>
      <c r="J78" s="32"/>
      <c r="K78" s="33"/>
      <c r="L78" s="33"/>
      <c r="M78" s="33"/>
      <c r="N78" s="33"/>
      <c r="O78" s="33"/>
      <c r="P78" s="33"/>
      <c r="Q78" s="43"/>
      <c r="R78" s="44">
        <f>IF($A$1="补货",IF(V78="FBA",I78,0)+K78+L78,IF(V78="FBA",I78,J78))</f>
        <v>0</v>
      </c>
      <c r="S78" s="45"/>
      <c r="T78" s="45">
        <f t="shared" si="6"/>
        <v>0</v>
      </c>
      <c r="U78" s="33" t="str">
        <f t="shared" si="7"/>
        <v>-</v>
      </c>
      <c r="V78" s="46"/>
    </row>
    <row r="79" customHeight="1" spans="2:22">
      <c r="B79" s="299"/>
      <c r="C79" s="7" t="s">
        <v>1077</v>
      </c>
      <c r="D79" s="8" t="s">
        <v>1078</v>
      </c>
      <c r="E79" s="8" t="s">
        <v>957</v>
      </c>
      <c r="F79" s="9" t="s">
        <v>1071</v>
      </c>
      <c r="G79" s="10" t="s">
        <v>1079</v>
      </c>
      <c r="H79" s="11"/>
      <c r="I79" s="31"/>
      <c r="J79" s="32"/>
      <c r="K79" s="33"/>
      <c r="L79" s="33"/>
      <c r="M79" s="33"/>
      <c r="N79" s="33"/>
      <c r="O79" s="33"/>
      <c r="P79" s="33"/>
      <c r="Q79" s="43"/>
      <c r="R79" s="44">
        <f>IF($A$1="补货",IF(V79="FBA",I79,0)+K79+L79,IF(V79="FBA",I79,J79))</f>
        <v>0</v>
      </c>
      <c r="S79" s="45"/>
      <c r="T79" s="45">
        <f t="shared" si="6"/>
        <v>0</v>
      </c>
      <c r="U79" s="33" t="str">
        <f t="shared" si="7"/>
        <v>-</v>
      </c>
      <c r="V79" s="46"/>
    </row>
    <row r="80" customHeight="1" spans="2:22">
      <c r="B80" s="299"/>
      <c r="C80" s="7" t="s">
        <v>1080</v>
      </c>
      <c r="D80" s="8" t="s">
        <v>1081</v>
      </c>
      <c r="E80" s="8" t="s">
        <v>957</v>
      </c>
      <c r="F80" s="9" t="s">
        <v>1075</v>
      </c>
      <c r="G80" s="10" t="s">
        <v>1082</v>
      </c>
      <c r="H80" s="11"/>
      <c r="I80" s="31"/>
      <c r="J80" s="32"/>
      <c r="K80" s="33"/>
      <c r="L80" s="33"/>
      <c r="M80" s="33"/>
      <c r="N80" s="33"/>
      <c r="O80" s="33"/>
      <c r="P80" s="33"/>
      <c r="Q80" s="43"/>
      <c r="R80" s="44">
        <f>IF($A$1="补货",IF(V80="FBA",I80,0)+K80+L80,IF(V80="FBA",I80,J80))</f>
        <v>0</v>
      </c>
      <c r="S80" s="45"/>
      <c r="T80" s="45">
        <f t="shared" si="6"/>
        <v>0</v>
      </c>
      <c r="U80" s="33" t="str">
        <f t="shared" si="7"/>
        <v>-</v>
      </c>
      <c r="V80" s="46"/>
    </row>
    <row r="81" customHeight="1" spans="2:22">
      <c r="B81" s="299"/>
      <c r="C81" s="7" t="s">
        <v>1083</v>
      </c>
      <c r="D81" s="8" t="s">
        <v>1084</v>
      </c>
      <c r="E81" s="8" t="s">
        <v>145</v>
      </c>
      <c r="F81" s="9" t="s">
        <v>1071</v>
      </c>
      <c r="G81" s="10" t="s">
        <v>1085</v>
      </c>
      <c r="H81" s="11"/>
      <c r="I81" s="31"/>
      <c r="J81" s="32"/>
      <c r="K81" s="33"/>
      <c r="L81" s="33"/>
      <c r="M81" s="33"/>
      <c r="N81" s="33"/>
      <c r="O81" s="33"/>
      <c r="P81" s="33"/>
      <c r="Q81" s="43"/>
      <c r="R81" s="44">
        <f>IF($A$1="补货",IF(V81="FBA",I81,0)+K81+L81,IF(V81="FBA",I81,J81))</f>
        <v>0</v>
      </c>
      <c r="S81" s="45"/>
      <c r="T81" s="45">
        <f t="shared" si="6"/>
        <v>0</v>
      </c>
      <c r="U81" s="33" t="str">
        <f t="shared" si="7"/>
        <v>-</v>
      </c>
      <c r="V81" s="46"/>
    </row>
    <row r="82" customHeight="1" spans="2:22">
      <c r="B82" s="299"/>
      <c r="C82" s="7" t="s">
        <v>1086</v>
      </c>
      <c r="D82" s="8" t="s">
        <v>1087</v>
      </c>
      <c r="E82" s="8" t="s">
        <v>145</v>
      </c>
      <c r="F82" s="9" t="s">
        <v>1075</v>
      </c>
      <c r="G82" s="10" t="s">
        <v>1088</v>
      </c>
      <c r="H82" s="11"/>
      <c r="I82" s="31"/>
      <c r="J82" s="32"/>
      <c r="K82" s="33"/>
      <c r="L82" s="33"/>
      <c r="M82" s="33"/>
      <c r="N82" s="33"/>
      <c r="O82" s="33"/>
      <c r="P82" s="33"/>
      <c r="Q82" s="43"/>
      <c r="R82" s="44">
        <f>IF($A$1="补货",IF(V82="FBA",I82,0)+K82+L82,IF(V82="FBA",I82,J82))</f>
        <v>0</v>
      </c>
      <c r="S82" s="45"/>
      <c r="T82" s="45">
        <f t="shared" si="6"/>
        <v>0</v>
      </c>
      <c r="U82" s="33" t="str">
        <f t="shared" si="7"/>
        <v>-</v>
      </c>
      <c r="V82" s="46"/>
    </row>
    <row r="83" customHeight="1" spans="2:22">
      <c r="B83" s="299"/>
      <c r="C83" s="7" t="s">
        <v>1089</v>
      </c>
      <c r="D83" s="8" t="s">
        <v>1090</v>
      </c>
      <c r="E83" s="8" t="s">
        <v>988</v>
      </c>
      <c r="F83" s="9" t="s">
        <v>1071</v>
      </c>
      <c r="G83" s="10" t="s">
        <v>1091</v>
      </c>
      <c r="H83" s="11"/>
      <c r="I83" s="31"/>
      <c r="J83" s="32"/>
      <c r="K83" s="33"/>
      <c r="L83" s="33"/>
      <c r="M83" s="33"/>
      <c r="N83" s="33"/>
      <c r="O83" s="33"/>
      <c r="P83" s="33"/>
      <c r="Q83" s="43"/>
      <c r="R83" s="44">
        <f>IF($A$1="补货",IF(V83="FBA",I83,0)+K83+L83,IF(V83="FBA",I83,J83))</f>
        <v>0</v>
      </c>
      <c r="S83" s="45"/>
      <c r="T83" s="45">
        <f t="shared" si="6"/>
        <v>0</v>
      </c>
      <c r="U83" s="33" t="str">
        <f t="shared" si="7"/>
        <v>-</v>
      </c>
      <c r="V83" s="46"/>
    </row>
    <row r="84" customHeight="1" spans="2:22">
      <c r="B84" s="301"/>
      <c r="C84" s="302" t="s">
        <v>1092</v>
      </c>
      <c r="D84" s="303" t="s">
        <v>1093</v>
      </c>
      <c r="E84" s="303" t="s">
        <v>988</v>
      </c>
      <c r="F84" s="311" t="s">
        <v>1075</v>
      </c>
      <c r="G84" s="305" t="s">
        <v>1094</v>
      </c>
      <c r="H84" s="26"/>
      <c r="I84" s="37"/>
      <c r="J84" s="38"/>
      <c r="K84" s="39"/>
      <c r="L84" s="39"/>
      <c r="M84" s="39"/>
      <c r="N84" s="39"/>
      <c r="O84" s="39"/>
      <c r="P84" s="39"/>
      <c r="Q84" s="48"/>
      <c r="R84" s="339">
        <f>IF($A$1="补货",IF(V84="FBA",I84,0)+K84+L84,IF(V84="FBA",I84,J84))</f>
        <v>0</v>
      </c>
      <c r="S84" s="50"/>
      <c r="T84" s="50">
        <f t="shared" si="6"/>
        <v>0</v>
      </c>
      <c r="U84" s="39" t="str">
        <f t="shared" si="7"/>
        <v>-</v>
      </c>
      <c r="V84" s="51"/>
    </row>
    <row r="85" customHeight="1" spans="2:22">
      <c r="B85" s="361"/>
      <c r="C85" s="307" t="s">
        <v>1095</v>
      </c>
      <c r="D85" s="308" t="s">
        <v>1096</v>
      </c>
      <c r="E85" s="308" t="s">
        <v>957</v>
      </c>
      <c r="F85" s="300"/>
      <c r="G85" s="309" t="s">
        <v>1097</v>
      </c>
      <c r="H85" s="310"/>
      <c r="I85" s="324"/>
      <c r="J85" s="325"/>
      <c r="K85" s="326"/>
      <c r="L85" s="326"/>
      <c r="M85" s="326"/>
      <c r="N85" s="326"/>
      <c r="O85" s="326"/>
      <c r="P85" s="326"/>
      <c r="Q85" s="340"/>
      <c r="R85" s="341">
        <f>IF($A$1="补货",IF(V85="FBA",I85,0)+K85+L85,IF(V85="FBA",I85,J85))</f>
        <v>0</v>
      </c>
      <c r="S85" s="342"/>
      <c r="T85" s="342">
        <f t="shared" si="6"/>
        <v>0</v>
      </c>
      <c r="U85" s="326" t="str">
        <f t="shared" si="7"/>
        <v>-</v>
      </c>
      <c r="V85" s="343"/>
    </row>
    <row r="86" customHeight="1" spans="2:22">
      <c r="B86" s="15"/>
      <c r="C86" s="290" t="s">
        <v>1098</v>
      </c>
      <c r="D86" s="291" t="s">
        <v>1099</v>
      </c>
      <c r="E86" s="291" t="s">
        <v>145</v>
      </c>
      <c r="F86" s="18"/>
      <c r="G86" s="292" t="s">
        <v>1100</v>
      </c>
      <c r="H86" s="20"/>
      <c r="I86" s="34"/>
      <c r="J86" s="35"/>
      <c r="K86" s="36"/>
      <c r="L86" s="36"/>
      <c r="M86" s="36"/>
      <c r="N86" s="36"/>
      <c r="O86" s="36"/>
      <c r="P86" s="36"/>
      <c r="Q86" s="332"/>
      <c r="R86" s="333">
        <f>IF($A$1="补货",IF(V86="FBA",I86,0)+K86+L86,IF(V86="FBA",I86,J86))</f>
        <v>0</v>
      </c>
      <c r="S86" s="334"/>
      <c r="T86" s="334">
        <f t="shared" si="6"/>
        <v>0</v>
      </c>
      <c r="U86" s="36" t="str">
        <f t="shared" si="7"/>
        <v>-</v>
      </c>
      <c r="V86" s="47"/>
    </row>
    <row r="87" customHeight="1" spans="2:22">
      <c r="B87" s="293"/>
      <c r="C87" s="294" t="s">
        <v>1101</v>
      </c>
      <c r="D87" s="295" t="s">
        <v>1102</v>
      </c>
      <c r="E87" s="295" t="s">
        <v>957</v>
      </c>
      <c r="F87" s="296"/>
      <c r="G87" s="297" t="s">
        <v>1103</v>
      </c>
      <c r="H87" s="298"/>
      <c r="I87" s="321"/>
      <c r="J87" s="322"/>
      <c r="K87" s="323"/>
      <c r="L87" s="323"/>
      <c r="M87" s="323"/>
      <c r="N87" s="323"/>
      <c r="O87" s="323"/>
      <c r="P87" s="323"/>
      <c r="Q87" s="335"/>
      <c r="R87" s="336">
        <f>IF($A$1="补货",IF(V87="FBA",I87,0)+K87+L87,IF(V87="FBA",I87,J87))</f>
        <v>0</v>
      </c>
      <c r="S87" s="337"/>
      <c r="T87" s="337">
        <f t="shared" si="6"/>
        <v>0</v>
      </c>
      <c r="U87" s="323" t="str">
        <f t="shared" si="7"/>
        <v>-</v>
      </c>
      <c r="V87" s="338"/>
    </row>
    <row r="88" customHeight="1" spans="2:22">
      <c r="B88" s="301"/>
      <c r="C88" s="302" t="s">
        <v>1104</v>
      </c>
      <c r="D88" s="303" t="s">
        <v>1105</v>
      </c>
      <c r="E88" s="303" t="s">
        <v>145</v>
      </c>
      <c r="F88" s="311"/>
      <c r="G88" s="305" t="s">
        <v>1106</v>
      </c>
      <c r="H88" s="26"/>
      <c r="I88" s="37"/>
      <c r="J88" s="38"/>
      <c r="K88" s="39"/>
      <c r="L88" s="39"/>
      <c r="M88" s="39"/>
      <c r="N88" s="39"/>
      <c r="O88" s="39"/>
      <c r="P88" s="39"/>
      <c r="Q88" s="48"/>
      <c r="R88" s="339">
        <f>IF($A$1="补货",IF(V88="FBA",I88,0)+K88+L88,IF(V88="FBA",I88,J88))</f>
        <v>0</v>
      </c>
      <c r="S88" s="50"/>
      <c r="T88" s="50">
        <f t="shared" si="6"/>
        <v>0</v>
      </c>
      <c r="U88" s="39" t="str">
        <f t="shared" si="7"/>
        <v>-</v>
      </c>
      <c r="V88" s="51"/>
    </row>
    <row r="89" customHeight="1" spans="2:22">
      <c r="B89" s="312"/>
      <c r="C89" s="313" t="s">
        <v>1107</v>
      </c>
      <c r="D89" s="314" t="s">
        <v>1108</v>
      </c>
      <c r="E89" s="314"/>
      <c r="F89" s="315"/>
      <c r="G89" s="316" t="s">
        <v>1109</v>
      </c>
      <c r="H89" s="317"/>
      <c r="I89" s="327"/>
      <c r="J89" s="328"/>
      <c r="K89" s="329"/>
      <c r="L89" s="329"/>
      <c r="M89" s="329"/>
      <c r="N89" s="329"/>
      <c r="O89" s="329"/>
      <c r="P89" s="329"/>
      <c r="Q89" s="344"/>
      <c r="R89" s="345">
        <f>IF($A$1="补货",IF(V89="FBA",I89,0)+K89+L89,IF(V89="FBA",I89,J89))</f>
        <v>0</v>
      </c>
      <c r="S89" s="346"/>
      <c r="T89" s="346">
        <f t="shared" si="6"/>
        <v>0</v>
      </c>
      <c r="U89" s="329" t="str">
        <f t="shared" si="7"/>
        <v>-</v>
      </c>
      <c r="V89" s="347"/>
    </row>
    <row r="90" customHeight="1" spans="2:22">
      <c r="B90" s="293"/>
      <c r="C90" s="294" t="s">
        <v>1110</v>
      </c>
      <c r="D90" s="295" t="s">
        <v>1111</v>
      </c>
      <c r="E90" s="295" t="s">
        <v>145</v>
      </c>
      <c r="F90" s="296"/>
      <c r="G90" s="297" t="s">
        <v>1112</v>
      </c>
      <c r="H90" s="298"/>
      <c r="I90" s="321"/>
      <c r="J90" s="322"/>
      <c r="K90" s="323"/>
      <c r="L90" s="323"/>
      <c r="M90" s="323"/>
      <c r="N90" s="323"/>
      <c r="O90" s="323"/>
      <c r="P90" s="323"/>
      <c r="Q90" s="335"/>
      <c r="R90" s="336">
        <f>IF($A$1="补货",IF(V90="FBA",I90,0)+K90+L90,IF(V90="FBA",I90,J90))</f>
        <v>0</v>
      </c>
      <c r="S90" s="337"/>
      <c r="T90" s="337">
        <f t="shared" si="6"/>
        <v>0</v>
      </c>
      <c r="U90" s="323" t="str">
        <f t="shared" si="7"/>
        <v>-</v>
      </c>
      <c r="V90" s="338"/>
    </row>
    <row r="91" customHeight="1" spans="2:22">
      <c r="B91" s="301"/>
      <c r="C91" s="302" t="s">
        <v>1113</v>
      </c>
      <c r="D91" s="303" t="s">
        <v>1114</v>
      </c>
      <c r="E91" s="303" t="s">
        <v>138</v>
      </c>
      <c r="F91" s="311"/>
      <c r="G91" s="305" t="s">
        <v>1115</v>
      </c>
      <c r="H91" s="26"/>
      <c r="I91" s="37"/>
      <c r="J91" s="38"/>
      <c r="K91" s="39"/>
      <c r="L91" s="39"/>
      <c r="M91" s="39"/>
      <c r="N91" s="39"/>
      <c r="O91" s="39"/>
      <c r="P91" s="39"/>
      <c r="Q91" s="48"/>
      <c r="R91" s="339">
        <f>IF($A$1="补货",IF(V91="FBA",I91,0)+K91+L91,IF(V91="FBA",I91,J91))</f>
        <v>0</v>
      </c>
      <c r="S91" s="50"/>
      <c r="T91" s="50">
        <f t="shared" si="6"/>
        <v>0</v>
      </c>
      <c r="U91" s="39" t="str">
        <f t="shared" si="7"/>
        <v>-</v>
      </c>
      <c r="V91" s="51"/>
    </row>
    <row r="92" customHeight="1" spans="2:22">
      <c r="B92" s="293"/>
      <c r="C92" s="294" t="s">
        <v>1116</v>
      </c>
      <c r="D92" s="295" t="s">
        <v>1117</v>
      </c>
      <c r="E92" s="295" t="s">
        <v>1118</v>
      </c>
      <c r="F92" s="296"/>
      <c r="G92" s="297" t="s">
        <v>1119</v>
      </c>
      <c r="H92" s="298"/>
      <c r="I92" s="321"/>
      <c r="J92" s="322"/>
      <c r="K92" s="323"/>
      <c r="L92" s="323"/>
      <c r="M92" s="323"/>
      <c r="N92" s="323"/>
      <c r="O92" s="323"/>
      <c r="P92" s="323"/>
      <c r="Q92" s="335"/>
      <c r="R92" s="336">
        <f>IF($A$1="补货",IF(V92="FBA",I92,0)+K92+L92,IF(V92="FBA",I92,J92))</f>
        <v>0</v>
      </c>
      <c r="S92" s="337"/>
      <c r="T92" s="337">
        <f t="shared" si="6"/>
        <v>0</v>
      </c>
      <c r="U92" s="323" t="str">
        <f t="shared" si="7"/>
        <v>-</v>
      </c>
      <c r="V92" s="338"/>
    </row>
    <row r="93" customHeight="1" spans="2:22">
      <c r="B93" s="299"/>
      <c r="C93" s="7" t="s">
        <v>1120</v>
      </c>
      <c r="D93" s="8" t="s">
        <v>1121</v>
      </c>
      <c r="E93" s="8" t="s">
        <v>1122</v>
      </c>
      <c r="F93" s="9"/>
      <c r="G93" s="10" t="s">
        <v>1123</v>
      </c>
      <c r="H93" s="11"/>
      <c r="I93" s="31"/>
      <c r="J93" s="32"/>
      <c r="K93" s="33"/>
      <c r="L93" s="33"/>
      <c r="M93" s="33"/>
      <c r="N93" s="33"/>
      <c r="O93" s="33"/>
      <c r="P93" s="33"/>
      <c r="Q93" s="43"/>
      <c r="R93" s="44">
        <f>IF($A$1="补货",IF(V93="FBA",I93,0)+K93+L93,IF(V93="FBA",I93,J93))</f>
        <v>0</v>
      </c>
      <c r="S93" s="45"/>
      <c r="T93" s="45">
        <f t="shared" si="6"/>
        <v>0</v>
      </c>
      <c r="U93" s="33" t="str">
        <f t="shared" si="7"/>
        <v>-</v>
      </c>
      <c r="V93" s="46"/>
    </row>
    <row r="94" customHeight="1" spans="2:22">
      <c r="B94" s="301"/>
      <c r="C94" s="302" t="s">
        <v>1124</v>
      </c>
      <c r="D94" s="303" t="s">
        <v>1125</v>
      </c>
      <c r="E94" s="303" t="s">
        <v>1126</v>
      </c>
      <c r="F94" s="311"/>
      <c r="G94" s="305" t="s">
        <v>1127</v>
      </c>
      <c r="H94" s="26"/>
      <c r="I94" s="37"/>
      <c r="J94" s="38"/>
      <c r="K94" s="39"/>
      <c r="L94" s="39"/>
      <c r="M94" s="39"/>
      <c r="N94" s="39"/>
      <c r="O94" s="39"/>
      <c r="P94" s="39"/>
      <c r="Q94" s="48"/>
      <c r="R94" s="379">
        <f>IF($A$1="补货",IF(V94="FBA",I94,0)+K94+L94,IF(V94="FBA",I94,J94))</f>
        <v>0</v>
      </c>
      <c r="S94" s="50"/>
      <c r="T94" s="50">
        <f t="shared" si="6"/>
        <v>0</v>
      </c>
      <c r="U94" s="39" t="str">
        <f t="shared" si="7"/>
        <v>-</v>
      </c>
      <c r="V94" s="51"/>
    </row>
    <row r="95" customHeight="1" spans="2:22">
      <c r="B95" s="361"/>
      <c r="C95" s="307" t="s">
        <v>1128</v>
      </c>
      <c r="D95" s="308" t="s">
        <v>1129</v>
      </c>
      <c r="E95" s="308" t="s">
        <v>145</v>
      </c>
      <c r="F95" s="300"/>
      <c r="G95" s="309" t="s">
        <v>1130</v>
      </c>
      <c r="H95" s="310"/>
      <c r="I95" s="324"/>
      <c r="J95" s="325"/>
      <c r="K95" s="326"/>
      <c r="L95" s="326"/>
      <c r="M95" s="326"/>
      <c r="N95" s="326"/>
      <c r="O95" s="326"/>
      <c r="P95" s="326"/>
      <c r="Q95" s="340"/>
      <c r="R95" s="341">
        <f>IF($A$1="补货",IF(V95="FBA",I95,0)+K95+L95,IF(V95="FBA",I95,J95))</f>
        <v>0</v>
      </c>
      <c r="S95" s="342"/>
      <c r="T95" s="342">
        <f t="shared" si="6"/>
        <v>0</v>
      </c>
      <c r="U95" s="326" t="str">
        <f t="shared" si="7"/>
        <v>-</v>
      </c>
      <c r="V95" s="343"/>
    </row>
    <row r="96" customHeight="1" spans="2:22">
      <c r="B96" s="15"/>
      <c r="C96" s="290" t="s">
        <v>1131</v>
      </c>
      <c r="D96" s="291" t="s">
        <v>1132</v>
      </c>
      <c r="E96" s="291" t="s">
        <v>138</v>
      </c>
      <c r="F96" s="18"/>
      <c r="G96" s="292" t="s">
        <v>1133</v>
      </c>
      <c r="H96" s="20"/>
      <c r="I96" s="34"/>
      <c r="J96" s="35"/>
      <c r="K96" s="36"/>
      <c r="L96" s="36"/>
      <c r="M96" s="36"/>
      <c r="N96" s="36"/>
      <c r="O96" s="36"/>
      <c r="P96" s="36"/>
      <c r="Q96" s="332"/>
      <c r="R96" s="333">
        <f>IF($A$1="补货",IF(V96="FBA",I96,0)+K96+L96,IF(V96="FBA",I96,J96))</f>
        <v>0</v>
      </c>
      <c r="S96" s="334"/>
      <c r="T96" s="334">
        <f t="shared" si="6"/>
        <v>0</v>
      </c>
      <c r="U96" s="36" t="str">
        <f t="shared" si="7"/>
        <v>-</v>
      </c>
      <c r="V96" s="47"/>
    </row>
    <row r="97" customHeight="1" spans="2:22">
      <c r="B97" s="293"/>
      <c r="C97" s="294" t="s">
        <v>1134</v>
      </c>
      <c r="D97" s="295" t="s">
        <v>1135</v>
      </c>
      <c r="E97" s="295" t="s">
        <v>1136</v>
      </c>
      <c r="F97" s="296"/>
      <c r="G97" s="297" t="s">
        <v>1137</v>
      </c>
      <c r="H97" s="298"/>
      <c r="I97" s="321"/>
      <c r="J97" s="322"/>
      <c r="K97" s="323"/>
      <c r="L97" s="323"/>
      <c r="M97" s="323"/>
      <c r="N97" s="323"/>
      <c r="O97" s="323"/>
      <c r="P97" s="323"/>
      <c r="Q97" s="335"/>
      <c r="R97" s="336">
        <f>IF($A$1="补货",IF(V97="FBA",I97,0)+K97+L97,IF(V97="FBA",I97,J97))</f>
        <v>0</v>
      </c>
      <c r="S97" s="337"/>
      <c r="T97" s="337">
        <f t="shared" si="6"/>
        <v>0</v>
      </c>
      <c r="U97" s="323" t="str">
        <f t="shared" si="7"/>
        <v>-</v>
      </c>
      <c r="V97" s="338"/>
    </row>
    <row r="98" customHeight="1" spans="2:22">
      <c r="B98" s="299"/>
      <c r="C98" s="7" t="s">
        <v>1138</v>
      </c>
      <c r="D98" s="8" t="s">
        <v>1139</v>
      </c>
      <c r="E98" s="8" t="s">
        <v>1140</v>
      </c>
      <c r="F98" s="9"/>
      <c r="G98" s="10" t="s">
        <v>1141</v>
      </c>
      <c r="H98" s="11"/>
      <c r="I98" s="31"/>
      <c r="J98" s="32"/>
      <c r="K98" s="33"/>
      <c r="L98" s="33"/>
      <c r="M98" s="33"/>
      <c r="N98" s="33"/>
      <c r="O98" s="33"/>
      <c r="P98" s="33"/>
      <c r="Q98" s="43"/>
      <c r="R98" s="44">
        <f>IF($A$1="补货",IF(V98="FBA",I98,0)+K98+L98,IF(V98="FBA",I98,J98))</f>
        <v>0</v>
      </c>
      <c r="S98" s="45"/>
      <c r="T98" s="45">
        <f t="shared" si="6"/>
        <v>0</v>
      </c>
      <c r="U98" s="33" t="str">
        <f t="shared" si="7"/>
        <v>-</v>
      </c>
      <c r="V98" s="46"/>
    </row>
    <row r="99" customHeight="1" spans="2:22">
      <c r="B99" s="299"/>
      <c r="C99" s="7" t="s">
        <v>1142</v>
      </c>
      <c r="D99" s="8" t="s">
        <v>1143</v>
      </c>
      <c r="E99" s="8" t="s">
        <v>145</v>
      </c>
      <c r="F99" s="9"/>
      <c r="G99" s="10" t="s">
        <v>1144</v>
      </c>
      <c r="H99" s="11"/>
      <c r="I99" s="31"/>
      <c r="J99" s="32"/>
      <c r="K99" s="33"/>
      <c r="L99" s="33"/>
      <c r="M99" s="33"/>
      <c r="N99" s="33"/>
      <c r="O99" s="33"/>
      <c r="P99" s="33"/>
      <c r="Q99" s="43"/>
      <c r="R99" s="44">
        <f>IF($A$1="补货",IF(V99="FBA",I99,0)+K99+L99,IF(V99="FBA",I99,J99))</f>
        <v>0</v>
      </c>
      <c r="S99" s="45"/>
      <c r="T99" s="45">
        <f t="shared" si="6"/>
        <v>0</v>
      </c>
      <c r="U99" s="33" t="str">
        <f t="shared" si="7"/>
        <v>-</v>
      </c>
      <c r="V99" s="46"/>
    </row>
    <row r="100" customHeight="1" spans="2:22">
      <c r="B100" s="301"/>
      <c r="C100" s="302" t="s">
        <v>1145</v>
      </c>
      <c r="D100" s="303" t="s">
        <v>1146</v>
      </c>
      <c r="E100" s="303" t="s">
        <v>1147</v>
      </c>
      <c r="F100" s="311"/>
      <c r="G100" s="305" t="s">
        <v>1148</v>
      </c>
      <c r="H100" s="26"/>
      <c r="I100" s="37"/>
      <c r="J100" s="38"/>
      <c r="K100" s="39"/>
      <c r="L100" s="39"/>
      <c r="M100" s="39"/>
      <c r="N100" s="39"/>
      <c r="O100" s="39"/>
      <c r="P100" s="39"/>
      <c r="Q100" s="48"/>
      <c r="R100" s="339">
        <f>IF($A$1="补货",IF(V100="FBA",I100,0)+K100+L100,IF(V100="FBA",I100,J100))</f>
        <v>0</v>
      </c>
      <c r="S100" s="50"/>
      <c r="T100" s="50">
        <f t="shared" si="6"/>
        <v>0</v>
      </c>
      <c r="U100" s="39" t="str">
        <f t="shared" si="7"/>
        <v>-</v>
      </c>
      <c r="V100" s="51"/>
    </row>
    <row r="101" customHeight="1" spans="2:22">
      <c r="B101" s="293"/>
      <c r="C101" s="294" t="s">
        <v>1149</v>
      </c>
      <c r="D101" s="295" t="s">
        <v>1150</v>
      </c>
      <c r="E101" s="295" t="s">
        <v>130</v>
      </c>
      <c r="F101" s="296"/>
      <c r="G101" s="297" t="s">
        <v>1151</v>
      </c>
      <c r="H101" s="298"/>
      <c r="I101" s="321"/>
      <c r="J101" s="322"/>
      <c r="K101" s="323"/>
      <c r="L101" s="323"/>
      <c r="M101" s="323"/>
      <c r="N101" s="323"/>
      <c r="O101" s="323"/>
      <c r="P101" s="323"/>
      <c r="Q101" s="335"/>
      <c r="R101" s="380">
        <f t="shared" ref="R101:R110" si="8">IF($A$1="补货",IF(V101="FBA",I101,0)+K101+L101,IF(V101="FBA",I101,J101))</f>
        <v>0</v>
      </c>
      <c r="S101" s="381"/>
      <c r="T101" s="337">
        <f t="shared" si="6"/>
        <v>0</v>
      </c>
      <c r="U101" s="323" t="str">
        <f t="shared" si="7"/>
        <v>-</v>
      </c>
      <c r="V101" s="338"/>
    </row>
    <row r="102" customHeight="1" spans="2:22">
      <c r="B102" s="299"/>
      <c r="C102" s="7" t="s">
        <v>1152</v>
      </c>
      <c r="D102" s="8" t="s">
        <v>1153</v>
      </c>
      <c r="E102" s="8" t="s">
        <v>145</v>
      </c>
      <c r="F102" s="9"/>
      <c r="G102" s="10" t="s">
        <v>1154</v>
      </c>
      <c r="H102" s="11"/>
      <c r="I102" s="31"/>
      <c r="J102" s="32"/>
      <c r="K102" s="33"/>
      <c r="L102" s="33"/>
      <c r="M102" s="33"/>
      <c r="N102" s="33"/>
      <c r="O102" s="33"/>
      <c r="P102" s="33"/>
      <c r="Q102" s="43"/>
      <c r="R102" s="382">
        <f t="shared" si="8"/>
        <v>0</v>
      </c>
      <c r="S102" s="383"/>
      <c r="T102" s="45">
        <f t="shared" si="6"/>
        <v>0</v>
      </c>
      <c r="U102" s="33" t="str">
        <f t="shared" si="7"/>
        <v>-</v>
      </c>
      <c r="V102" s="46"/>
    </row>
    <row r="103" customHeight="1" spans="2:22">
      <c r="B103" s="301"/>
      <c r="C103" s="302" t="s">
        <v>1155</v>
      </c>
      <c r="D103" s="303" t="s">
        <v>1156</v>
      </c>
      <c r="E103" s="303" t="s">
        <v>1147</v>
      </c>
      <c r="F103" s="311"/>
      <c r="G103" s="305" t="s">
        <v>1157</v>
      </c>
      <c r="H103" s="26"/>
      <c r="I103" s="37"/>
      <c r="J103" s="38"/>
      <c r="K103" s="39"/>
      <c r="L103" s="39"/>
      <c r="M103" s="39"/>
      <c r="N103" s="39"/>
      <c r="O103" s="39"/>
      <c r="P103" s="39"/>
      <c r="Q103" s="48"/>
      <c r="R103" s="384">
        <f t="shared" si="8"/>
        <v>0</v>
      </c>
      <c r="S103" s="385"/>
      <c r="T103" s="50">
        <f t="shared" si="6"/>
        <v>0</v>
      </c>
      <c r="U103" s="39" t="str">
        <f t="shared" si="7"/>
        <v>-</v>
      </c>
      <c r="V103" s="51"/>
    </row>
    <row r="104" customHeight="1" spans="2:22">
      <c r="B104" s="293"/>
      <c r="C104" s="294" t="s">
        <v>1158</v>
      </c>
      <c r="D104" s="295" t="s">
        <v>1159</v>
      </c>
      <c r="E104" s="295" t="s">
        <v>1136</v>
      </c>
      <c r="F104" s="296"/>
      <c r="G104" s="297" t="s">
        <v>1160</v>
      </c>
      <c r="H104" s="298"/>
      <c r="I104" s="321"/>
      <c r="J104" s="322"/>
      <c r="K104" s="323"/>
      <c r="L104" s="323"/>
      <c r="M104" s="323"/>
      <c r="N104" s="323"/>
      <c r="O104" s="323"/>
      <c r="P104" s="323"/>
      <c r="Q104" s="335"/>
      <c r="R104" s="380">
        <f t="shared" si="8"/>
        <v>0</v>
      </c>
      <c r="S104" s="381"/>
      <c r="T104" s="337">
        <f t="shared" si="6"/>
        <v>0</v>
      </c>
      <c r="U104" s="323" t="str">
        <f t="shared" si="7"/>
        <v>-</v>
      </c>
      <c r="V104" s="338"/>
    </row>
    <row r="105" customHeight="1" spans="2:22">
      <c r="B105" s="299"/>
      <c r="C105" s="7" t="s">
        <v>1161</v>
      </c>
      <c r="D105" s="8" t="s">
        <v>1162</v>
      </c>
      <c r="E105" s="8" t="s">
        <v>145</v>
      </c>
      <c r="F105" s="9"/>
      <c r="G105" s="10" t="s">
        <v>1163</v>
      </c>
      <c r="H105" s="11"/>
      <c r="I105" s="31"/>
      <c r="J105" s="32"/>
      <c r="K105" s="33"/>
      <c r="L105" s="33"/>
      <c r="M105" s="33"/>
      <c r="N105" s="33"/>
      <c r="O105" s="33"/>
      <c r="P105" s="33"/>
      <c r="Q105" s="43"/>
      <c r="R105" s="382">
        <f t="shared" si="8"/>
        <v>0</v>
      </c>
      <c r="S105" s="383"/>
      <c r="T105" s="45">
        <f t="shared" si="6"/>
        <v>0</v>
      </c>
      <c r="U105" s="33" t="str">
        <f t="shared" si="7"/>
        <v>-</v>
      </c>
      <c r="V105" s="46"/>
    </row>
    <row r="106" customHeight="1" spans="2:22">
      <c r="B106" s="301"/>
      <c r="C106" s="302" t="s">
        <v>1164</v>
      </c>
      <c r="D106" s="303" t="s">
        <v>1165</v>
      </c>
      <c r="E106" s="303" t="s">
        <v>1147</v>
      </c>
      <c r="F106" s="311"/>
      <c r="G106" s="305" t="s">
        <v>1166</v>
      </c>
      <c r="H106" s="26"/>
      <c r="I106" s="37"/>
      <c r="J106" s="38"/>
      <c r="K106" s="39"/>
      <c r="L106" s="39"/>
      <c r="M106" s="39"/>
      <c r="N106" s="39"/>
      <c r="O106" s="39"/>
      <c r="P106" s="39"/>
      <c r="Q106" s="48"/>
      <c r="R106" s="384">
        <f t="shared" si="8"/>
        <v>0</v>
      </c>
      <c r="S106" s="385"/>
      <c r="T106" s="50">
        <f t="shared" si="6"/>
        <v>0</v>
      </c>
      <c r="U106" s="39" t="str">
        <f t="shared" si="7"/>
        <v>-</v>
      </c>
      <c r="V106" s="51"/>
    </row>
    <row r="107" customHeight="1" spans="2:22">
      <c r="B107" s="361"/>
      <c r="C107" s="362" t="s">
        <v>1167</v>
      </c>
      <c r="D107" s="363" t="s">
        <v>1168</v>
      </c>
      <c r="E107" s="363" t="s">
        <v>130</v>
      </c>
      <c r="F107" s="300"/>
      <c r="G107" s="364" t="s">
        <v>1169</v>
      </c>
      <c r="H107" s="310"/>
      <c r="I107" s="324"/>
      <c r="J107" s="325"/>
      <c r="K107" s="326"/>
      <c r="L107" s="326"/>
      <c r="M107" s="326"/>
      <c r="N107" s="326"/>
      <c r="O107" s="326"/>
      <c r="P107" s="326"/>
      <c r="Q107" s="340"/>
      <c r="R107" s="380">
        <f t="shared" si="8"/>
        <v>0</v>
      </c>
      <c r="S107" s="373"/>
      <c r="T107" s="342">
        <f t="shared" si="6"/>
        <v>0</v>
      </c>
      <c r="U107" s="326" t="str">
        <f t="shared" si="7"/>
        <v>-</v>
      </c>
      <c r="V107" s="343"/>
    </row>
    <row r="108" customHeight="1" spans="2:22">
      <c r="B108" s="6"/>
      <c r="C108" s="12" t="s">
        <v>1170</v>
      </c>
      <c r="D108" s="13" t="s">
        <v>1171</v>
      </c>
      <c r="E108" s="13" t="s">
        <v>145</v>
      </c>
      <c r="F108" s="9"/>
      <c r="G108" s="14" t="s">
        <v>1172</v>
      </c>
      <c r="H108" s="11"/>
      <c r="I108" s="31"/>
      <c r="J108" s="32"/>
      <c r="K108" s="33"/>
      <c r="L108" s="33"/>
      <c r="M108" s="33"/>
      <c r="N108" s="33"/>
      <c r="O108" s="33"/>
      <c r="P108" s="33"/>
      <c r="Q108" s="43"/>
      <c r="R108" s="382">
        <f t="shared" si="8"/>
        <v>0</v>
      </c>
      <c r="S108" s="383"/>
      <c r="T108" s="45">
        <f t="shared" si="6"/>
        <v>0</v>
      </c>
      <c r="U108" s="33" t="str">
        <f t="shared" si="7"/>
        <v>-</v>
      </c>
      <c r="V108" s="46"/>
    </row>
    <row r="109" customHeight="1" spans="2:22">
      <c r="B109" s="6"/>
      <c r="C109" s="12" t="s">
        <v>1173</v>
      </c>
      <c r="D109" s="13" t="s">
        <v>1174</v>
      </c>
      <c r="E109" s="13" t="s">
        <v>913</v>
      </c>
      <c r="F109" s="9"/>
      <c r="G109" s="14" t="s">
        <v>1175</v>
      </c>
      <c r="H109" s="11"/>
      <c r="I109" s="31"/>
      <c r="J109" s="32"/>
      <c r="K109" s="33"/>
      <c r="L109" s="33"/>
      <c r="M109" s="33"/>
      <c r="N109" s="33"/>
      <c r="O109" s="33"/>
      <c r="P109" s="33"/>
      <c r="Q109" s="43"/>
      <c r="R109" s="382">
        <f t="shared" si="8"/>
        <v>0</v>
      </c>
      <c r="S109" s="383"/>
      <c r="T109" s="45">
        <f t="shared" si="6"/>
        <v>0</v>
      </c>
      <c r="U109" s="33" t="str">
        <f t="shared" si="7"/>
        <v>-</v>
      </c>
      <c r="V109" s="46"/>
    </row>
    <row r="110" customHeight="1" spans="2:22">
      <c r="B110" s="6" t="s">
        <v>1176</v>
      </c>
      <c r="C110" s="12" t="s">
        <v>1177</v>
      </c>
      <c r="D110" s="13" t="s">
        <v>1178</v>
      </c>
      <c r="E110" s="13" t="s">
        <v>1147</v>
      </c>
      <c r="F110" s="9"/>
      <c r="G110" s="14" t="s">
        <v>1179</v>
      </c>
      <c r="H110" s="11"/>
      <c r="I110" s="31"/>
      <c r="J110" s="32"/>
      <c r="K110" s="33"/>
      <c r="L110" s="33"/>
      <c r="M110" s="33"/>
      <c r="N110" s="33"/>
      <c r="O110" s="33"/>
      <c r="P110" s="33"/>
      <c r="Q110" s="43"/>
      <c r="R110" s="384">
        <f t="shared" si="8"/>
        <v>0</v>
      </c>
      <c r="S110" s="386"/>
      <c r="T110" s="45">
        <f t="shared" si="6"/>
        <v>0</v>
      </c>
      <c r="U110" s="33" t="str">
        <f t="shared" si="7"/>
        <v>-</v>
      </c>
      <c r="V110" s="46"/>
    </row>
    <row r="111" customHeight="1" spans="2:22">
      <c r="B111" s="293"/>
      <c r="C111" s="294" t="s">
        <v>1180</v>
      </c>
      <c r="D111" s="295" t="s">
        <v>1181</v>
      </c>
      <c r="E111" s="295" t="s">
        <v>1136</v>
      </c>
      <c r="F111" s="296"/>
      <c r="G111" s="297" t="s">
        <v>1182</v>
      </c>
      <c r="H111" s="298"/>
      <c r="I111" s="321"/>
      <c r="J111" s="322"/>
      <c r="K111" s="323"/>
      <c r="L111" s="323"/>
      <c r="M111" s="323"/>
      <c r="N111" s="323"/>
      <c r="O111" s="323"/>
      <c r="P111" s="323"/>
      <c r="Q111" s="335"/>
      <c r="R111" s="336">
        <f>IF($A$1="补货",IF(V111="FBA",I111,0)+K111+L111,IF(V111="FBA",I111,J111))</f>
        <v>0</v>
      </c>
      <c r="S111" s="337"/>
      <c r="T111" s="337">
        <f t="shared" ref="T111:T139" si="9">R111+S111</f>
        <v>0</v>
      </c>
      <c r="U111" s="323" t="str">
        <f t="shared" ref="U111:U139" si="10">IF(Q111&gt;0,T111/Q111*7,"-")</f>
        <v>-</v>
      </c>
      <c r="V111" s="338"/>
    </row>
    <row r="112" customHeight="1" spans="2:22">
      <c r="B112" s="299"/>
      <c r="C112" s="7" t="s">
        <v>1183</v>
      </c>
      <c r="D112" s="8" t="s">
        <v>1184</v>
      </c>
      <c r="E112" s="8" t="s">
        <v>24</v>
      </c>
      <c r="F112" s="9"/>
      <c r="G112" s="10" t="s">
        <v>1185</v>
      </c>
      <c r="H112" s="11"/>
      <c r="I112" s="31"/>
      <c r="J112" s="32"/>
      <c r="K112" s="33"/>
      <c r="L112" s="33"/>
      <c r="M112" s="33"/>
      <c r="N112" s="33"/>
      <c r="O112" s="33"/>
      <c r="P112" s="33"/>
      <c r="Q112" s="43"/>
      <c r="R112" s="44">
        <f>IF($A$1="补货",IF(V112="FBA",I112,0)+K112+L112,IF(V112="FBA",I112,J112))</f>
        <v>0</v>
      </c>
      <c r="S112" s="45"/>
      <c r="T112" s="45">
        <f t="shared" si="9"/>
        <v>0</v>
      </c>
      <c r="U112" s="33" t="str">
        <f t="shared" si="10"/>
        <v>-</v>
      </c>
      <c r="V112" s="46"/>
    </row>
    <row r="113" customHeight="1" spans="2:22">
      <c r="B113" s="299"/>
      <c r="C113" s="7" t="s">
        <v>1186</v>
      </c>
      <c r="D113" s="8" t="s">
        <v>1187</v>
      </c>
      <c r="E113" s="8" t="s">
        <v>145</v>
      </c>
      <c r="F113" s="9"/>
      <c r="G113" s="10" t="s">
        <v>1188</v>
      </c>
      <c r="H113" s="11"/>
      <c r="I113" s="31"/>
      <c r="J113" s="32"/>
      <c r="K113" s="33"/>
      <c r="L113" s="33"/>
      <c r="M113" s="33"/>
      <c r="N113" s="33"/>
      <c r="O113" s="33"/>
      <c r="P113" s="33"/>
      <c r="Q113" s="43"/>
      <c r="R113" s="44">
        <f>IF($A$1="补货",IF(V113="FBA",I113,0)+K113+L113,IF(V113="FBA",I113,J113))</f>
        <v>0</v>
      </c>
      <c r="S113" s="45"/>
      <c r="T113" s="45">
        <f t="shared" si="9"/>
        <v>0</v>
      </c>
      <c r="U113" s="33" t="str">
        <f t="shared" si="10"/>
        <v>-</v>
      </c>
      <c r="V113" s="46"/>
    </row>
    <row r="114" customHeight="1" spans="2:22">
      <c r="B114" s="299"/>
      <c r="C114" s="7" t="s">
        <v>1189</v>
      </c>
      <c r="D114" s="8" t="s">
        <v>1190</v>
      </c>
      <c r="E114" s="8" t="s">
        <v>138</v>
      </c>
      <c r="F114" s="9"/>
      <c r="G114" s="10" t="s">
        <v>1191</v>
      </c>
      <c r="H114" s="11"/>
      <c r="I114" s="31"/>
      <c r="J114" s="32"/>
      <c r="K114" s="33"/>
      <c r="L114" s="33"/>
      <c r="M114" s="33"/>
      <c r="N114" s="33"/>
      <c r="O114" s="33"/>
      <c r="P114" s="33"/>
      <c r="Q114" s="43"/>
      <c r="R114" s="44">
        <f>IF($A$1="补货",IF(V114="FBA",I114,0)+K114+L114,IF(V114="FBA",I114,J114))</f>
        <v>0</v>
      </c>
      <c r="S114" s="45"/>
      <c r="T114" s="45">
        <f t="shared" si="9"/>
        <v>0</v>
      </c>
      <c r="U114" s="33" t="str">
        <f t="shared" si="10"/>
        <v>-</v>
      </c>
      <c r="V114" s="46"/>
    </row>
    <row r="115" customHeight="1" spans="2:22">
      <c r="B115" s="299"/>
      <c r="C115" s="7" t="s">
        <v>1192</v>
      </c>
      <c r="D115" s="8" t="s">
        <v>1193</v>
      </c>
      <c r="E115" s="8" t="s">
        <v>913</v>
      </c>
      <c r="F115" s="9"/>
      <c r="G115" s="10" t="s">
        <v>1194</v>
      </c>
      <c r="H115" s="11"/>
      <c r="I115" s="31"/>
      <c r="J115" s="32"/>
      <c r="K115" s="33"/>
      <c r="L115" s="33"/>
      <c r="M115" s="33"/>
      <c r="N115" s="33"/>
      <c r="O115" s="33"/>
      <c r="P115" s="33"/>
      <c r="Q115" s="43"/>
      <c r="R115" s="44">
        <f>IF($A$1="补货",IF(V115="FBA",I115,0)+K115+L115,IF(V115="FBA",I115,J115))</f>
        <v>0</v>
      </c>
      <c r="S115" s="45"/>
      <c r="T115" s="45">
        <f t="shared" si="9"/>
        <v>0</v>
      </c>
      <c r="U115" s="33" t="str">
        <f t="shared" si="10"/>
        <v>-</v>
      </c>
      <c r="V115" s="46"/>
    </row>
    <row r="116" customHeight="1" spans="2:22">
      <c r="B116" s="365"/>
      <c r="C116" s="290" t="s">
        <v>1195</v>
      </c>
      <c r="D116" s="291" t="s">
        <v>1196</v>
      </c>
      <c r="E116" s="291" t="s">
        <v>826</v>
      </c>
      <c r="F116" s="18"/>
      <c r="G116" s="292" t="s">
        <v>1197</v>
      </c>
      <c r="H116" s="20"/>
      <c r="I116" s="34"/>
      <c r="J116" s="35"/>
      <c r="K116" s="36"/>
      <c r="L116" s="36"/>
      <c r="M116" s="36"/>
      <c r="N116" s="36"/>
      <c r="O116" s="36"/>
      <c r="P116" s="36"/>
      <c r="Q116" s="332"/>
      <c r="R116" s="333">
        <f>IF($A$1="补货",IF(V116="FBA",I116,0)+K116+L116,IF(V116="FBA",I116,J116))</f>
        <v>0</v>
      </c>
      <c r="S116" s="334"/>
      <c r="T116" s="334">
        <f t="shared" si="9"/>
        <v>0</v>
      </c>
      <c r="U116" s="36" t="str">
        <f t="shared" si="10"/>
        <v>-</v>
      </c>
      <c r="V116" s="47"/>
    </row>
    <row r="117" customHeight="1" spans="2:22">
      <c r="B117" s="6"/>
      <c r="C117" s="7" t="s">
        <v>1198</v>
      </c>
      <c r="D117" s="8" t="s">
        <v>1199</v>
      </c>
      <c r="E117" s="8" t="s">
        <v>1200</v>
      </c>
      <c r="F117" s="45"/>
      <c r="G117" s="10" t="s">
        <v>1201</v>
      </c>
      <c r="H117" s="11"/>
      <c r="I117" s="31"/>
      <c r="J117" s="32"/>
      <c r="K117" s="33"/>
      <c r="L117" s="33"/>
      <c r="M117" s="33"/>
      <c r="N117" s="33"/>
      <c r="O117" s="33"/>
      <c r="P117" s="33"/>
      <c r="Q117" s="387"/>
      <c r="R117" s="44">
        <f>IF($A$1="补货",IF(V117="FBA",I117,0)+K117+L117,IF(V117="FBA",I117,J117))</f>
        <v>0</v>
      </c>
      <c r="S117" s="45"/>
      <c r="T117" s="45">
        <f t="shared" si="9"/>
        <v>0</v>
      </c>
      <c r="U117" s="33" t="str">
        <f t="shared" si="10"/>
        <v>-</v>
      </c>
      <c r="V117" s="46"/>
    </row>
    <row r="118" customHeight="1" spans="2:22">
      <c r="B118" s="15"/>
      <c r="C118" s="290" t="s">
        <v>1202</v>
      </c>
      <c r="D118" s="291" t="s">
        <v>1203</v>
      </c>
      <c r="E118" s="291" t="s">
        <v>1204</v>
      </c>
      <c r="F118" s="334"/>
      <c r="G118" s="292" t="s">
        <v>1205</v>
      </c>
      <c r="H118" s="20"/>
      <c r="I118" s="34"/>
      <c r="J118" s="35"/>
      <c r="K118" s="36"/>
      <c r="L118" s="36"/>
      <c r="M118" s="36"/>
      <c r="N118" s="36"/>
      <c r="O118" s="36"/>
      <c r="P118" s="36"/>
      <c r="Q118" s="332"/>
      <c r="R118" s="333">
        <f>IF($A$1="补货",IF(V118="FBA",I118,0)+K118+L118,IF(V118="FBA",I118,J118))</f>
        <v>0</v>
      </c>
      <c r="S118" s="334"/>
      <c r="T118" s="334">
        <f t="shared" si="9"/>
        <v>0</v>
      </c>
      <c r="U118" s="36" t="str">
        <f t="shared" si="10"/>
        <v>-</v>
      </c>
      <c r="V118" s="47"/>
    </row>
    <row r="119" customHeight="1" spans="2:22">
      <c r="B119" s="293"/>
      <c r="C119" s="294" t="s">
        <v>1206</v>
      </c>
      <c r="D119" s="295" t="s">
        <v>1207</v>
      </c>
      <c r="E119" s="295" t="s">
        <v>913</v>
      </c>
      <c r="F119" s="296"/>
      <c r="G119" s="297" t="s">
        <v>1208</v>
      </c>
      <c r="H119" s="298"/>
      <c r="I119" s="321"/>
      <c r="J119" s="322"/>
      <c r="K119" s="323"/>
      <c r="L119" s="323"/>
      <c r="M119" s="323"/>
      <c r="N119" s="323"/>
      <c r="O119" s="323"/>
      <c r="P119" s="323"/>
      <c r="Q119" s="335"/>
      <c r="R119" s="336">
        <f>IF($A$1="补货",IF(V119="FBA",I119,0)+K119+L119,IF(V119="FBA",I119,J119))</f>
        <v>0</v>
      </c>
      <c r="S119" s="337"/>
      <c r="T119" s="337">
        <f t="shared" si="9"/>
        <v>0</v>
      </c>
      <c r="U119" s="323" t="str">
        <f t="shared" si="10"/>
        <v>-</v>
      </c>
      <c r="V119" s="338"/>
    </row>
    <row r="120" customHeight="1" spans="2:22">
      <c r="B120" s="299"/>
      <c r="C120" s="7" t="s">
        <v>1209</v>
      </c>
      <c r="D120" s="8" t="s">
        <v>1210</v>
      </c>
      <c r="E120" s="8" t="s">
        <v>145</v>
      </c>
      <c r="F120" s="9"/>
      <c r="G120" s="10" t="s">
        <v>1211</v>
      </c>
      <c r="H120" s="11"/>
      <c r="I120" s="31"/>
      <c r="J120" s="32"/>
      <c r="K120" s="33"/>
      <c r="L120" s="33"/>
      <c r="M120" s="33"/>
      <c r="N120" s="33"/>
      <c r="O120" s="33"/>
      <c r="P120" s="33"/>
      <c r="Q120" s="43"/>
      <c r="R120" s="44">
        <f>IF($A$1="补货",IF(V120="FBA",I120,0)+K120+L120,IF(V120="FBA",I120,J120))</f>
        <v>0</v>
      </c>
      <c r="S120" s="45"/>
      <c r="T120" s="45">
        <f t="shared" si="9"/>
        <v>0</v>
      </c>
      <c r="U120" s="33" t="str">
        <f t="shared" si="10"/>
        <v>-</v>
      </c>
      <c r="V120" s="46"/>
    </row>
    <row r="121" customHeight="1" spans="2:22">
      <c r="B121" s="299"/>
      <c r="C121" s="7" t="s">
        <v>1212</v>
      </c>
      <c r="D121" s="8" t="s">
        <v>1213</v>
      </c>
      <c r="E121" s="8" t="s">
        <v>1136</v>
      </c>
      <c r="F121" s="9"/>
      <c r="G121" s="10" t="s">
        <v>1214</v>
      </c>
      <c r="H121" s="11"/>
      <c r="I121" s="31"/>
      <c r="J121" s="32"/>
      <c r="K121" s="33"/>
      <c r="L121" s="33"/>
      <c r="M121" s="33"/>
      <c r="N121" s="33"/>
      <c r="O121" s="33"/>
      <c r="P121" s="33"/>
      <c r="Q121" s="43"/>
      <c r="R121" s="44">
        <f>IF($A$1="补货",IF(V121="FBA",I121,0)+K121+L121,IF(V121="FBA",I121,J121))</f>
        <v>0</v>
      </c>
      <c r="S121" s="45"/>
      <c r="T121" s="45">
        <f t="shared" si="9"/>
        <v>0</v>
      </c>
      <c r="U121" s="33" t="str">
        <f t="shared" si="10"/>
        <v>-</v>
      </c>
      <c r="V121" s="46"/>
    </row>
    <row r="122" customHeight="1" spans="2:22">
      <c r="B122" s="299"/>
      <c r="C122" s="7" t="s">
        <v>1215</v>
      </c>
      <c r="D122" s="8" t="s">
        <v>1216</v>
      </c>
      <c r="E122" s="8" t="s">
        <v>138</v>
      </c>
      <c r="F122" s="9"/>
      <c r="G122" s="10" t="s">
        <v>1217</v>
      </c>
      <c r="H122" s="11"/>
      <c r="I122" s="31"/>
      <c r="J122" s="32"/>
      <c r="K122" s="33"/>
      <c r="L122" s="33"/>
      <c r="M122" s="33"/>
      <c r="N122" s="33"/>
      <c r="O122" s="33"/>
      <c r="P122" s="33"/>
      <c r="Q122" s="43"/>
      <c r="R122" s="44">
        <f>IF($A$1="补货",IF(V122="FBA",I122,0)+K122+L122,IF(V122="FBA",I122,J122))</f>
        <v>0</v>
      </c>
      <c r="S122" s="45"/>
      <c r="T122" s="45">
        <f t="shared" si="9"/>
        <v>0</v>
      </c>
      <c r="U122" s="33" t="str">
        <f t="shared" si="10"/>
        <v>-</v>
      </c>
      <c r="V122" s="46"/>
    </row>
    <row r="123" customHeight="1" spans="2:22">
      <c r="B123" s="299"/>
      <c r="C123" s="7" t="s">
        <v>1218</v>
      </c>
      <c r="D123" s="8" t="s">
        <v>1219</v>
      </c>
      <c r="E123" s="8" t="s">
        <v>24</v>
      </c>
      <c r="F123" s="9"/>
      <c r="G123" s="10" t="s">
        <v>1220</v>
      </c>
      <c r="H123" s="11"/>
      <c r="I123" s="31"/>
      <c r="J123" s="32"/>
      <c r="K123" s="33"/>
      <c r="L123" s="33"/>
      <c r="M123" s="33"/>
      <c r="N123" s="33"/>
      <c r="O123" s="33"/>
      <c r="P123" s="33"/>
      <c r="Q123" s="43"/>
      <c r="R123" s="44">
        <f>IF($A$1="补货",IF(V123="FBA",I123,0)+K123+L123,IF(V123="FBA",I123,J123))</f>
        <v>0</v>
      </c>
      <c r="S123" s="45"/>
      <c r="T123" s="45">
        <f t="shared" si="9"/>
        <v>0</v>
      </c>
      <c r="U123" s="33" t="str">
        <f t="shared" si="10"/>
        <v>-</v>
      </c>
      <c r="V123" s="46"/>
    </row>
    <row r="124" customHeight="1" spans="2:22">
      <c r="B124" s="301"/>
      <c r="C124" s="302" t="s">
        <v>1221</v>
      </c>
      <c r="D124" s="303" t="s">
        <v>1222</v>
      </c>
      <c r="E124" s="303" t="s">
        <v>1223</v>
      </c>
      <c r="F124" s="311"/>
      <c r="G124" s="305" t="s">
        <v>1224</v>
      </c>
      <c r="H124" s="26"/>
      <c r="I124" s="37"/>
      <c r="J124" s="38"/>
      <c r="K124" s="39"/>
      <c r="L124" s="39"/>
      <c r="M124" s="39"/>
      <c r="N124" s="39"/>
      <c r="O124" s="39"/>
      <c r="P124" s="39"/>
      <c r="Q124" s="48"/>
      <c r="R124" s="333">
        <f>IF($A$1="补货",IF(V124="FBA",I124,0)+K124+L124,IF(V124="FBA",I124,J124))</f>
        <v>0</v>
      </c>
      <c r="S124" s="50"/>
      <c r="T124" s="50">
        <f t="shared" si="9"/>
        <v>0</v>
      </c>
      <c r="U124" s="39" t="str">
        <f t="shared" si="10"/>
        <v>-</v>
      </c>
      <c r="V124" s="51"/>
    </row>
    <row r="125" customHeight="1" spans="2:22">
      <c r="B125" s="293"/>
      <c r="C125" s="294" t="s">
        <v>1225</v>
      </c>
      <c r="D125" s="295" t="s">
        <v>1226</v>
      </c>
      <c r="E125" s="295"/>
      <c r="F125" s="296" t="s">
        <v>1227</v>
      </c>
      <c r="G125" s="297" t="s">
        <v>1228</v>
      </c>
      <c r="H125" s="298"/>
      <c r="I125" s="321"/>
      <c r="J125" s="322"/>
      <c r="K125" s="323"/>
      <c r="L125" s="323"/>
      <c r="M125" s="323"/>
      <c r="N125" s="323"/>
      <c r="O125" s="323"/>
      <c r="P125" s="323"/>
      <c r="Q125" s="335"/>
      <c r="R125" s="336">
        <f>IF($A$1="补货",IF(V125="FBA",I125,0)+K125+L125,IF(V125="FBA",I125,J125))</f>
        <v>0</v>
      </c>
      <c r="S125" s="337"/>
      <c r="T125" s="337">
        <f t="shared" si="9"/>
        <v>0</v>
      </c>
      <c r="U125" s="323" t="str">
        <f t="shared" si="10"/>
        <v>-</v>
      </c>
      <c r="V125" s="338"/>
    </row>
    <row r="126" customHeight="1" spans="2:22">
      <c r="B126" s="299"/>
      <c r="C126" s="7" t="s">
        <v>1229</v>
      </c>
      <c r="D126" s="8" t="s">
        <v>1230</v>
      </c>
      <c r="E126" s="8"/>
      <c r="F126" s="9" t="s">
        <v>852</v>
      </c>
      <c r="G126" s="10" t="s">
        <v>1231</v>
      </c>
      <c r="H126" s="11"/>
      <c r="I126" s="31"/>
      <c r="J126" s="32"/>
      <c r="K126" s="33"/>
      <c r="L126" s="33"/>
      <c r="M126" s="33"/>
      <c r="N126" s="33"/>
      <c r="O126" s="33"/>
      <c r="P126" s="33"/>
      <c r="Q126" s="43"/>
      <c r="R126" s="44">
        <f>IF($A$1="补货",IF(V126="FBA",I126,0)+K126+L126,IF(V126="FBA",I126,J126))</f>
        <v>0</v>
      </c>
      <c r="S126" s="45"/>
      <c r="T126" s="45">
        <f t="shared" si="9"/>
        <v>0</v>
      </c>
      <c r="U126" s="33" t="str">
        <f t="shared" si="10"/>
        <v>-</v>
      </c>
      <c r="V126" s="46"/>
    </row>
    <row r="127" customHeight="1" spans="2:22">
      <c r="B127" s="301" t="s">
        <v>1176</v>
      </c>
      <c r="C127" s="302" t="s">
        <v>1232</v>
      </c>
      <c r="D127" s="303" t="s">
        <v>1233</v>
      </c>
      <c r="E127" s="303"/>
      <c r="F127" s="311" t="s">
        <v>1234</v>
      </c>
      <c r="G127" s="305" t="s">
        <v>1235</v>
      </c>
      <c r="H127" s="26"/>
      <c r="I127" s="37"/>
      <c r="J127" s="38"/>
      <c r="K127" s="39"/>
      <c r="L127" s="39"/>
      <c r="M127" s="39"/>
      <c r="N127" s="39"/>
      <c r="O127" s="39"/>
      <c r="P127" s="39"/>
      <c r="Q127" s="48"/>
      <c r="R127" s="339">
        <f>IF($A$1="补货",IF(V127="FBA",I127,0)+K127+L127,IF(V127="FBA",I127,J127))</f>
        <v>0</v>
      </c>
      <c r="S127" s="50"/>
      <c r="T127" s="50">
        <f t="shared" si="9"/>
        <v>0</v>
      </c>
      <c r="U127" s="39" t="str">
        <f t="shared" si="10"/>
        <v>-</v>
      </c>
      <c r="V127" s="51"/>
    </row>
    <row r="128" customHeight="1" spans="2:22">
      <c r="B128" s="361" t="s">
        <v>1176</v>
      </c>
      <c r="C128" s="307" t="s">
        <v>1236</v>
      </c>
      <c r="D128" s="308" t="s">
        <v>1237</v>
      </c>
      <c r="E128" s="308" t="s">
        <v>953</v>
      </c>
      <c r="F128" s="300" t="s">
        <v>1227</v>
      </c>
      <c r="G128" s="309" t="s">
        <v>1238</v>
      </c>
      <c r="H128" s="310"/>
      <c r="I128" s="324"/>
      <c r="J128" s="325"/>
      <c r="K128" s="326"/>
      <c r="L128" s="326"/>
      <c r="M128" s="326"/>
      <c r="N128" s="326"/>
      <c r="O128" s="326"/>
      <c r="P128" s="326"/>
      <c r="Q128" s="340"/>
      <c r="R128" s="341">
        <f>IF($A$1="补货",IF(V128="FBA",I128,0)+K128+L128,IF(V128="FBA",I128,J128))</f>
        <v>0</v>
      </c>
      <c r="S128" s="342"/>
      <c r="T128" s="342">
        <f t="shared" si="9"/>
        <v>0</v>
      </c>
      <c r="U128" s="326" t="str">
        <f t="shared" si="10"/>
        <v>-</v>
      </c>
      <c r="V128" s="343"/>
    </row>
    <row r="129" customHeight="1" spans="2:22">
      <c r="B129" s="15"/>
      <c r="C129" s="290" t="s">
        <v>1239</v>
      </c>
      <c r="D129" s="291" t="s">
        <v>1240</v>
      </c>
      <c r="E129" s="291" t="s">
        <v>953</v>
      </c>
      <c r="F129" s="18" t="s">
        <v>852</v>
      </c>
      <c r="G129" s="292" t="s">
        <v>1241</v>
      </c>
      <c r="H129" s="20"/>
      <c r="I129" s="34"/>
      <c r="J129" s="35"/>
      <c r="K129" s="36"/>
      <c r="L129" s="36"/>
      <c r="M129" s="36"/>
      <c r="N129" s="36"/>
      <c r="O129" s="36"/>
      <c r="P129" s="36"/>
      <c r="Q129" s="332"/>
      <c r="R129" s="44">
        <f>IF($A$1="补货",IF(V129="FBA",I129,0)+K129+L129,IF(V129="FBA",I129,J129))</f>
        <v>0</v>
      </c>
      <c r="S129" s="45"/>
      <c r="T129" s="45">
        <f t="shared" si="9"/>
        <v>0</v>
      </c>
      <c r="U129" s="33" t="str">
        <f t="shared" si="10"/>
        <v>-</v>
      </c>
      <c r="V129" s="47"/>
    </row>
    <row r="130" customHeight="1" spans="2:22">
      <c r="B130" s="15"/>
      <c r="C130" s="16" t="s">
        <v>1242</v>
      </c>
      <c r="D130" s="17" t="s">
        <v>1243</v>
      </c>
      <c r="E130" s="17" t="s">
        <v>953</v>
      </c>
      <c r="F130" s="18" t="s">
        <v>1234</v>
      </c>
      <c r="G130" s="19" t="s">
        <v>1244</v>
      </c>
      <c r="H130" s="20"/>
      <c r="I130" s="34"/>
      <c r="J130" s="35"/>
      <c r="K130" s="36"/>
      <c r="L130" s="36"/>
      <c r="M130" s="36"/>
      <c r="N130" s="36"/>
      <c r="O130" s="36"/>
      <c r="P130" s="36"/>
      <c r="Q130" s="332"/>
      <c r="R130" s="44">
        <f>IF($A$1="补货",IF(V130="FBA",I130,0)+K130+L130,IF(V130="FBA",I130,J130))</f>
        <v>0</v>
      </c>
      <c r="S130" s="45"/>
      <c r="T130" s="45">
        <f t="shared" si="9"/>
        <v>0</v>
      </c>
      <c r="U130" s="33" t="str">
        <f t="shared" si="10"/>
        <v>-</v>
      </c>
      <c r="V130" s="47"/>
    </row>
    <row r="131" customHeight="1" spans="2:22">
      <c r="B131" s="15"/>
      <c r="C131" s="16" t="s">
        <v>1245</v>
      </c>
      <c r="D131" s="17" t="s">
        <v>1246</v>
      </c>
      <c r="E131" s="17" t="s">
        <v>957</v>
      </c>
      <c r="F131" s="18" t="s">
        <v>1227</v>
      </c>
      <c r="G131" s="19" t="s">
        <v>1247</v>
      </c>
      <c r="H131" s="20"/>
      <c r="I131" s="34"/>
      <c r="J131" s="35"/>
      <c r="K131" s="36"/>
      <c r="L131" s="36"/>
      <c r="M131" s="36"/>
      <c r="N131" s="36"/>
      <c r="O131" s="36"/>
      <c r="P131" s="36"/>
      <c r="Q131" s="332"/>
      <c r="R131" s="44">
        <f>IF($A$1="补货",IF(V131="FBA",I131,0)+K131+L131,IF(V131="FBA",I131,J131))</f>
        <v>0</v>
      </c>
      <c r="S131" s="45"/>
      <c r="T131" s="45">
        <f t="shared" si="9"/>
        <v>0</v>
      </c>
      <c r="U131" s="33" t="str">
        <f t="shared" si="10"/>
        <v>-</v>
      </c>
      <c r="V131" s="47"/>
    </row>
    <row r="132" customHeight="1" spans="2:22">
      <c r="B132" s="15"/>
      <c r="C132" s="16" t="s">
        <v>1248</v>
      </c>
      <c r="D132" s="17" t="s">
        <v>1249</v>
      </c>
      <c r="E132" s="17" t="s">
        <v>957</v>
      </c>
      <c r="F132" s="18" t="s">
        <v>852</v>
      </c>
      <c r="G132" s="19" t="s">
        <v>1250</v>
      </c>
      <c r="H132" s="20"/>
      <c r="I132" s="34"/>
      <c r="J132" s="35"/>
      <c r="K132" s="36"/>
      <c r="L132" s="36"/>
      <c r="M132" s="36"/>
      <c r="N132" s="36"/>
      <c r="O132" s="36"/>
      <c r="P132" s="36"/>
      <c r="Q132" s="332"/>
      <c r="R132" s="44">
        <f>IF($A$1="补货",IF(V132="FBA",I132,0)+K132+L132,IF(V132="FBA",I132,J132))</f>
        <v>0</v>
      </c>
      <c r="S132" s="45"/>
      <c r="T132" s="45">
        <f t="shared" si="9"/>
        <v>0</v>
      </c>
      <c r="U132" s="33" t="str">
        <f t="shared" si="10"/>
        <v>-</v>
      </c>
      <c r="V132" s="47"/>
    </row>
    <row r="133" customHeight="1" spans="2:22">
      <c r="B133" s="15"/>
      <c r="C133" s="16" t="s">
        <v>1251</v>
      </c>
      <c r="D133" s="17" t="s">
        <v>1252</v>
      </c>
      <c r="E133" s="17" t="s">
        <v>957</v>
      </c>
      <c r="F133" s="18" t="s">
        <v>1234</v>
      </c>
      <c r="G133" s="19" t="s">
        <v>1253</v>
      </c>
      <c r="H133" s="20"/>
      <c r="I133" s="34"/>
      <c r="J133" s="35"/>
      <c r="K133" s="36"/>
      <c r="L133" s="36"/>
      <c r="M133" s="36"/>
      <c r="N133" s="36"/>
      <c r="O133" s="36"/>
      <c r="P133" s="36"/>
      <c r="Q133" s="332"/>
      <c r="R133" s="44">
        <f>IF($A$1="补货",IF(V133="FBA",I133,0)+K133+L133,IF(V133="FBA",I133,J133))</f>
        <v>0</v>
      </c>
      <c r="S133" s="45"/>
      <c r="T133" s="45">
        <f t="shared" si="9"/>
        <v>0</v>
      </c>
      <c r="U133" s="33" t="str">
        <f t="shared" si="10"/>
        <v>-</v>
      </c>
      <c r="V133" s="47"/>
    </row>
    <row r="134" customHeight="1" spans="2:22">
      <c r="B134" s="15"/>
      <c r="C134" s="16" t="s">
        <v>1254</v>
      </c>
      <c r="D134" s="17" t="s">
        <v>1255</v>
      </c>
      <c r="E134" s="17" t="s">
        <v>957</v>
      </c>
      <c r="F134" s="18" t="s">
        <v>1256</v>
      </c>
      <c r="G134" s="19" t="s">
        <v>1257</v>
      </c>
      <c r="H134" s="20"/>
      <c r="I134" s="34"/>
      <c r="J134" s="35"/>
      <c r="K134" s="36"/>
      <c r="L134" s="36"/>
      <c r="M134" s="36"/>
      <c r="N134" s="36"/>
      <c r="O134" s="36"/>
      <c r="P134" s="36"/>
      <c r="Q134" s="332"/>
      <c r="R134" s="44">
        <f>IF($A$1="补货",IF(V134="FBA",I134,0)+K134+L134,IF(V134="FBA",I134,J134))</f>
        <v>0</v>
      </c>
      <c r="S134" s="45"/>
      <c r="T134" s="45">
        <f t="shared" si="9"/>
        <v>0</v>
      </c>
      <c r="U134" s="33" t="str">
        <f t="shared" si="10"/>
        <v>-</v>
      </c>
      <c r="V134" s="47"/>
    </row>
    <row r="135" customHeight="1" spans="2:22">
      <c r="B135" s="15"/>
      <c r="C135" s="16" t="s">
        <v>1258</v>
      </c>
      <c r="D135" s="17" t="s">
        <v>1259</v>
      </c>
      <c r="E135" s="17" t="s">
        <v>145</v>
      </c>
      <c r="F135" s="18" t="s">
        <v>1227</v>
      </c>
      <c r="G135" s="19" t="s">
        <v>1260</v>
      </c>
      <c r="H135" s="20"/>
      <c r="I135" s="34"/>
      <c r="J135" s="35"/>
      <c r="K135" s="36"/>
      <c r="L135" s="36"/>
      <c r="M135" s="36"/>
      <c r="N135" s="36"/>
      <c r="O135" s="36"/>
      <c r="P135" s="36"/>
      <c r="Q135" s="332"/>
      <c r="R135" s="44">
        <f>IF($A$1="补货",IF(V135="FBA",I135,0)+K135+L135,IF(V135="FBA",I135,J135))</f>
        <v>0</v>
      </c>
      <c r="S135" s="45"/>
      <c r="T135" s="45">
        <f t="shared" si="9"/>
        <v>0</v>
      </c>
      <c r="U135" s="33" t="str">
        <f t="shared" si="10"/>
        <v>-</v>
      </c>
      <c r="V135" s="47"/>
    </row>
    <row r="136" customHeight="1" spans="2:22">
      <c r="B136" s="15"/>
      <c r="C136" s="16" t="s">
        <v>1261</v>
      </c>
      <c r="D136" s="17" t="s">
        <v>1262</v>
      </c>
      <c r="E136" s="17" t="s">
        <v>145</v>
      </c>
      <c r="F136" s="18" t="s">
        <v>852</v>
      </c>
      <c r="G136" s="19" t="s">
        <v>1263</v>
      </c>
      <c r="H136" s="20"/>
      <c r="I136" s="34"/>
      <c r="J136" s="35"/>
      <c r="K136" s="36"/>
      <c r="L136" s="36"/>
      <c r="M136" s="36"/>
      <c r="N136" s="36"/>
      <c r="O136" s="36"/>
      <c r="P136" s="36"/>
      <c r="Q136" s="332"/>
      <c r="R136" s="44">
        <f>IF($A$1="补货",IF(V136="FBA",I136,0)+K136+L136,IF(V136="FBA",I136,J136))</f>
        <v>0</v>
      </c>
      <c r="S136" s="45"/>
      <c r="T136" s="45">
        <f t="shared" si="9"/>
        <v>0</v>
      </c>
      <c r="U136" s="33" t="str">
        <f t="shared" si="10"/>
        <v>-</v>
      </c>
      <c r="V136" s="47"/>
    </row>
    <row r="137" customHeight="1" spans="2:22">
      <c r="B137" s="15"/>
      <c r="C137" s="16" t="s">
        <v>1264</v>
      </c>
      <c r="D137" s="17" t="s">
        <v>1265</v>
      </c>
      <c r="E137" s="17" t="s">
        <v>145</v>
      </c>
      <c r="F137" s="18" t="s">
        <v>1234</v>
      </c>
      <c r="G137" s="19" t="s">
        <v>1266</v>
      </c>
      <c r="H137" s="20"/>
      <c r="I137" s="34"/>
      <c r="J137" s="35"/>
      <c r="K137" s="36"/>
      <c r="L137" s="36"/>
      <c r="M137" s="36"/>
      <c r="N137" s="36"/>
      <c r="O137" s="36"/>
      <c r="P137" s="36"/>
      <c r="Q137" s="332"/>
      <c r="R137" s="44">
        <f>IF($A$1="补货",IF(V137="FBA",I137,0)+K137+L137,IF(V137="FBA",I137,J137))</f>
        <v>0</v>
      </c>
      <c r="S137" s="45"/>
      <c r="T137" s="45">
        <f t="shared" si="9"/>
        <v>0</v>
      </c>
      <c r="U137" s="33" t="str">
        <f t="shared" si="10"/>
        <v>-</v>
      </c>
      <c r="V137" s="47"/>
    </row>
    <row r="138" customHeight="1" spans="2:22">
      <c r="B138" s="15"/>
      <c r="C138" s="16" t="s">
        <v>1267</v>
      </c>
      <c r="D138" s="17" t="s">
        <v>1268</v>
      </c>
      <c r="E138" s="17" t="s">
        <v>31</v>
      </c>
      <c r="F138" s="18" t="s">
        <v>1234</v>
      </c>
      <c r="G138" s="19" t="s">
        <v>1269</v>
      </c>
      <c r="H138" s="20"/>
      <c r="I138" s="34"/>
      <c r="J138" s="35"/>
      <c r="K138" s="36"/>
      <c r="L138" s="36"/>
      <c r="M138" s="36"/>
      <c r="N138" s="36"/>
      <c r="O138" s="36"/>
      <c r="P138" s="36"/>
      <c r="Q138" s="332"/>
      <c r="R138" s="44">
        <f>IF($A$1="补货",IF(V138="FBA",I138,0)+K138+L138,IF(V138="FBA",I138,J138))</f>
        <v>0</v>
      </c>
      <c r="S138" s="45"/>
      <c r="T138" s="45">
        <f t="shared" si="9"/>
        <v>0</v>
      </c>
      <c r="U138" s="33" t="str">
        <f t="shared" si="10"/>
        <v>-</v>
      </c>
      <c r="V138" s="47"/>
    </row>
    <row r="139" customHeight="1" spans="2:22">
      <c r="B139" s="15"/>
      <c r="C139" s="16" t="s">
        <v>1270</v>
      </c>
      <c r="D139" s="17" t="s">
        <v>1271</v>
      </c>
      <c r="E139" s="17" t="s">
        <v>913</v>
      </c>
      <c r="F139" s="18" t="s">
        <v>1256</v>
      </c>
      <c r="G139" s="19" t="s">
        <v>1272</v>
      </c>
      <c r="H139" s="20"/>
      <c r="I139" s="34"/>
      <c r="J139" s="35"/>
      <c r="K139" s="36"/>
      <c r="L139" s="36"/>
      <c r="M139" s="36"/>
      <c r="N139" s="36"/>
      <c r="O139" s="36"/>
      <c r="P139" s="36"/>
      <c r="Q139" s="332"/>
      <c r="R139" s="44">
        <f>IF($A$1="补货",IF(V139="FBA",I139,0)+K139+L139,IF(V139="FBA",I139,J139))</f>
        <v>0</v>
      </c>
      <c r="S139" s="45"/>
      <c r="T139" s="45">
        <f t="shared" si="9"/>
        <v>0</v>
      </c>
      <c r="U139" s="33" t="str">
        <f t="shared" si="10"/>
        <v>-</v>
      </c>
      <c r="V139" s="47"/>
    </row>
    <row r="140" customHeight="1" spans="2:22">
      <c r="B140" s="15"/>
      <c r="C140" s="16" t="s">
        <v>1273</v>
      </c>
      <c r="D140" s="17" t="s">
        <v>1274</v>
      </c>
      <c r="E140" s="17" t="s">
        <v>988</v>
      </c>
      <c r="F140" s="18" t="s">
        <v>1234</v>
      </c>
      <c r="G140" s="19" t="s">
        <v>1275</v>
      </c>
      <c r="H140" s="20"/>
      <c r="I140" s="34"/>
      <c r="J140" s="35"/>
      <c r="K140" s="36"/>
      <c r="L140" s="36"/>
      <c r="M140" s="36"/>
      <c r="N140" s="36"/>
      <c r="O140" s="36"/>
      <c r="P140" s="36"/>
      <c r="Q140" s="332"/>
      <c r="R140" s="44">
        <f>IF($A$1="补货",IF(V140="FBA",I140,0)+K140+L140,IF(V140="FBA",I140,J140))</f>
        <v>0</v>
      </c>
      <c r="S140" s="45"/>
      <c r="T140" s="45">
        <f t="shared" ref="T140:T161" si="11">R140+S140</f>
        <v>0</v>
      </c>
      <c r="U140" s="33" t="str">
        <f t="shared" ref="U140:U161" si="12">IF(Q140&gt;0,T140/Q140*7,"-")</f>
        <v>-</v>
      </c>
      <c r="V140" s="47"/>
    </row>
    <row r="141" customHeight="1" spans="2:22">
      <c r="B141" s="15"/>
      <c r="C141" s="16" t="s">
        <v>1276</v>
      </c>
      <c r="D141" s="17" t="s">
        <v>1277</v>
      </c>
      <c r="E141" s="17" t="s">
        <v>988</v>
      </c>
      <c r="F141" s="18" t="s">
        <v>1256</v>
      </c>
      <c r="G141" s="19" t="s">
        <v>1278</v>
      </c>
      <c r="H141" s="20"/>
      <c r="I141" s="34"/>
      <c r="J141" s="35"/>
      <c r="K141" s="36"/>
      <c r="L141" s="36"/>
      <c r="M141" s="36"/>
      <c r="N141" s="36"/>
      <c r="O141" s="36"/>
      <c r="P141" s="36"/>
      <c r="Q141" s="332"/>
      <c r="R141" s="333">
        <f>IF($A$1="补货",IF(V141="FBA",I141,0)+K141+L141,IF(V141="FBA",I141,J141))</f>
        <v>0</v>
      </c>
      <c r="S141" s="334"/>
      <c r="T141" s="334">
        <f t="shared" si="11"/>
        <v>0</v>
      </c>
      <c r="U141" s="36" t="str">
        <f t="shared" si="12"/>
        <v>-</v>
      </c>
      <c r="V141" s="47"/>
    </row>
    <row r="142" customHeight="1" spans="2:22">
      <c r="B142" s="388"/>
      <c r="C142" s="389" t="s">
        <v>1279</v>
      </c>
      <c r="D142" s="390" t="s">
        <v>1280</v>
      </c>
      <c r="E142" s="390"/>
      <c r="F142" s="391" t="s">
        <v>1281</v>
      </c>
      <c r="G142" s="392" t="s">
        <v>1282</v>
      </c>
      <c r="H142" s="393"/>
      <c r="I142" s="406"/>
      <c r="J142" s="407"/>
      <c r="K142" s="408"/>
      <c r="L142" s="408"/>
      <c r="M142" s="408"/>
      <c r="N142" s="408"/>
      <c r="O142" s="408"/>
      <c r="P142" s="408"/>
      <c r="Q142" s="412"/>
      <c r="R142" s="336">
        <f>IF($A$1="补货",IF(V142="FBA",I142,0)+K142+L142,IF(V142="FBA",I142,J142))</f>
        <v>0</v>
      </c>
      <c r="S142" s="337"/>
      <c r="T142" s="337">
        <f t="shared" si="11"/>
        <v>0</v>
      </c>
      <c r="U142" s="323" t="str">
        <f t="shared" si="12"/>
        <v>-</v>
      </c>
      <c r="V142" s="413"/>
    </row>
    <row r="143" customHeight="1" spans="2:22">
      <c r="B143" s="365"/>
      <c r="C143" s="16" t="s">
        <v>1283</v>
      </c>
      <c r="D143" s="17" t="s">
        <v>1284</v>
      </c>
      <c r="E143" s="17"/>
      <c r="F143" s="18" t="s">
        <v>1281</v>
      </c>
      <c r="G143" s="19" t="s">
        <v>1285</v>
      </c>
      <c r="H143" s="20"/>
      <c r="I143" s="34"/>
      <c r="J143" s="35"/>
      <c r="K143" s="36"/>
      <c r="L143" s="36"/>
      <c r="M143" s="36"/>
      <c r="N143" s="36"/>
      <c r="O143" s="36"/>
      <c r="P143" s="36"/>
      <c r="Q143" s="332"/>
      <c r="R143" s="44">
        <f>IF($A$1="补货",IF(V143="FBA",I143,0)+K143+L143,IF(V143="FBA",I143,J143))</f>
        <v>0</v>
      </c>
      <c r="S143" s="45"/>
      <c r="T143" s="45">
        <f t="shared" si="11"/>
        <v>0</v>
      </c>
      <c r="U143" s="33" t="str">
        <f t="shared" si="12"/>
        <v>-</v>
      </c>
      <c r="V143" s="47"/>
    </row>
    <row r="144" customHeight="1" spans="2:22">
      <c r="B144" s="365"/>
      <c r="C144" s="16" t="s">
        <v>1286</v>
      </c>
      <c r="D144" s="17" t="s">
        <v>1287</v>
      </c>
      <c r="E144" s="17"/>
      <c r="F144" s="18" t="s">
        <v>1234</v>
      </c>
      <c r="G144" s="19" t="s">
        <v>1288</v>
      </c>
      <c r="H144" s="20"/>
      <c r="I144" s="34"/>
      <c r="J144" s="35"/>
      <c r="K144" s="36"/>
      <c r="L144" s="36"/>
      <c r="M144" s="36"/>
      <c r="N144" s="36"/>
      <c r="O144" s="36"/>
      <c r="P144" s="36"/>
      <c r="Q144" s="332"/>
      <c r="R144" s="44">
        <f>IF($A$1="补货",IF(V144="FBA",I144,0)+K144+L144,IF(V144="FBA",I144,J144))</f>
        <v>0</v>
      </c>
      <c r="S144" s="45"/>
      <c r="T144" s="45">
        <f t="shared" si="11"/>
        <v>0</v>
      </c>
      <c r="U144" s="33" t="str">
        <f t="shared" si="12"/>
        <v>-</v>
      </c>
      <c r="V144" s="47"/>
    </row>
    <row r="145" customHeight="1" spans="2:22">
      <c r="B145" s="365"/>
      <c r="C145" s="16" t="s">
        <v>1289</v>
      </c>
      <c r="D145" s="17" t="s">
        <v>1290</v>
      </c>
      <c r="E145" s="17"/>
      <c r="F145" s="18" t="s">
        <v>1234</v>
      </c>
      <c r="G145" s="19" t="s">
        <v>1291</v>
      </c>
      <c r="H145" s="20"/>
      <c r="I145" s="34"/>
      <c r="J145" s="35"/>
      <c r="K145" s="36"/>
      <c r="L145" s="36"/>
      <c r="M145" s="36"/>
      <c r="N145" s="36"/>
      <c r="O145" s="36"/>
      <c r="P145" s="36"/>
      <c r="Q145" s="332"/>
      <c r="R145" s="44">
        <f>IF($A$1="补货",IF(V145="FBA",I145,0)+K145+L145,IF(V145="FBA",I145,J145))</f>
        <v>0</v>
      </c>
      <c r="S145" s="45"/>
      <c r="T145" s="45">
        <f t="shared" si="11"/>
        <v>0</v>
      </c>
      <c r="U145" s="33" t="str">
        <f t="shared" si="12"/>
        <v>-</v>
      </c>
      <c r="V145" s="47"/>
    </row>
    <row r="146" customHeight="1" spans="2:22">
      <c r="B146" s="365"/>
      <c r="C146" s="16" t="s">
        <v>1292</v>
      </c>
      <c r="D146" s="17" t="s">
        <v>1293</v>
      </c>
      <c r="E146" s="17"/>
      <c r="F146" s="18" t="s">
        <v>1234</v>
      </c>
      <c r="G146" s="19" t="s">
        <v>1294</v>
      </c>
      <c r="H146" s="20"/>
      <c r="I146" s="34"/>
      <c r="J146" s="35"/>
      <c r="K146" s="36"/>
      <c r="L146" s="36"/>
      <c r="M146" s="36"/>
      <c r="N146" s="36"/>
      <c r="O146" s="36"/>
      <c r="P146" s="36"/>
      <c r="Q146" s="332"/>
      <c r="R146" s="44">
        <f>IF($A$1="补货",IF(V146="FBA",I146,0)+K146+L146,IF(V146="FBA",I146,J146))</f>
        <v>0</v>
      </c>
      <c r="S146" s="45"/>
      <c r="T146" s="45">
        <f t="shared" si="11"/>
        <v>0</v>
      </c>
      <c r="U146" s="33" t="str">
        <f t="shared" si="12"/>
        <v>-</v>
      </c>
      <c r="V146" s="47"/>
    </row>
    <row r="147" customHeight="1" spans="2:22">
      <c r="B147" s="365"/>
      <c r="C147" s="16" t="s">
        <v>1295</v>
      </c>
      <c r="D147" s="17" t="s">
        <v>1296</v>
      </c>
      <c r="E147" s="17"/>
      <c r="F147" s="18" t="s">
        <v>1234</v>
      </c>
      <c r="G147" s="19" t="s">
        <v>1297</v>
      </c>
      <c r="H147" s="20"/>
      <c r="I147" s="34"/>
      <c r="J147" s="35"/>
      <c r="K147" s="36"/>
      <c r="L147" s="36"/>
      <c r="M147" s="36"/>
      <c r="N147" s="36"/>
      <c r="O147" s="36"/>
      <c r="P147" s="36"/>
      <c r="Q147" s="332"/>
      <c r="R147" s="44">
        <f>IF($A$1="补货",IF(V147="FBA",I147,0)+K147+L147,IF(V147="FBA",I147,J147))</f>
        <v>0</v>
      </c>
      <c r="S147" s="45"/>
      <c r="T147" s="45">
        <f t="shared" si="11"/>
        <v>0</v>
      </c>
      <c r="U147" s="33" t="str">
        <f t="shared" si="12"/>
        <v>-</v>
      </c>
      <c r="V147" s="47"/>
    </row>
    <row r="148" customHeight="1" spans="2:22">
      <c r="B148" s="301"/>
      <c r="C148" s="394" t="s">
        <v>1298</v>
      </c>
      <c r="D148" s="395" t="s">
        <v>1299</v>
      </c>
      <c r="E148" s="395"/>
      <c r="F148" s="311" t="s">
        <v>1234</v>
      </c>
      <c r="G148" s="396" t="s">
        <v>1300</v>
      </c>
      <c r="H148" s="26"/>
      <c r="I148" s="37"/>
      <c r="J148" s="38"/>
      <c r="K148" s="39"/>
      <c r="L148" s="39"/>
      <c r="M148" s="39"/>
      <c r="N148" s="39"/>
      <c r="O148" s="39"/>
      <c r="P148" s="39"/>
      <c r="Q148" s="48"/>
      <c r="R148" s="339">
        <f>IF($A$1="补货",IF(V148="FBA",I148,0)+K148+L148,IF(V148="FBA",I148,J148))</f>
        <v>0</v>
      </c>
      <c r="S148" s="50"/>
      <c r="T148" s="50">
        <f t="shared" si="11"/>
        <v>0</v>
      </c>
      <c r="U148" s="39" t="str">
        <f t="shared" si="12"/>
        <v>-</v>
      </c>
      <c r="V148" s="51"/>
    </row>
    <row r="149" customHeight="1" spans="2:22">
      <c r="B149" s="15"/>
      <c r="C149" s="16" t="s">
        <v>1301</v>
      </c>
      <c r="D149" s="17" t="s">
        <v>1302</v>
      </c>
      <c r="E149" s="17"/>
      <c r="F149" s="18" t="s">
        <v>1303</v>
      </c>
      <c r="G149" s="19" t="s">
        <v>1304</v>
      </c>
      <c r="H149" s="20"/>
      <c r="I149" s="34"/>
      <c r="J149" s="35"/>
      <c r="K149" s="36"/>
      <c r="L149" s="36"/>
      <c r="M149" s="36"/>
      <c r="N149" s="36"/>
      <c r="O149" s="36"/>
      <c r="P149" s="36"/>
      <c r="Q149" s="332"/>
      <c r="R149" s="44">
        <f>IF($A$1="补货",IF(V149="FBA",I149,0)+K149+L149,IF(V149="FBA",I149,J149))</f>
        <v>0</v>
      </c>
      <c r="S149" s="45"/>
      <c r="T149" s="45">
        <f t="shared" si="11"/>
        <v>0</v>
      </c>
      <c r="U149" s="33" t="str">
        <f t="shared" si="12"/>
        <v>-</v>
      </c>
      <c r="V149" s="47"/>
    </row>
    <row r="150" customHeight="1" spans="2:22">
      <c r="B150" s="15"/>
      <c r="C150" s="16" t="s">
        <v>1305</v>
      </c>
      <c r="D150" s="17" t="s">
        <v>1306</v>
      </c>
      <c r="E150" s="17"/>
      <c r="F150" s="18" t="s">
        <v>1307</v>
      </c>
      <c r="G150" s="19" t="s">
        <v>1308</v>
      </c>
      <c r="H150" s="20"/>
      <c r="I150" s="34"/>
      <c r="J150" s="35"/>
      <c r="K150" s="36"/>
      <c r="L150" s="36"/>
      <c r="M150" s="36"/>
      <c r="N150" s="36"/>
      <c r="O150" s="36"/>
      <c r="P150" s="36"/>
      <c r="Q150" s="332"/>
      <c r="R150" s="44">
        <f>IF($A$1="补货",IF(V150="FBA",I150,0)+K150+L150,IF(V150="FBA",I150,J150))</f>
        <v>0</v>
      </c>
      <c r="S150" s="45"/>
      <c r="T150" s="45">
        <f t="shared" si="11"/>
        <v>0</v>
      </c>
      <c r="U150" s="33" t="str">
        <f t="shared" si="12"/>
        <v>-</v>
      </c>
      <c r="V150" s="47"/>
    </row>
    <row r="151" customHeight="1" spans="2:22">
      <c r="B151" s="15"/>
      <c r="C151" s="16" t="s">
        <v>1309</v>
      </c>
      <c r="D151" s="17" t="s">
        <v>1310</v>
      </c>
      <c r="E151" s="17"/>
      <c r="F151" s="18" t="s">
        <v>1311</v>
      </c>
      <c r="G151" s="19" t="s">
        <v>1312</v>
      </c>
      <c r="H151" s="20"/>
      <c r="I151" s="34"/>
      <c r="J151" s="35"/>
      <c r="K151" s="36"/>
      <c r="L151" s="36"/>
      <c r="M151" s="36"/>
      <c r="N151" s="36"/>
      <c r="O151" s="36"/>
      <c r="P151" s="36"/>
      <c r="Q151" s="332"/>
      <c r="R151" s="333">
        <f>IF($A$1="补货",IF(V151="FBA",I151,0)+K151+L151,IF(V151="FBA",I151,J151))</f>
        <v>0</v>
      </c>
      <c r="S151" s="334"/>
      <c r="T151" s="334">
        <f t="shared" si="11"/>
        <v>0</v>
      </c>
      <c r="U151" s="36" t="str">
        <f t="shared" si="12"/>
        <v>-</v>
      </c>
      <c r="V151" s="47"/>
    </row>
    <row r="152" customHeight="1" spans="2:22">
      <c r="B152" s="388"/>
      <c r="C152" s="389" t="s">
        <v>1313</v>
      </c>
      <c r="D152" s="390" t="s">
        <v>1314</v>
      </c>
      <c r="E152" s="390"/>
      <c r="F152" s="391" t="s">
        <v>1315</v>
      </c>
      <c r="G152" s="392" t="s">
        <v>1316</v>
      </c>
      <c r="H152" s="393"/>
      <c r="I152" s="406"/>
      <c r="J152" s="407"/>
      <c r="K152" s="408"/>
      <c r="L152" s="408"/>
      <c r="M152" s="408"/>
      <c r="N152" s="408"/>
      <c r="O152" s="408"/>
      <c r="P152" s="408"/>
      <c r="Q152" s="412"/>
      <c r="R152" s="336">
        <f>IF($A$1="补货",IF(V152="FBA",I152,0)+K152+L152,IF(V152="FBA",I152,J152))</f>
        <v>0</v>
      </c>
      <c r="S152" s="337"/>
      <c r="T152" s="337">
        <f t="shared" si="11"/>
        <v>0</v>
      </c>
      <c r="U152" s="323" t="str">
        <f t="shared" si="12"/>
        <v>-</v>
      </c>
      <c r="V152" s="413"/>
    </row>
    <row r="153" customHeight="1" spans="2:22">
      <c r="B153" s="365"/>
      <c r="C153" s="16" t="s">
        <v>1317</v>
      </c>
      <c r="D153" s="17" t="s">
        <v>1318</v>
      </c>
      <c r="E153" s="17"/>
      <c r="F153" s="18" t="s">
        <v>1319</v>
      </c>
      <c r="G153" s="19" t="s">
        <v>1320</v>
      </c>
      <c r="H153" s="20"/>
      <c r="I153" s="34"/>
      <c r="J153" s="35"/>
      <c r="K153" s="36"/>
      <c r="L153" s="36"/>
      <c r="M153" s="36"/>
      <c r="N153" s="36"/>
      <c r="O153" s="36"/>
      <c r="P153" s="36"/>
      <c r="Q153" s="332"/>
      <c r="R153" s="44">
        <f>IF($A$1="补货",IF(V153="FBA",I153,0)+K153+L153,IF(V153="FBA",I153,J153))</f>
        <v>0</v>
      </c>
      <c r="S153" s="45"/>
      <c r="T153" s="45">
        <f t="shared" si="11"/>
        <v>0</v>
      </c>
      <c r="U153" s="33" t="str">
        <f t="shared" si="12"/>
        <v>-</v>
      </c>
      <c r="V153" s="47"/>
    </row>
    <row r="154" customHeight="1" spans="2:22">
      <c r="B154" s="365"/>
      <c r="C154" s="16" t="s">
        <v>1321</v>
      </c>
      <c r="D154" s="17" t="s">
        <v>1322</v>
      </c>
      <c r="E154" s="17"/>
      <c r="F154" s="18" t="s">
        <v>1323</v>
      </c>
      <c r="G154" s="19" t="s">
        <v>1324</v>
      </c>
      <c r="H154" s="20"/>
      <c r="I154" s="34"/>
      <c r="J154" s="35"/>
      <c r="K154" s="36"/>
      <c r="L154" s="36"/>
      <c r="M154" s="36"/>
      <c r="N154" s="36"/>
      <c r="O154" s="36"/>
      <c r="P154" s="36"/>
      <c r="Q154" s="332"/>
      <c r="R154" s="44">
        <f>IF($A$1="补货",IF(V154="FBA",I154,0)+K154+L154,IF(V154="FBA",I154,J154))</f>
        <v>0</v>
      </c>
      <c r="S154" s="45"/>
      <c r="T154" s="45">
        <f t="shared" si="11"/>
        <v>0</v>
      </c>
      <c r="U154" s="33" t="str">
        <f t="shared" si="12"/>
        <v>-</v>
      </c>
      <c r="V154" s="47"/>
    </row>
    <row r="155" customHeight="1" spans="2:22">
      <c r="B155" s="365"/>
      <c r="C155" s="16" t="s">
        <v>1325</v>
      </c>
      <c r="D155" s="17" t="s">
        <v>1326</v>
      </c>
      <c r="E155" s="17"/>
      <c r="F155" s="18" t="s">
        <v>1327</v>
      </c>
      <c r="G155" s="19" t="s">
        <v>1328</v>
      </c>
      <c r="H155" s="20"/>
      <c r="I155" s="34"/>
      <c r="J155" s="35"/>
      <c r="K155" s="36"/>
      <c r="L155" s="36"/>
      <c r="M155" s="36"/>
      <c r="N155" s="36"/>
      <c r="O155" s="36"/>
      <c r="P155" s="36"/>
      <c r="Q155" s="332"/>
      <c r="R155" s="44">
        <f>IF($A$1="补货",IF(V155="FBA",I155,0)+K155+L155,IF(V155="FBA",I155,J155))</f>
        <v>0</v>
      </c>
      <c r="S155" s="45"/>
      <c r="T155" s="45">
        <f t="shared" si="11"/>
        <v>0</v>
      </c>
      <c r="U155" s="33" t="str">
        <f t="shared" si="12"/>
        <v>-</v>
      </c>
      <c r="V155" s="47"/>
    </row>
    <row r="156" customHeight="1" spans="2:22">
      <c r="B156" s="301"/>
      <c r="C156" s="394" t="s">
        <v>1329</v>
      </c>
      <c r="D156" s="395" t="s">
        <v>1330</v>
      </c>
      <c r="E156" s="395"/>
      <c r="F156" s="311" t="s">
        <v>1331</v>
      </c>
      <c r="G156" s="396" t="s">
        <v>1332</v>
      </c>
      <c r="H156" s="26"/>
      <c r="I156" s="37"/>
      <c r="J156" s="38"/>
      <c r="K156" s="39"/>
      <c r="L156" s="39"/>
      <c r="M156" s="39"/>
      <c r="N156" s="39"/>
      <c r="O156" s="39"/>
      <c r="P156" s="39"/>
      <c r="Q156" s="48"/>
      <c r="R156" s="339">
        <f>IF($A$1="补货",IF(V156="FBA",I156,0)+K156+L156,IF(V156="FBA",I156,J156))</f>
        <v>0</v>
      </c>
      <c r="S156" s="50"/>
      <c r="T156" s="50">
        <f t="shared" si="11"/>
        <v>0</v>
      </c>
      <c r="U156" s="39" t="str">
        <f t="shared" si="12"/>
        <v>-</v>
      </c>
      <c r="V156" s="51"/>
    </row>
    <row r="157" customHeight="1" spans="2:22">
      <c r="B157" s="312"/>
      <c r="C157" s="397" t="s">
        <v>1333</v>
      </c>
      <c r="D157" s="398" t="s">
        <v>1334</v>
      </c>
      <c r="E157" s="398"/>
      <c r="F157" s="315" t="s">
        <v>1335</v>
      </c>
      <c r="G157" s="399" t="s">
        <v>1336</v>
      </c>
      <c r="H157" s="317"/>
      <c r="I157" s="327"/>
      <c r="J157" s="328"/>
      <c r="K157" s="329"/>
      <c r="L157" s="329"/>
      <c r="M157" s="329"/>
      <c r="N157" s="329"/>
      <c r="O157" s="329"/>
      <c r="P157" s="329"/>
      <c r="Q157" s="344"/>
      <c r="R157" s="341">
        <f>IF($A$1="补货",IF(V157="FBA",I157,0)+K157+L157,IF(V157="FBA",I157,J157))</f>
        <v>0</v>
      </c>
      <c r="S157" s="342"/>
      <c r="T157" s="342">
        <f t="shared" si="11"/>
        <v>0</v>
      </c>
      <c r="U157" s="326" t="str">
        <f t="shared" si="12"/>
        <v>-</v>
      </c>
      <c r="V157" s="347"/>
    </row>
    <row r="158" customHeight="1" spans="2:22">
      <c r="B158" s="15"/>
      <c r="C158" s="16" t="s">
        <v>1337</v>
      </c>
      <c r="D158" s="17" t="s">
        <v>1338</v>
      </c>
      <c r="E158" s="17"/>
      <c r="F158" s="18" t="s">
        <v>1339</v>
      </c>
      <c r="G158" s="19" t="s">
        <v>1340</v>
      </c>
      <c r="H158" s="20"/>
      <c r="I158" s="34"/>
      <c r="J158" s="35"/>
      <c r="K158" s="36"/>
      <c r="L158" s="36"/>
      <c r="M158" s="36"/>
      <c r="N158" s="36"/>
      <c r="O158" s="36"/>
      <c r="P158" s="36"/>
      <c r="Q158" s="332"/>
      <c r="R158" s="333">
        <f>IF($A$1="补货",IF(V158="FBA",I158,0)+K158+L158,IF(V158="FBA",I158,J158))</f>
        <v>0</v>
      </c>
      <c r="S158" s="334"/>
      <c r="T158" s="334">
        <f t="shared" si="11"/>
        <v>0</v>
      </c>
      <c r="U158" s="36" t="str">
        <f t="shared" si="12"/>
        <v>-</v>
      </c>
      <c r="V158" s="47"/>
    </row>
    <row r="159" customHeight="1" spans="2:22">
      <c r="B159" s="388"/>
      <c r="C159" s="389" t="s">
        <v>1341</v>
      </c>
      <c r="D159" s="390" t="s">
        <v>1342</v>
      </c>
      <c r="E159" s="390"/>
      <c r="F159" s="391" t="s">
        <v>1343</v>
      </c>
      <c r="G159" s="392" t="s">
        <v>1344</v>
      </c>
      <c r="H159" s="393"/>
      <c r="I159" s="406"/>
      <c r="J159" s="407"/>
      <c r="K159" s="408"/>
      <c r="L159" s="408"/>
      <c r="M159" s="408"/>
      <c r="N159" s="408"/>
      <c r="O159" s="408"/>
      <c r="P159" s="408"/>
      <c r="Q159" s="412"/>
      <c r="R159" s="336">
        <f>IF($A$1="补货",IF(V159="FBA",I159,0)+K159+L159,IF(V159="FBA",I159,J159))</f>
        <v>0</v>
      </c>
      <c r="S159" s="337"/>
      <c r="T159" s="337">
        <f t="shared" si="11"/>
        <v>0</v>
      </c>
      <c r="U159" s="323" t="str">
        <f t="shared" si="12"/>
        <v>-</v>
      </c>
      <c r="V159" s="413"/>
    </row>
    <row r="160" customHeight="1" spans="2:22">
      <c r="B160" s="365"/>
      <c r="C160" s="290" t="s">
        <v>1345</v>
      </c>
      <c r="D160" s="291" t="s">
        <v>1346</v>
      </c>
      <c r="E160" s="291"/>
      <c r="F160" s="334" t="s">
        <v>873</v>
      </c>
      <c r="G160" s="292" t="s">
        <v>1347</v>
      </c>
      <c r="H160" s="20"/>
      <c r="I160" s="34"/>
      <c r="J160" s="35"/>
      <c r="K160" s="36"/>
      <c r="L160" s="36"/>
      <c r="M160" s="36"/>
      <c r="N160" s="36"/>
      <c r="O160" s="36"/>
      <c r="P160" s="36"/>
      <c r="Q160" s="332"/>
      <c r="R160" s="44">
        <f>IF($A$1="补货",IF(V160="FBA",I160,0)+K160+L160,IF(V160="FBA",I160,J160))</f>
        <v>0</v>
      </c>
      <c r="S160" s="45"/>
      <c r="T160" s="45">
        <f t="shared" si="11"/>
        <v>0</v>
      </c>
      <c r="U160" s="33" t="str">
        <f t="shared" si="12"/>
        <v>-</v>
      </c>
      <c r="V160" s="47"/>
    </row>
    <row r="161" customHeight="1" spans="2:22">
      <c r="B161" s="301"/>
      <c r="C161" s="302" t="s">
        <v>1348</v>
      </c>
      <c r="D161" s="303" t="s">
        <v>1349</v>
      </c>
      <c r="E161" s="303"/>
      <c r="F161" s="50" t="s">
        <v>1350</v>
      </c>
      <c r="G161" s="305" t="s">
        <v>1351</v>
      </c>
      <c r="H161" s="26"/>
      <c r="I161" s="37"/>
      <c r="J161" s="38"/>
      <c r="K161" s="39"/>
      <c r="L161" s="39"/>
      <c r="M161" s="39"/>
      <c r="N161" s="39"/>
      <c r="O161" s="39"/>
      <c r="P161" s="39"/>
      <c r="Q161" s="48"/>
      <c r="R161" s="339">
        <f>IF($A$1="补货",IF(V161="FBA",I161,0)+K161+L161,IF(V161="FBA",I161,J161))</f>
        <v>0</v>
      </c>
      <c r="S161" s="50"/>
      <c r="T161" s="50">
        <f t="shared" si="11"/>
        <v>0</v>
      </c>
      <c r="U161" s="39" t="str">
        <f t="shared" si="12"/>
        <v>-</v>
      </c>
      <c r="V161" s="51"/>
    </row>
    <row r="162" customHeight="1" spans="2:22">
      <c r="B162" s="400"/>
      <c r="C162" s="401" t="s">
        <v>1352</v>
      </c>
      <c r="D162" s="402" t="s">
        <v>1353</v>
      </c>
      <c r="E162" s="402"/>
      <c r="F162" s="403" t="s">
        <v>1354</v>
      </c>
      <c r="G162" s="404" t="s">
        <v>1355</v>
      </c>
      <c r="H162" s="405"/>
      <c r="I162" s="409"/>
      <c r="J162" s="410"/>
      <c r="K162" s="411"/>
      <c r="L162" s="411"/>
      <c r="M162" s="411"/>
      <c r="N162" s="411"/>
      <c r="O162" s="411"/>
      <c r="P162" s="411"/>
      <c r="Q162" s="414"/>
      <c r="R162" s="415">
        <f>IF($A$1="补货",IF(V162="FBA",I162,0)+K162+L162,IF(V162="FBA",I162,J162))</f>
        <v>0</v>
      </c>
      <c r="S162" s="403"/>
      <c r="T162" s="403">
        <f t="shared" ref="T162:T170" si="13">R162+S162</f>
        <v>0</v>
      </c>
      <c r="U162" s="411" t="str">
        <f t="shared" ref="U162:U170" si="14">IF(Q162&gt;0,T162/Q162*7,"-")</f>
        <v>-</v>
      </c>
      <c r="V162" s="416"/>
    </row>
    <row r="163" customHeight="1" spans="2:22">
      <c r="B163" s="301"/>
      <c r="C163" s="302" t="s">
        <v>1356</v>
      </c>
      <c r="D163" s="303" t="s">
        <v>1357</v>
      </c>
      <c r="E163" s="303"/>
      <c r="F163" s="50" t="s">
        <v>145</v>
      </c>
      <c r="G163" s="305" t="s">
        <v>1358</v>
      </c>
      <c r="H163" s="26"/>
      <c r="I163" s="37"/>
      <c r="J163" s="38"/>
      <c r="K163" s="39"/>
      <c r="L163" s="39"/>
      <c r="M163" s="39"/>
      <c r="N163" s="39"/>
      <c r="O163" s="39"/>
      <c r="P163" s="39"/>
      <c r="Q163" s="48"/>
      <c r="R163" s="339">
        <f>IF($A$1="补货",IF(V163="FBA",I163,0)+K163+L163,IF(V163="FBA",I163,J163))</f>
        <v>0</v>
      </c>
      <c r="S163" s="50"/>
      <c r="T163" s="50">
        <f t="shared" si="13"/>
        <v>0</v>
      </c>
      <c r="U163" s="39" t="str">
        <f t="shared" si="14"/>
        <v>-</v>
      </c>
      <c r="V163" s="51"/>
    </row>
    <row r="164" customHeight="1" spans="2:22">
      <c r="B164" s="312"/>
      <c r="C164" s="397"/>
      <c r="D164" s="398"/>
      <c r="E164" s="398"/>
      <c r="F164" s="315"/>
      <c r="G164" s="399"/>
      <c r="H164" s="317"/>
      <c r="I164" s="327"/>
      <c r="J164" s="328"/>
      <c r="K164" s="329"/>
      <c r="L164" s="329"/>
      <c r="M164" s="329"/>
      <c r="N164" s="329"/>
      <c r="O164" s="329"/>
      <c r="P164" s="329"/>
      <c r="Q164" s="344"/>
      <c r="R164" s="341">
        <f>IF($A$1="补货",IF(V164="FBA",I164,0)+K164+L164,IF(V164="FBA",I164,J164))</f>
        <v>0</v>
      </c>
      <c r="S164" s="342"/>
      <c r="T164" s="342">
        <f t="shared" ref="T164:T174" si="15">R164+S164</f>
        <v>0</v>
      </c>
      <c r="U164" s="326" t="str">
        <f t="shared" ref="U164:U174" si="16">IF(Q164&gt;0,T164/Q164*7,"-")</f>
        <v>-</v>
      </c>
      <c r="V164" s="347"/>
    </row>
    <row r="165" customHeight="1" spans="2:22">
      <c r="B165" s="15"/>
      <c r="C165" s="16"/>
      <c r="D165" s="17"/>
      <c r="E165" s="17"/>
      <c r="F165" s="18"/>
      <c r="G165" s="19"/>
      <c r="H165" s="20"/>
      <c r="I165" s="34"/>
      <c r="J165" s="35"/>
      <c r="K165" s="36"/>
      <c r="L165" s="36"/>
      <c r="M165" s="36"/>
      <c r="N165" s="36"/>
      <c r="O165" s="36"/>
      <c r="P165" s="36"/>
      <c r="Q165" s="332"/>
      <c r="R165" s="44">
        <f>IF($A$1="补货",IF(V165="FBA",I165,0)+K165+L165,IF(V165="FBA",I165,J165))</f>
        <v>0</v>
      </c>
      <c r="S165" s="45"/>
      <c r="T165" s="45">
        <f t="shared" si="15"/>
        <v>0</v>
      </c>
      <c r="U165" s="33" t="str">
        <f t="shared" si="16"/>
        <v>-</v>
      </c>
      <c r="V165" s="47"/>
    </row>
    <row r="166" customHeight="1" spans="2:22">
      <c r="B166" s="15"/>
      <c r="C166" s="16"/>
      <c r="D166" s="17"/>
      <c r="E166" s="17"/>
      <c r="F166" s="18"/>
      <c r="G166" s="19"/>
      <c r="H166" s="20"/>
      <c r="I166" s="34"/>
      <c r="J166" s="35"/>
      <c r="K166" s="36"/>
      <c r="L166" s="36"/>
      <c r="M166" s="36"/>
      <c r="N166" s="36"/>
      <c r="O166" s="36"/>
      <c r="P166" s="36"/>
      <c r="Q166" s="332"/>
      <c r="R166" s="44">
        <f>IF($A$1="补货",IF(V166="FBA",I166,0)+K166+L166,IF(V166="FBA",I166,J166))</f>
        <v>0</v>
      </c>
      <c r="S166" s="45"/>
      <c r="T166" s="45">
        <f t="shared" si="15"/>
        <v>0</v>
      </c>
      <c r="U166" s="33" t="str">
        <f t="shared" si="16"/>
        <v>-</v>
      </c>
      <c r="V166" s="47"/>
    </row>
    <row r="167" customHeight="1" spans="2:22">
      <c r="B167" s="15"/>
      <c r="C167" s="16"/>
      <c r="D167" s="17"/>
      <c r="E167" s="17"/>
      <c r="F167" s="18"/>
      <c r="G167" s="19"/>
      <c r="H167" s="20"/>
      <c r="I167" s="34"/>
      <c r="J167" s="35"/>
      <c r="K167" s="36"/>
      <c r="L167" s="36"/>
      <c r="M167" s="36"/>
      <c r="N167" s="36"/>
      <c r="O167" s="36"/>
      <c r="P167" s="36"/>
      <c r="Q167" s="332"/>
      <c r="R167" s="44">
        <f>IF($A$1="补货",IF(V167="FBA",I167,0)+K167+L167,IF(V167="FBA",I167,J167))</f>
        <v>0</v>
      </c>
      <c r="S167" s="45"/>
      <c r="T167" s="45">
        <f t="shared" si="15"/>
        <v>0</v>
      </c>
      <c r="U167" s="33" t="str">
        <f t="shared" si="16"/>
        <v>-</v>
      </c>
      <c r="V167" s="47"/>
    </row>
    <row r="168" customHeight="1" spans="2:22">
      <c r="B168" s="15"/>
      <c r="C168" s="16"/>
      <c r="D168" s="17"/>
      <c r="E168" s="17"/>
      <c r="F168" s="18"/>
      <c r="G168" s="19"/>
      <c r="H168" s="20"/>
      <c r="I168" s="34"/>
      <c r="J168" s="35"/>
      <c r="K168" s="36"/>
      <c r="L168" s="36"/>
      <c r="M168" s="36"/>
      <c r="N168" s="36"/>
      <c r="O168" s="36"/>
      <c r="P168" s="36"/>
      <c r="Q168" s="332"/>
      <c r="R168" s="44">
        <f>IF($A$1="补货",IF(V168="FBA",I168,0)+K168+L168,IF(V168="FBA",I168,J168))</f>
        <v>0</v>
      </c>
      <c r="S168" s="45"/>
      <c r="T168" s="45">
        <f t="shared" si="15"/>
        <v>0</v>
      </c>
      <c r="U168" s="33" t="str">
        <f t="shared" si="16"/>
        <v>-</v>
      </c>
      <c r="V168" s="47"/>
    </row>
    <row r="169" customHeight="1" spans="2:22">
      <c r="B169" s="15"/>
      <c r="C169" s="16"/>
      <c r="D169" s="17"/>
      <c r="E169" s="17"/>
      <c r="F169" s="18"/>
      <c r="G169" s="19"/>
      <c r="H169" s="20"/>
      <c r="I169" s="34"/>
      <c r="J169" s="35"/>
      <c r="K169" s="36"/>
      <c r="L169" s="36"/>
      <c r="M169" s="36"/>
      <c r="N169" s="36"/>
      <c r="O169" s="36"/>
      <c r="P169" s="36"/>
      <c r="Q169" s="332"/>
      <c r="R169" s="44">
        <f>IF($A$1="补货",IF(V169="FBA",I169,0)+K169+L169,IF(V169="FBA",I169,J169))</f>
        <v>0</v>
      </c>
      <c r="S169" s="45"/>
      <c r="T169" s="45">
        <f t="shared" si="15"/>
        <v>0</v>
      </c>
      <c r="U169" s="33" t="str">
        <f t="shared" si="16"/>
        <v>-</v>
      </c>
      <c r="V169" s="47"/>
    </row>
    <row r="170" customHeight="1" spans="2:22">
      <c r="B170" s="15"/>
      <c r="C170" s="16"/>
      <c r="D170" s="17"/>
      <c r="E170" s="17"/>
      <c r="F170" s="18"/>
      <c r="G170" s="19"/>
      <c r="H170" s="20"/>
      <c r="I170" s="34"/>
      <c r="J170" s="35"/>
      <c r="K170" s="36"/>
      <c r="L170" s="36"/>
      <c r="M170" s="36"/>
      <c r="N170" s="36"/>
      <c r="O170" s="36"/>
      <c r="P170" s="36"/>
      <c r="Q170" s="332"/>
      <c r="R170" s="44">
        <f>IF($A$1="补货",IF(V170="FBA",I170,0)+K170+L170,IF(V170="FBA",I170,J170))</f>
        <v>0</v>
      </c>
      <c r="S170" s="45"/>
      <c r="T170" s="45">
        <f t="shared" si="15"/>
        <v>0</v>
      </c>
      <c r="U170" s="33" t="str">
        <f t="shared" si="16"/>
        <v>-</v>
      </c>
      <c r="V170" s="47"/>
    </row>
    <row r="171" customHeight="1" spans="2:22">
      <c r="B171" s="15"/>
      <c r="C171" s="16"/>
      <c r="D171" s="17"/>
      <c r="E171" s="17"/>
      <c r="F171" s="18"/>
      <c r="G171" s="19"/>
      <c r="H171" s="20"/>
      <c r="I171" s="34"/>
      <c r="J171" s="35"/>
      <c r="K171" s="36"/>
      <c r="L171" s="36"/>
      <c r="M171" s="36"/>
      <c r="N171" s="36"/>
      <c r="O171" s="36"/>
      <c r="P171" s="36"/>
      <c r="Q171" s="332"/>
      <c r="R171" s="44">
        <f>IF($A$1="补货",IF(V171="FBA",I171,0)+K171+L171,IF(V171="FBA",I171,J171))</f>
        <v>0</v>
      </c>
      <c r="S171" s="45"/>
      <c r="T171" s="45">
        <f t="shared" si="15"/>
        <v>0</v>
      </c>
      <c r="U171" s="33" t="str">
        <f t="shared" si="16"/>
        <v>-</v>
      </c>
      <c r="V171" s="47"/>
    </row>
    <row r="172" customHeight="1" spans="2:22">
      <c r="B172" s="15"/>
      <c r="C172" s="16"/>
      <c r="D172" s="17"/>
      <c r="E172" s="17"/>
      <c r="F172" s="18"/>
      <c r="G172" s="19"/>
      <c r="H172" s="20"/>
      <c r="I172" s="34"/>
      <c r="J172" s="35"/>
      <c r="K172" s="36"/>
      <c r="L172" s="36"/>
      <c r="M172" s="36"/>
      <c r="N172" s="36"/>
      <c r="O172" s="36"/>
      <c r="P172" s="36"/>
      <c r="Q172" s="332"/>
      <c r="R172" s="44">
        <f>IF($A$1="补货",IF(V172="FBA",I172,0)+K172+L172,IF(V172="FBA",I172,J172))</f>
        <v>0</v>
      </c>
      <c r="S172" s="45"/>
      <c r="T172" s="45">
        <f t="shared" si="15"/>
        <v>0</v>
      </c>
      <c r="U172" s="33" t="str">
        <f t="shared" si="16"/>
        <v>-</v>
      </c>
      <c r="V172" s="47"/>
    </row>
    <row r="173" customHeight="1" spans="2:22">
      <c r="B173" s="15"/>
      <c r="C173" s="16"/>
      <c r="D173" s="17"/>
      <c r="E173" s="17"/>
      <c r="F173" s="18"/>
      <c r="G173" s="19"/>
      <c r="H173" s="20"/>
      <c r="I173" s="34"/>
      <c r="J173" s="35"/>
      <c r="K173" s="36"/>
      <c r="L173" s="36"/>
      <c r="M173" s="36"/>
      <c r="N173" s="36"/>
      <c r="O173" s="36"/>
      <c r="P173" s="36"/>
      <c r="Q173" s="332"/>
      <c r="R173" s="44">
        <f>IF($A$1="补货",IF(V173="FBA",I173,0)+K173+L173,IF(V173="FBA",I173,J173))</f>
        <v>0</v>
      </c>
      <c r="S173" s="45"/>
      <c r="T173" s="45">
        <f t="shared" si="15"/>
        <v>0</v>
      </c>
      <c r="U173" s="33" t="str">
        <f t="shared" si="16"/>
        <v>-</v>
      </c>
      <c r="V173" s="47"/>
    </row>
    <row r="174" customHeight="1" spans="2:22">
      <c r="B174" s="21" t="s">
        <v>1176</v>
      </c>
      <c r="C174" s="22"/>
      <c r="D174" s="23"/>
      <c r="E174" s="23"/>
      <c r="F174" s="24"/>
      <c r="G174" s="25"/>
      <c r="H174" s="26"/>
      <c r="I174" s="37"/>
      <c r="J174" s="38"/>
      <c r="K174" s="39"/>
      <c r="L174" s="39"/>
      <c r="M174" s="39"/>
      <c r="N174" s="39"/>
      <c r="O174" s="39"/>
      <c r="P174" s="39"/>
      <c r="Q174" s="48"/>
      <c r="R174" s="49">
        <f>IF($A$1="补货",IF(V174="FBA",I174,0)+K174+L174,IF(V174="FBA",I174,J174))</f>
        <v>0</v>
      </c>
      <c r="S174" s="50"/>
      <c r="T174" s="50">
        <f t="shared" si="15"/>
        <v>0</v>
      </c>
      <c r="U174" s="39" t="str">
        <f t="shared" si="16"/>
        <v>-</v>
      </c>
      <c r="V174" s="51"/>
    </row>
  </sheetData>
  <conditionalFormatting sqref="I4:I174">
    <cfRule type="expression" dxfId="9" priority="29">
      <formula>AND(I4=0,V4="FBA")</formula>
    </cfRule>
  </conditionalFormatting>
  <conditionalFormatting sqref="J4:J174">
    <cfRule type="expression" dxfId="9" priority="28">
      <formula>AND(J4=0,V4="FBM")</formula>
    </cfRule>
  </conditionalFormatting>
  <conditionalFormatting sqref="R4:R174">
    <cfRule type="expression" dxfId="4" priority="30">
      <formula>R4=0</formula>
    </cfRule>
  </conditionalFormatting>
  <conditionalFormatting sqref="T4:T174">
    <cfRule type="expression" dxfId="3" priority="1">
      <formula>AF1=0</formula>
    </cfRule>
  </conditionalFormatting>
  <conditionalFormatting sqref="U4:U174">
    <cfRule type="expression" dxfId="14" priority="32">
      <formula>U4&lt;150</formula>
    </cfRule>
    <cfRule type="expression" dxfId="15" priority="3">
      <formula>U4&lt;50</formula>
    </cfRule>
    <cfRule type="expression" dxfId="16" priority="2">
      <formula>U4&lt;10</formula>
    </cfRule>
  </conditionalFormatting>
  <conditionalFormatting sqref="M4:Q174">
    <cfRule type="expression" dxfId="2" priority="34">
      <formula>$Q4&gt;1</formula>
    </cfRule>
    <cfRule type="expression" dxfId="1" priority="35">
      <formula>$Q4&gt;0.5</formula>
    </cfRule>
    <cfRule type="expression" dxfId="0" priority="36">
      <formula>$Q4&gt;0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在庫（雨衣）</vt:lpstr>
      <vt:lpstr>入荷（雨衣）</vt:lpstr>
      <vt:lpstr>在庫（居家服）</vt:lpstr>
      <vt:lpstr>入荷（居家服）</vt:lpstr>
      <vt:lpstr>在庫（雨靴等）</vt:lpstr>
      <vt:lpstr>入荷（雨靴等）</vt:lpstr>
      <vt:lpstr>在庫（袜子）</vt:lpstr>
      <vt:lpstr>入荷（袜子）</vt:lpstr>
      <vt:lpstr>在庫（其他）</vt:lpstr>
      <vt:lpstr>入荷（其他）</vt:lpstr>
      <vt:lpstr>在庫（未登録）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2022-08-20T20:08:02Z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