
<file path=[Content_Types].xml><?xml version="1.0" encoding="utf-8"?>
<Types xmlns="http://schemas.openxmlformats.org/package/2006/content-types">
  <Default Extension="jpeg" ContentType="image/jpeg"/>
  <Default Extension="JPG" ContentType="image/.jp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125" windowHeight="12540" tabRatio="835" activeTab="9"/>
  </bookViews>
  <sheets>
    <sheet name="在庫情報（雨衣）" sheetId="41" r:id="rId1"/>
    <sheet name="入荷見積（雨衣）" sheetId="42" r:id="rId2"/>
    <sheet name="在庫情報（居家服）" sheetId="43" r:id="rId3"/>
    <sheet name="入荷見積（居家服）" sheetId="44" r:id="rId4"/>
    <sheet name="在庫情報（雨伞等）" sheetId="45" r:id="rId5"/>
    <sheet name="入荷見積（雨伞等）" sheetId="46" r:id="rId6"/>
    <sheet name="在庫情報（雨靴）" sheetId="47" r:id="rId7"/>
    <sheet name="入荷見積（雨靴）" sheetId="48" r:id="rId8"/>
    <sheet name="在庫情報（袜子）" sheetId="39" r:id="rId9"/>
    <sheet name="入荷見積（袜子）" sheetId="40" r:id="rId10"/>
  </sheets>
  <definedNames>
    <definedName name="_xlnm._FilterDatabase" localSheetId="7" hidden="1">'入荷見積（雨靴）'!$B$2:$U$87</definedName>
    <definedName name="_xlnm._FilterDatabase" localSheetId="8" hidden="1">'在庫情報（袜子）'!$A$3:$W$192</definedName>
    <definedName name="_xlnm._FilterDatabase" localSheetId="9" hidden="1">'入荷見積（袜子）'!$B$3:$L$300</definedName>
    <definedName name="List" localSheetId="9">'入荷見積（袜子）'!#REF!</definedName>
    <definedName name="List">'在庫情報（袜子）'!#REF!</definedName>
    <definedName name="List1" localSheetId="9">'入荷見積（袜子）'!#REF!</definedName>
    <definedName name="List1">'在庫情報（袜子）'!#REF!</definedName>
    <definedName name="List2" localSheetId="9">'入荷見積（袜子）'!#REF!</definedName>
    <definedName name="List2">'在庫情報（袜子）'!#REF!</definedName>
    <definedName name="List3" localSheetId="9">'入荷見積（袜子）'!#REF!</definedName>
    <definedName name="List3">'在庫情報（袜子）'!#REF!</definedName>
    <definedName name="newlist" localSheetId="9">#REF!</definedName>
    <definedName name="newlist">#REF!</definedName>
  </definedNames>
  <calcPr calcId="144525"/>
</workbook>
</file>

<file path=xl/sharedStrings.xml><?xml version="1.0" encoding="utf-8"?>
<sst xmlns="http://schemas.openxmlformats.org/spreadsheetml/2006/main" count="3230" uniqueCount="705">
  <si>
    <t>补货</t>
  </si>
  <si>
    <t>在库数量（新）</t>
  </si>
  <si>
    <t>在库数量（家）</t>
  </si>
  <si>
    <t>途中</t>
  </si>
  <si>
    <t>販売数量
(直近7日間)</t>
  </si>
  <si>
    <t>販売数量
(直近30日間)</t>
  </si>
  <si>
    <t>販売数量
(直近60日間)</t>
  </si>
  <si>
    <t>販売数量
(直近90日間)</t>
  </si>
  <si>
    <t>販売数量
(週間平均値)</t>
  </si>
  <si>
    <t>在库数量（合計）</t>
  </si>
  <si>
    <t>补货后合计</t>
  </si>
  <si>
    <t>販売可能日数
(平均値)</t>
  </si>
  <si>
    <t>货号</t>
  </si>
  <si>
    <t>图片</t>
  </si>
  <si>
    <t>中文</t>
  </si>
  <si>
    <t>日文</t>
  </si>
  <si>
    <t>S</t>
  </si>
  <si>
    <t>M</t>
  </si>
  <si>
    <t>L</t>
  </si>
  <si>
    <t>XL</t>
  </si>
  <si>
    <t>XXL</t>
  </si>
  <si>
    <t>XXXL</t>
  </si>
  <si>
    <t>T001</t>
  </si>
  <si>
    <t>粉</t>
  </si>
  <si>
    <t>ピンク</t>
  </si>
  <si>
    <t>X000RJ2QFB</t>
  </si>
  <si>
    <t>X000RI7PDP</t>
  </si>
  <si>
    <t>X000R15CJB</t>
  </si>
  <si>
    <t>X000R15K4N</t>
  </si>
  <si>
    <t>X000R15K4D</t>
  </si>
  <si>
    <t>蓝</t>
  </si>
  <si>
    <t>ブルー</t>
  </si>
  <si>
    <t>X000R15K57</t>
  </si>
  <si>
    <t>X000RJ2QFL</t>
  </si>
  <si>
    <t>X000R15CJL</t>
  </si>
  <si>
    <t>X000R15K4X</t>
  </si>
  <si>
    <t>X000RI7UBR</t>
  </si>
  <si>
    <t>黄</t>
  </si>
  <si>
    <t>イエロー</t>
  </si>
  <si>
    <t>X000RJ2QFV</t>
  </si>
  <si>
    <t>X000RI7PDZ</t>
  </si>
  <si>
    <t>X000RI7PDF</t>
  </si>
  <si>
    <t>X000RI7UBH</t>
  </si>
  <si>
    <t>X000RJ2QF1</t>
  </si>
  <si>
    <t>T002</t>
  </si>
  <si>
    <t>天马</t>
  </si>
  <si>
    <t>ウマ</t>
  </si>
  <si>
    <t>X000RKI2I5</t>
  </si>
  <si>
    <t>X000RI8KRF</t>
  </si>
  <si>
    <t>X000RMFKFB</t>
  </si>
  <si>
    <t>X000RKHUDX</t>
  </si>
  <si>
    <t>X000RJ3G4B</t>
  </si>
  <si>
    <t>企鹅</t>
  </si>
  <si>
    <t>ペンギン</t>
  </si>
  <si>
    <t>X000RI8KQV</t>
  </si>
  <si>
    <t>X000RKI2IP</t>
  </si>
  <si>
    <t>X000RJ3GX7</t>
  </si>
  <si>
    <t>X000RJ3G41</t>
  </si>
  <si>
    <t>X000RI8KQL</t>
  </si>
  <si>
    <t>豹</t>
  </si>
  <si>
    <t>ヒョウ</t>
  </si>
  <si>
    <t>X000RKI2IZ</t>
  </si>
  <si>
    <t>X000RKHUE7</t>
  </si>
  <si>
    <t>X000RMFKF1</t>
  </si>
  <si>
    <t>X000RJ3GXR</t>
  </si>
  <si>
    <t>X000RJ3G4L</t>
  </si>
  <si>
    <t>小鸟</t>
  </si>
  <si>
    <t>トリ</t>
  </si>
  <si>
    <t>X000RKHUW9</t>
  </si>
  <si>
    <t>X000RJ3GXH</t>
  </si>
  <si>
    <t>X000RKI2IF</t>
  </si>
  <si>
    <t>X000RKHUVZ</t>
  </si>
  <si>
    <t>X000RI8KR5</t>
  </si>
  <si>
    <t>T003</t>
  </si>
  <si>
    <t>X000RQCC3Z</t>
  </si>
  <si>
    <t>X000RS9JTX</t>
  </si>
  <si>
    <t>X000RS991B</t>
  </si>
  <si>
    <t>X000RRDNGJ</t>
  </si>
  <si>
    <t>X000RQCC3P</t>
  </si>
  <si>
    <t>X000RT7GZB</t>
  </si>
  <si>
    <t>X000RS98Z3</t>
  </si>
  <si>
    <t>X000ROSL5F</t>
  </si>
  <si>
    <t>X000RS9911</t>
  </si>
  <si>
    <t>X000ROSLCD</t>
  </si>
  <si>
    <t>X000RRDNH3</t>
  </si>
  <si>
    <t>X000RRFKJR</t>
  </si>
  <si>
    <t>T004</t>
  </si>
  <si>
    <t>X000WRDZ71</t>
  </si>
  <si>
    <t>X000WRDOQD</t>
  </si>
  <si>
    <t>X000WRECM3</t>
  </si>
  <si>
    <t>X000WRDPO9</t>
  </si>
  <si>
    <t>X000WRDOQN</t>
  </si>
  <si>
    <t>X000WRECMD</t>
  </si>
  <si>
    <t>X000WRDZ6R</t>
  </si>
  <si>
    <t>X000WRDPNZ</t>
  </si>
  <si>
    <t>X000WRDOQ3</t>
  </si>
  <si>
    <t>T005</t>
  </si>
  <si>
    <t>X000RS958D</t>
  </si>
  <si>
    <t>X000RS97BN</t>
  </si>
  <si>
    <t>X000RT5CCZ</t>
  </si>
  <si>
    <t>X000RS9583</t>
  </si>
  <si>
    <t>X000RT5CCF</t>
  </si>
  <si>
    <t>X000RT5CCP</t>
  </si>
  <si>
    <t>X000RS958X</t>
  </si>
  <si>
    <t>X000RS958N</t>
  </si>
  <si>
    <t>X000RS957T</t>
  </si>
  <si>
    <t>X000RU1IFJ</t>
  </si>
  <si>
    <t>X000RT577Z</t>
  </si>
  <si>
    <t>X000RS99C5</t>
  </si>
  <si>
    <t>X000RU1IF9</t>
  </si>
  <si>
    <t>X000RS99BV</t>
  </si>
  <si>
    <t>X000RS9C9Z</t>
  </si>
  <si>
    <t>T006</t>
  </si>
  <si>
    <t>X000RJJQ4P</t>
  </si>
  <si>
    <t>X000RJJQ4Z</t>
  </si>
  <si>
    <t>X000RKHSSP</t>
  </si>
  <si>
    <t>X000RJJNMZ</t>
  </si>
  <si>
    <t>X000RT7HBT</t>
  </si>
  <si>
    <t>X000RJJQ4F</t>
  </si>
  <si>
    <t>X000RJ3IWV</t>
  </si>
  <si>
    <t>X000RJJNN9</t>
  </si>
  <si>
    <t>X000RJJNMP</t>
  </si>
  <si>
    <t>X000RT7HBJ</t>
  </si>
  <si>
    <t>灰</t>
  </si>
  <si>
    <t>グレー</t>
  </si>
  <si>
    <t>X000RI8J0D</t>
  </si>
  <si>
    <t>X000RI8J0X</t>
  </si>
  <si>
    <t>X000RJ3IWL</t>
  </si>
  <si>
    <t>X000RJJNNJ</t>
  </si>
  <si>
    <t>X000RU3MNZ</t>
  </si>
  <si>
    <t>T007</t>
  </si>
  <si>
    <t>白</t>
  </si>
  <si>
    <t>ホワイト</t>
  </si>
  <si>
    <t>X000RJJ4EH</t>
  </si>
  <si>
    <t>X000R151AV</t>
  </si>
  <si>
    <t>X000R15J6R</t>
  </si>
  <si>
    <t>X000RMFHMH</t>
  </si>
  <si>
    <t>X000R15J6H</t>
  </si>
  <si>
    <t>黑</t>
  </si>
  <si>
    <t>ブラック</t>
  </si>
  <si>
    <t>X000RMFHM7</t>
  </si>
  <si>
    <t>X000R151B5</t>
  </si>
  <si>
    <t>X000RJJ4E7</t>
  </si>
  <si>
    <t>X000R151AL</t>
  </si>
  <si>
    <t>X000RJIWPT</t>
  </si>
  <si>
    <t>T008</t>
  </si>
  <si>
    <t>绿</t>
  </si>
  <si>
    <t>グリーン</t>
  </si>
  <si>
    <t>X000RJ3N2L</t>
  </si>
  <si>
    <t>X000RKI7G7</t>
  </si>
  <si>
    <t>X000RMF9K7</t>
  </si>
  <si>
    <t>X000RJ3N3Z</t>
  </si>
  <si>
    <t>X000RKHTKR</t>
  </si>
  <si>
    <t>X000RJJTZV</t>
  </si>
  <si>
    <t>X000RJ3N21</t>
  </si>
  <si>
    <t>X000RJ3N49</t>
  </si>
  <si>
    <t>X000RJ3N2B</t>
  </si>
  <si>
    <t>X000RJ3M1D</t>
  </si>
  <si>
    <t>X000RKI7FX</t>
  </si>
  <si>
    <t>X000RMF9L1</t>
  </si>
  <si>
    <t>X000RKHTKH</t>
  </si>
  <si>
    <t>X000RKHTL1</t>
  </si>
  <si>
    <t>X000RJ3N3P</t>
  </si>
  <si>
    <t>X000RJ3N3F</t>
  </si>
  <si>
    <t>X000RJ3N2V</t>
  </si>
  <si>
    <t>X000RJJU05</t>
  </si>
  <si>
    <t>X000RMF9J3</t>
  </si>
  <si>
    <t>X000RJJTZL</t>
  </si>
  <si>
    <t>X000RJ3LZP</t>
  </si>
  <si>
    <t>X000RJ3M13</t>
  </si>
  <si>
    <t>X000RMF9KH</t>
  </si>
  <si>
    <t>X000RJ3M0T</t>
  </si>
  <si>
    <t>T009</t>
  </si>
  <si>
    <t>-</t>
  </si>
  <si>
    <t>X000RMFWYP</t>
  </si>
  <si>
    <t>X000RLC8IT</t>
  </si>
  <si>
    <t>X000RLC8J3</t>
  </si>
  <si>
    <t>X000RLC7VR</t>
  </si>
  <si>
    <t>T010</t>
  </si>
  <si>
    <t>X000RKI9WT</t>
  </si>
  <si>
    <t>X000RJ3OC5</t>
  </si>
  <si>
    <t>X000RKID9X</t>
  </si>
  <si>
    <t>X000RKIE15</t>
  </si>
  <si>
    <t>X000RMG0AZ</t>
  </si>
  <si>
    <t>X000RKIE1F</t>
  </si>
  <si>
    <t>X000RKIE0L</t>
  </si>
  <si>
    <t>X000RKIE0V</t>
  </si>
  <si>
    <t>X000RJ3OBB</t>
  </si>
  <si>
    <t>X000RJ3OCF</t>
  </si>
  <si>
    <t>补货数量</t>
  </si>
  <si>
    <t>价格</t>
  </si>
  <si>
    <t>金额</t>
  </si>
  <si>
    <t>标签号码</t>
  </si>
  <si>
    <t>X000RU1IQ3</t>
  </si>
  <si>
    <t>P001</t>
  </si>
  <si>
    <t>粉色森林</t>
  </si>
  <si>
    <t>ピンク森</t>
  </si>
  <si>
    <t>X000SYHBKZ</t>
  </si>
  <si>
    <t>X000SYGQ5L</t>
  </si>
  <si>
    <t>X000SYH8K3</t>
  </si>
  <si>
    <t>X000SYH6RX</t>
  </si>
  <si>
    <t>X000SYH8KN</t>
  </si>
  <si>
    <t>蓝色森林</t>
  </si>
  <si>
    <t>ブルー森</t>
  </si>
  <si>
    <t>X000SYGKA7</t>
  </si>
  <si>
    <t>X000SYH6RN</t>
  </si>
  <si>
    <t>X000SYGQ65</t>
  </si>
  <si>
    <t>X000SYH8KD</t>
  </si>
  <si>
    <t>X000SYHBLT</t>
  </si>
  <si>
    <t>粉色企鹅</t>
  </si>
  <si>
    <t>ピンクペンギン</t>
  </si>
  <si>
    <t>X000SYG7KP</t>
  </si>
  <si>
    <t>X000SYH8JT</t>
  </si>
  <si>
    <t>X000SYGKAH</t>
  </si>
  <si>
    <t>X000SYG7KF</t>
  </si>
  <si>
    <t>X000SYHBL9</t>
  </si>
  <si>
    <t>best layers</t>
  </si>
  <si>
    <t>X000SYG7K5</t>
  </si>
  <si>
    <t>X000SYGQ5V</t>
  </si>
  <si>
    <t>X000SYH6SH</t>
  </si>
  <si>
    <t>X000SYGQ5B</t>
  </si>
  <si>
    <t>X000SYH6S7</t>
  </si>
  <si>
    <t>P002</t>
  </si>
  <si>
    <t>粉色花柄</t>
  </si>
  <si>
    <t>ピンク花柄</t>
  </si>
  <si>
    <t>X000SYG8FT</t>
  </si>
  <si>
    <t>X000SYFST1</t>
  </si>
  <si>
    <t>X000SYGL3N</t>
  </si>
  <si>
    <t>X000SYH9VV</t>
  </si>
  <si>
    <t>X000SYHR0J</t>
  </si>
  <si>
    <t>灰色花柄</t>
  </si>
  <si>
    <t>グレー花柄</t>
  </si>
  <si>
    <t>X000SYGL47</t>
  </si>
  <si>
    <t>X000SYH9W5</t>
  </si>
  <si>
    <t>X000SYHB7N</t>
  </si>
  <si>
    <t>X000SYFSSR</t>
  </si>
  <si>
    <t>X000SYGL3X</t>
  </si>
  <si>
    <t>橘色鹿</t>
  </si>
  <si>
    <t>オレンジ鹿</t>
  </si>
  <si>
    <t>X000SYG8EZ</t>
  </si>
  <si>
    <t>X000SYFSTB</t>
  </si>
  <si>
    <t>X000SYHB73</t>
  </si>
  <si>
    <t>X000SYHR0T</t>
  </si>
  <si>
    <t>X000SYHB7D</t>
  </si>
  <si>
    <t>蓝色鹿</t>
  </si>
  <si>
    <t>ブルー鹿</t>
  </si>
  <si>
    <t>X000SYH9WF</t>
  </si>
  <si>
    <t>X000SYG8F9</t>
  </si>
  <si>
    <t>X000SYGL4H</t>
  </si>
  <si>
    <t>X000SYHR13</t>
  </si>
  <si>
    <t>X000SYG8FJ</t>
  </si>
  <si>
    <t>颜色</t>
  </si>
  <si>
    <t>T206</t>
  </si>
  <si>
    <t>蓝色</t>
  </si>
  <si>
    <t>サメ</t>
  </si>
  <si>
    <t>X000S4I6RR</t>
  </si>
  <si>
    <t>粉色</t>
  </si>
  <si>
    <t xml:space="preserve">イルカ
</t>
  </si>
  <si>
    <t>X000S5DC39</t>
  </si>
  <si>
    <t>T207</t>
  </si>
  <si>
    <t>透明</t>
  </si>
  <si>
    <t>クリア</t>
  </si>
  <si>
    <t>X000S3MBD3</t>
  </si>
  <si>
    <t>T208</t>
  </si>
  <si>
    <t>绿色</t>
  </si>
  <si>
    <t>X000S695W5</t>
  </si>
  <si>
    <t>X000S1MIL5</t>
  </si>
  <si>
    <t>灰色</t>
  </si>
  <si>
    <t>X000S3MLXD</t>
  </si>
  <si>
    <t>X000S69JUX</t>
  </si>
  <si>
    <t>T209</t>
  </si>
  <si>
    <t>黄色</t>
  </si>
  <si>
    <t>X000S4GYHL</t>
  </si>
  <si>
    <t>美人鱼</t>
  </si>
  <si>
    <t>人魚柄</t>
  </si>
  <si>
    <t>X000UYJ7QJ</t>
  </si>
  <si>
    <t>T101</t>
  </si>
  <si>
    <t>鳄鱼(绿)</t>
  </si>
  <si>
    <t>ワニ</t>
  </si>
  <si>
    <t>X000R1AUDJ</t>
  </si>
  <si>
    <t>独角兽(粉)</t>
  </si>
  <si>
    <t>ユニコーン</t>
  </si>
  <si>
    <t>X000RJLK1R</t>
  </si>
  <si>
    <t>国内尺寸</t>
  </si>
  <si>
    <t>日本尺寸</t>
  </si>
  <si>
    <t>T302</t>
  </si>
  <si>
    <t>内寸15cm</t>
  </si>
  <si>
    <t>内寸16cm</t>
  </si>
  <si>
    <t>内寸17cm</t>
  </si>
  <si>
    <t>内寸18.5cm</t>
  </si>
  <si>
    <t>内寸19cm</t>
  </si>
  <si>
    <t>内寸20cm</t>
  </si>
  <si>
    <t>内寸21cm</t>
  </si>
  <si>
    <t>马</t>
  </si>
  <si>
    <t>T303</t>
  </si>
  <si>
    <t>X000UXVQ23</t>
  </si>
  <si>
    <t>X000UXVO61</t>
  </si>
  <si>
    <t>X000UXVO5H</t>
  </si>
  <si>
    <t>X000UXVQ1J</t>
  </si>
  <si>
    <t>X000UXVQ19</t>
  </si>
  <si>
    <t>X000UXRHRV</t>
  </si>
  <si>
    <t>X000UXVQ0F</t>
  </si>
  <si>
    <t>X000UXVO4N</t>
  </si>
  <si>
    <t>X000UXVO57</t>
  </si>
  <si>
    <t>X000UXVO4D</t>
  </si>
  <si>
    <t>X000UXRHRL</t>
  </si>
  <si>
    <t>X000UXVQ0Z</t>
  </si>
  <si>
    <t>X000UXVO4X</t>
  </si>
  <si>
    <t>X000UXRHS5</t>
  </si>
  <si>
    <t>T306</t>
  </si>
  <si>
    <t>鲨鱼</t>
  </si>
  <si>
    <t>X000UXQ6MN</t>
  </si>
  <si>
    <t>X000UXQ6N7</t>
  </si>
  <si>
    <t>X000UXRIBL</t>
  </si>
  <si>
    <t>X000UXVU8X</t>
  </si>
  <si>
    <t>X000UXQ6NH</t>
  </si>
  <si>
    <t>X000UXVU83</t>
  </si>
  <si>
    <t>X000UXRIBB</t>
  </si>
  <si>
    <t>X000UYL38T</t>
  </si>
  <si>
    <t>X000UYL393</t>
  </si>
  <si>
    <t>X000UYHHMP</t>
  </si>
  <si>
    <t>X000UYL38J</t>
  </si>
  <si>
    <t>X000UYHHMZ</t>
  </si>
  <si>
    <t>X000UYJ7Q9</t>
  </si>
  <si>
    <t>X000UYJ7QT</t>
  </si>
  <si>
    <t>鳄鱼</t>
  </si>
  <si>
    <t>ワニ柄</t>
  </si>
  <si>
    <t>X000VJZLN1</t>
  </si>
  <si>
    <t>X000VK0RN9</t>
  </si>
  <si>
    <t>X000VK3SFN</t>
  </si>
  <si>
    <t>X000VK3SFD</t>
  </si>
  <si>
    <t>X000VJZLMH</t>
  </si>
  <si>
    <t>X000VJZLMR</t>
  </si>
  <si>
    <t>X000VK0RMZ</t>
  </si>
  <si>
    <t>T308</t>
  </si>
  <si>
    <t>X000UXXD4H</t>
  </si>
  <si>
    <t>X000UXZMY1</t>
  </si>
  <si>
    <t>X000UXZMXH</t>
  </si>
  <si>
    <t>X000UXXD3X</t>
  </si>
  <si>
    <t>X000UXZN09</t>
  </si>
  <si>
    <t>X000UXXD6P</t>
  </si>
  <si>
    <t>X000UXXD15</t>
  </si>
  <si>
    <t>X000UXXDJR</t>
  </si>
  <si>
    <t>X000UXZN0T</t>
  </si>
  <si>
    <t>X000UXXD83</t>
  </si>
  <si>
    <t>X000UXXD51</t>
  </si>
  <si>
    <t>X000UXXDJH</t>
  </si>
  <si>
    <t>X000UXZN1X</t>
  </si>
  <si>
    <t>X000UXXDIN</t>
  </si>
  <si>
    <t>白色</t>
  </si>
  <si>
    <t>X000UXXDIX</t>
  </si>
  <si>
    <t>X000UXXD65</t>
  </si>
  <si>
    <t>X000UXZN0J</t>
  </si>
  <si>
    <t>X000UXZN1D</t>
  </si>
  <si>
    <t>X000UXXD1Z</t>
  </si>
  <si>
    <t>X000UXXDLF</t>
  </si>
  <si>
    <t>X000UXXD29</t>
  </si>
  <si>
    <t>X000UXZDE5</t>
  </si>
  <si>
    <t>X000UXXDKB</t>
  </si>
  <si>
    <t>X000UXZN3B</t>
  </si>
  <si>
    <t>X000UXZMZ5</t>
  </si>
  <si>
    <t>X000UXXDI3</t>
  </si>
  <si>
    <t>X000UXXDKL</t>
  </si>
  <si>
    <t>X000UXZMYV</t>
  </si>
  <si>
    <t>卖家ID</t>
  </si>
  <si>
    <t>季节</t>
  </si>
  <si>
    <t>文件夹名字</t>
  </si>
  <si>
    <t>尺寸</t>
  </si>
  <si>
    <t>年龄</t>
  </si>
  <si>
    <t>脚长</t>
  </si>
  <si>
    <t>盒子尺寸</t>
  </si>
  <si>
    <t>価格</t>
  </si>
  <si>
    <t>在庫数量(FBA)</t>
  </si>
  <si>
    <t>在庫数量(家)</t>
  </si>
  <si>
    <t>在庫合計</t>
  </si>
  <si>
    <t>W001</t>
  </si>
  <si>
    <t>夏</t>
  </si>
  <si>
    <t>13后跟笑脸</t>
  </si>
  <si>
    <t>(1-2歳)</t>
  </si>
  <si>
    <t>11-13cm</t>
  </si>
  <si>
    <t>17.5*8*4.5</t>
  </si>
  <si>
    <t>X000UMZTOP</t>
  </si>
  <si>
    <t>(3-4歳)</t>
  </si>
  <si>
    <t>13-15cm</t>
  </si>
  <si>
    <t>X000UN0151</t>
  </si>
  <si>
    <t>(5-6歳)</t>
  </si>
  <si>
    <t>15-18cm</t>
  </si>
  <si>
    <t>X000UMZPWB</t>
  </si>
  <si>
    <t>(7-9歳)</t>
  </si>
  <si>
    <t>18-21cm</t>
  </si>
  <si>
    <t>X000UMZTOF</t>
  </si>
  <si>
    <t>W002</t>
  </si>
  <si>
    <t>1901麻花中筒网</t>
  </si>
  <si>
    <t>21*8.5*4.5</t>
  </si>
  <si>
    <t>X000RJN6G9</t>
  </si>
  <si>
    <t>(2-4歳)</t>
  </si>
  <si>
    <t>X000RJ6QE3</t>
  </si>
  <si>
    <t>(5-7歳)</t>
  </si>
  <si>
    <t>X000RLFVG5</t>
  </si>
  <si>
    <t>(8-10歳)</t>
  </si>
  <si>
    <t>X000RJNB91</t>
  </si>
  <si>
    <t>W003</t>
  </si>
  <si>
    <t>C1801耳朵低帮船袜</t>
  </si>
  <si>
    <t>X000RJN8FD</t>
  </si>
  <si>
    <t>X000RJN8F3</t>
  </si>
  <si>
    <t>X000RJN7VX</t>
  </si>
  <si>
    <t>W004</t>
  </si>
  <si>
    <t>秋冬</t>
  </si>
  <si>
    <t>11-13m</t>
  </si>
  <si>
    <t>X000RJN9HP</t>
  </si>
  <si>
    <t>X000RJN9HF</t>
  </si>
  <si>
    <t>X000RJN99X</t>
  </si>
  <si>
    <t>X000VZI26X</t>
  </si>
  <si>
    <t>W005</t>
  </si>
  <si>
    <t>C170074并线拼色</t>
  </si>
  <si>
    <t>X000RKL9N5</t>
  </si>
  <si>
    <t>X000RJ6T1D</t>
  </si>
  <si>
    <t>X000RMJ4KD</t>
  </si>
  <si>
    <t>W006</t>
  </si>
  <si>
    <t>C170075中筒笑脸款</t>
  </si>
  <si>
    <t>X000RJ6TMR</t>
  </si>
  <si>
    <t>X000RKL9WL</t>
  </si>
  <si>
    <t>X000RLFVU1</t>
  </si>
  <si>
    <t>W007
男</t>
  </si>
  <si>
    <t>网眼19（QZ-015）</t>
  </si>
  <si>
    <t>X000RMKBWX</t>
  </si>
  <si>
    <t>X000RJOS7P</t>
  </si>
  <si>
    <t>X000RLHM0N</t>
  </si>
  <si>
    <t>W007
女</t>
  </si>
  <si>
    <t>X000RJORML</t>
  </si>
  <si>
    <t>X000RLHM0D</t>
  </si>
  <si>
    <t>X000RMKBWN</t>
  </si>
  <si>
    <t>W008</t>
  </si>
  <si>
    <t>CN3329</t>
  </si>
  <si>
    <t>X000RJ6UMB</t>
  </si>
  <si>
    <t>X000RJ6UTJ</t>
  </si>
  <si>
    <t>X000RLFWFF</t>
  </si>
  <si>
    <t>W009</t>
  </si>
  <si>
    <t>网眼卡通(QZ-012）</t>
  </si>
  <si>
    <t>X000RLFWXR</t>
  </si>
  <si>
    <t>X000RLFX9F</t>
  </si>
  <si>
    <t>X000RLFX9P</t>
  </si>
  <si>
    <t>W010</t>
  </si>
  <si>
    <t>网眼竖条（QZ-010)</t>
  </si>
  <si>
    <t>X000RJ6VAR</t>
  </si>
  <si>
    <t>X000RJ6VAH</t>
  </si>
  <si>
    <t>X000RKLAH5</t>
  </si>
  <si>
    <t>W011</t>
  </si>
  <si>
    <t>网眼双针（QZ-009）</t>
  </si>
  <si>
    <t>X000RLFY5X</t>
  </si>
  <si>
    <t>X000RLFY6R</t>
  </si>
  <si>
    <t>X000RLFXIL</t>
  </si>
  <si>
    <t>W012</t>
  </si>
  <si>
    <t>X000RKLAXJ</t>
  </si>
  <si>
    <t>X000RLFYSF</t>
  </si>
  <si>
    <t>X000RMJ543</t>
  </si>
  <si>
    <t>X000VZDWPT</t>
  </si>
  <si>
    <t>W013</t>
  </si>
  <si>
    <t>C2030</t>
  </si>
  <si>
    <t>X000RMJCEB</t>
  </si>
  <si>
    <t>X000RMJCE1</t>
  </si>
  <si>
    <t>X000RLFYYT</t>
  </si>
  <si>
    <t>X000VZE9BZ</t>
  </si>
  <si>
    <t>W014</t>
  </si>
  <si>
    <t>19007玻璃丝+卡通女</t>
  </si>
  <si>
    <t>X000RMJFW5</t>
  </si>
  <si>
    <t>X000RMJALV</t>
  </si>
  <si>
    <t>X000RLFWSH</t>
  </si>
  <si>
    <t>W015</t>
  </si>
  <si>
    <t>C1907蕾丝花边爱心船袜</t>
  </si>
  <si>
    <t>X000RR8QGB</t>
  </si>
  <si>
    <t>X000RR8R01</t>
  </si>
  <si>
    <t>X000RONUOR</t>
  </si>
  <si>
    <t>W016</t>
  </si>
  <si>
    <t>C1908串标船袜</t>
  </si>
  <si>
    <t>X000RONVT1</t>
  </si>
  <si>
    <t>X000RONWYP</t>
  </si>
  <si>
    <t>X000RS4A6Z</t>
  </si>
  <si>
    <t>W017</t>
  </si>
  <si>
    <t>花边蕾丝款</t>
  </si>
  <si>
    <t>(0-1歳)</t>
  </si>
  <si>
    <t>9-11cm</t>
  </si>
  <si>
    <t>X000RR8SF5</t>
  </si>
  <si>
    <t>X000RQ89I7</t>
  </si>
  <si>
    <t>X000RQ88JH</t>
  </si>
  <si>
    <t>15-17cm</t>
  </si>
  <si>
    <t>X000RRATBV</t>
  </si>
  <si>
    <t>17-19cm</t>
  </si>
  <si>
    <t>X000RS68QP</t>
  </si>
  <si>
    <t>W018</t>
  </si>
  <si>
    <t>网眼蝴蝶结</t>
  </si>
  <si>
    <t>X000RUNPGJ</t>
  </si>
  <si>
    <t>X000RTDCPJ</t>
  </si>
  <si>
    <t>X000RVQ59R</t>
  </si>
  <si>
    <t>W019</t>
  </si>
  <si>
    <t>X000RVPWAP</t>
  </si>
  <si>
    <t>X000RSGZR7</t>
  </si>
  <si>
    <t>X000RSGZRH</t>
  </si>
  <si>
    <t>X000VZDWIV</t>
  </si>
  <si>
    <t>W020</t>
  </si>
  <si>
    <t>网眼小熊</t>
  </si>
  <si>
    <t>X000RVPZ4D</t>
  </si>
  <si>
    <t>X000RUNXKR</t>
  </si>
  <si>
    <t>X000RUNRJJ</t>
  </si>
  <si>
    <t>W101</t>
  </si>
  <si>
    <t>立体耳朵动物中筒</t>
  </si>
  <si>
    <t>X000RU9V9T</t>
  </si>
  <si>
    <t>X000RTDFPB</t>
  </si>
  <si>
    <t>X000RU9VA3</t>
  </si>
  <si>
    <t>W102</t>
  </si>
  <si>
    <t>C1823元素款</t>
  </si>
  <si>
    <t>X000RTDHQ3</t>
  </si>
  <si>
    <t>X000RU9W9D</t>
  </si>
  <si>
    <t>X000RU9W93</t>
  </si>
  <si>
    <t>W103</t>
  </si>
  <si>
    <t>C1963团标笑脸</t>
  </si>
  <si>
    <t>X000WKSVU9</t>
  </si>
  <si>
    <t>X000WKT2F7</t>
  </si>
  <si>
    <t>X000WKSVUJ</t>
  </si>
  <si>
    <t>X000WKT2FR</t>
  </si>
  <si>
    <t>W104</t>
  </si>
  <si>
    <t>C1964小花</t>
  </si>
  <si>
    <t>X000SG3RLZ</t>
  </si>
  <si>
    <t>X000SHP70D</t>
  </si>
  <si>
    <t>X000SE3XZ7</t>
  </si>
  <si>
    <t>W105</t>
  </si>
  <si>
    <t>C1962帽子熊</t>
  </si>
  <si>
    <t>X000SF4IDH</t>
  </si>
  <si>
    <t>X000SE3ZBJ</t>
  </si>
  <si>
    <t>X000SHP80R</t>
  </si>
  <si>
    <t>W106</t>
  </si>
  <si>
    <t>C1951字母B小腿袜</t>
  </si>
  <si>
    <t>(1-3歳)</t>
  </si>
  <si>
    <t>X000SF5D31</t>
  </si>
  <si>
    <t>(3-5歳)</t>
  </si>
  <si>
    <t>X000SHQ1LH</t>
  </si>
  <si>
    <t>(6-8歳)</t>
  </si>
  <si>
    <t>X000SIOJER</t>
  </si>
  <si>
    <t>W107</t>
  </si>
  <si>
    <t>C1958蝴蝶结小腿袜</t>
  </si>
  <si>
    <t>X000SIO90V</t>
  </si>
  <si>
    <t>X000SGVTXX</t>
  </si>
  <si>
    <t>(4-6歳)</t>
  </si>
  <si>
    <t>X000SG4KX9</t>
  </si>
  <si>
    <t>W108</t>
  </si>
  <si>
    <t>車</t>
  </si>
  <si>
    <t>X000SXG9GN</t>
  </si>
  <si>
    <t>X000SXHIJ5</t>
  </si>
  <si>
    <t>X000SXGPZN</t>
  </si>
  <si>
    <t>スター</t>
  </si>
  <si>
    <t>X000SXG8NH</t>
  </si>
  <si>
    <t>X000SXG8N7</t>
  </si>
  <si>
    <t>X000SXGPZD</t>
  </si>
  <si>
    <t>W109</t>
  </si>
  <si>
    <t>動物</t>
  </si>
  <si>
    <t>(1-3岁)</t>
  </si>
  <si>
    <t>10-13cm</t>
  </si>
  <si>
    <t>X000SXGG2Z</t>
  </si>
  <si>
    <t>(3-5岁)</t>
  </si>
  <si>
    <t>X000SXGH9R</t>
  </si>
  <si>
    <t>(6-8岁)</t>
  </si>
  <si>
    <t>（15-18cm）</t>
  </si>
  <si>
    <t>X000SXHS81</t>
  </si>
  <si>
    <t>船</t>
  </si>
  <si>
    <t>(1-3岁）</t>
  </si>
  <si>
    <t>X000SXHS7H</t>
  </si>
  <si>
    <t>X000SXHS7R</t>
  </si>
  <si>
    <t>X000SXGGGB</t>
  </si>
  <si>
    <t>W110</t>
  </si>
  <si>
    <t>笑脸</t>
  </si>
  <si>
    <t>1-3岁</t>
  </si>
  <si>
    <t>X000TC4Q81</t>
  </si>
  <si>
    <t>3-5岁</t>
  </si>
  <si>
    <t>X000TC4OR9</t>
  </si>
  <si>
    <t>5-8岁</t>
  </si>
  <si>
    <t>X000TC1RI3</t>
  </si>
  <si>
    <t>9-12岁</t>
  </si>
  <si>
    <t>X000TC4Q7H</t>
  </si>
  <si>
    <t>横条</t>
  </si>
  <si>
    <t>X000TC4Q7R</t>
  </si>
  <si>
    <t>X000TC4Q77</t>
  </si>
  <si>
    <t>X000TC1RH9</t>
  </si>
  <si>
    <t>X000TC1RGZ</t>
  </si>
  <si>
    <t>W111</t>
  </si>
  <si>
    <t>纯色</t>
  </si>
  <si>
    <t>X000TCA89R</t>
  </si>
  <si>
    <t>5-7岁</t>
  </si>
  <si>
    <t>X000TCA8AV</t>
  </si>
  <si>
    <t>7-10岁</t>
  </si>
  <si>
    <t>X000TCA8AB</t>
  </si>
  <si>
    <t>大圆点</t>
  </si>
  <si>
    <t>X000TCA8A1</t>
  </si>
  <si>
    <t>X000TCADGP</t>
  </si>
  <si>
    <t>X000TCADGF</t>
  </si>
  <si>
    <t>W021</t>
  </si>
  <si>
    <t>2001泡泡口</t>
  </si>
  <si>
    <t>X000UKF4BP</t>
  </si>
  <si>
    <t>6-8岁</t>
  </si>
  <si>
    <t>X000UKF5TB</t>
  </si>
  <si>
    <t>X000UKHGCP</t>
  </si>
  <si>
    <t>2002衬板海洋风</t>
  </si>
  <si>
    <t>X000UKF4BF</t>
  </si>
  <si>
    <t>X000UKHGCZ</t>
  </si>
  <si>
    <t>X000UKHGDT</t>
  </si>
  <si>
    <t>2003衬板动物园</t>
  </si>
  <si>
    <t>X000UKF4B5</t>
  </si>
  <si>
    <t>X000UKHGCF</t>
  </si>
  <si>
    <t>X000UKHGD9</t>
  </si>
  <si>
    <t>1909小猪金银丝</t>
  </si>
  <si>
    <t>X000UKD1DX</t>
  </si>
  <si>
    <t>X000UKG0PJ</t>
  </si>
  <si>
    <t>X000UKD1AL</t>
  </si>
  <si>
    <t>W022</t>
  </si>
  <si>
    <t>2006波浪动物</t>
  </si>
  <si>
    <t>X000UNO8CD</t>
  </si>
  <si>
    <t>X000UNO8BT</t>
  </si>
  <si>
    <t>X000UNL4XJ</t>
  </si>
  <si>
    <t>X000UNOR33</t>
  </si>
  <si>
    <t>2007卡丝彩虹字母</t>
  </si>
  <si>
    <t>X000UNOR2T</t>
  </si>
  <si>
    <t>X000UNL4X9</t>
  </si>
  <si>
    <t>X000UNL4WP</t>
  </si>
  <si>
    <t>X000UNOR3D</t>
  </si>
  <si>
    <t>W023</t>
  </si>
  <si>
    <t>2001纯色中筒</t>
  </si>
  <si>
    <t>X000UNO9BD</t>
  </si>
  <si>
    <t>男</t>
  </si>
  <si>
    <t>X000UNLXS5</t>
  </si>
  <si>
    <t>X000UNO9CH</t>
  </si>
  <si>
    <t>X000UNOU35</t>
  </si>
  <si>
    <t>2006刺绣动物</t>
  </si>
  <si>
    <t>X000UNO9A9</t>
  </si>
  <si>
    <t>X000UNO9B3</t>
  </si>
  <si>
    <t>X000UNOU3Z</t>
  </si>
  <si>
    <t>X000UNOU3P</t>
  </si>
  <si>
    <t>X000UNOU4J</t>
  </si>
  <si>
    <t>X000UNOU49</t>
  </si>
  <si>
    <t>X000UNLXT9</t>
  </si>
  <si>
    <t>X000UNO9CR</t>
  </si>
  <si>
    <t>纯色中筒</t>
  </si>
  <si>
    <t>X000UNO9AJ</t>
  </si>
  <si>
    <t>X000UNLXSF</t>
  </si>
  <si>
    <t>X000UNLXSP</t>
  </si>
  <si>
    <t>雏菊-男</t>
  </si>
  <si>
    <t>X000UNLXTT</t>
  </si>
  <si>
    <t>X000UNO9AT</t>
  </si>
  <si>
    <t>X000UNO9C7</t>
  </si>
  <si>
    <t>X000UNOU3F</t>
  </si>
  <si>
    <t>雏菊-女</t>
  </si>
  <si>
    <t>X000UNO9BN</t>
  </si>
  <si>
    <t>X000UNLXRV</t>
  </si>
  <si>
    <t>X000UNLXU3</t>
  </si>
  <si>
    <t>X000UNOU2V</t>
  </si>
  <si>
    <t>刺绣笑脸</t>
  </si>
  <si>
    <t>X000UNOU2B</t>
  </si>
  <si>
    <t>X000UNOU2L</t>
  </si>
  <si>
    <t>X000UNLXSZ</t>
  </si>
  <si>
    <t>X000UNO9BX</t>
  </si>
  <si>
    <t>W024</t>
  </si>
  <si>
    <t>硅胶防滑</t>
  </si>
  <si>
    <t>X000UKJ939</t>
  </si>
  <si>
    <t>A</t>
  </si>
  <si>
    <t>4-6岁</t>
  </si>
  <si>
    <t>X000UKJECP</t>
  </si>
  <si>
    <t>16-19cm</t>
  </si>
  <si>
    <t>X000UKJ92Z</t>
  </si>
  <si>
    <t>X000UKJBY1</t>
  </si>
  <si>
    <t>B</t>
  </si>
  <si>
    <t>X000UKJEC5</t>
  </si>
  <si>
    <t>X000UKJEBV</t>
  </si>
  <si>
    <t>X000UKJECF</t>
  </si>
  <si>
    <t>C</t>
  </si>
  <si>
    <t>X000UKJ92F</t>
  </si>
  <si>
    <t>X000UKJBYB</t>
  </si>
  <si>
    <t>X000UKJ92P</t>
  </si>
  <si>
    <t>D</t>
  </si>
  <si>
    <t>X000UKJBYL</t>
  </si>
  <si>
    <t>X000UKJ93J</t>
  </si>
  <si>
    <t>X000UKQOCX</t>
  </si>
  <si>
    <t>E</t>
  </si>
  <si>
    <t>X000UKO8T9</t>
  </si>
  <si>
    <t>X000UKO7NV</t>
  </si>
  <si>
    <t>W051</t>
  </si>
  <si>
    <t>SD003
A</t>
  </si>
  <si>
    <t>均码</t>
  </si>
  <si>
    <t>6双装</t>
  </si>
  <si>
    <t>18*18*4.5</t>
  </si>
  <si>
    <t>X000UN1CF9</t>
  </si>
  <si>
    <t>SD002
B</t>
  </si>
  <si>
    <t>X000UN1CEZ</t>
  </si>
  <si>
    <t>sz001
C</t>
  </si>
  <si>
    <t>5双装</t>
  </si>
  <si>
    <t>X000UN1JBV</t>
  </si>
  <si>
    <t>W052</t>
  </si>
  <si>
    <t>圣诞节</t>
  </si>
  <si>
    <t>X000WL4QOD</t>
  </si>
  <si>
    <t>3-4岁</t>
  </si>
  <si>
    <t>X000WL4O1N</t>
  </si>
  <si>
    <t>5-6岁</t>
  </si>
  <si>
    <t>X000WL55WZ</t>
  </si>
  <si>
    <t>7-9岁</t>
  </si>
  <si>
    <t>X000WL4O27</t>
  </si>
  <si>
    <t>单价（袋）</t>
  </si>
  <si>
    <t>单价（代装盒）</t>
  </si>
  <si>
    <t>金額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</si>
</sst>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176" formatCode="0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7" formatCode="0.00_ "/>
  </numFmts>
  <fonts count="40">
    <font>
      <sz val="11"/>
      <color theme="1"/>
      <name val="等线"/>
      <charset val="134"/>
      <scheme val="minor"/>
    </font>
    <font>
      <b/>
      <sz val="20"/>
      <color theme="1"/>
      <name val="等线"/>
      <charset val="134"/>
      <scheme val="minor"/>
    </font>
    <font>
      <sz val="20"/>
      <color rgb="FFFF0000"/>
      <name val="等线"/>
      <charset val="134"/>
      <scheme val="minor"/>
    </font>
    <font>
      <b/>
      <sz val="20"/>
      <color rgb="FFFF0000"/>
      <name val="等线"/>
      <charset val="134"/>
      <scheme val="minor"/>
    </font>
    <font>
      <sz val="20"/>
      <color theme="1"/>
      <name val="等线"/>
      <charset val="134"/>
      <scheme val="minor"/>
    </font>
    <font>
      <sz val="18"/>
      <color theme="1"/>
      <name val="等线"/>
      <charset val="134"/>
      <scheme val="minor"/>
    </font>
    <font>
      <sz val="16"/>
      <color theme="1"/>
      <name val="等线"/>
      <charset val="134"/>
      <scheme val="minor"/>
    </font>
    <font>
      <sz val="18"/>
      <color rgb="FFFF0000"/>
      <name val="等线"/>
      <charset val="134"/>
      <scheme val="minor"/>
    </font>
    <font>
      <sz val="16"/>
      <color rgb="FFFF0000"/>
      <name val="等线"/>
      <charset val="134"/>
      <scheme val="minor"/>
    </font>
    <font>
      <sz val="18"/>
      <name val="等线"/>
      <charset val="134"/>
      <scheme val="minor"/>
    </font>
    <font>
      <sz val="20"/>
      <name val="等线"/>
      <charset val="134"/>
      <scheme val="minor"/>
    </font>
    <font>
      <b/>
      <sz val="18"/>
      <color rgb="FFFF0000"/>
      <name val="等线"/>
      <charset val="134"/>
      <scheme val="minor"/>
    </font>
    <font>
      <b/>
      <sz val="48"/>
      <color rgb="FFFF0000"/>
      <name val="等线"/>
      <charset val="134"/>
      <scheme val="minor"/>
    </font>
    <font>
      <b/>
      <sz val="28"/>
      <color theme="1"/>
      <name val="等线"/>
      <charset val="134"/>
      <scheme val="minor"/>
    </font>
    <font>
      <sz val="28"/>
      <color rgb="FFFF0000"/>
      <name val="等线"/>
      <charset val="134"/>
      <scheme val="minor"/>
    </font>
    <font>
      <sz val="48"/>
      <color rgb="FFFF0000"/>
      <name val="等线"/>
      <charset val="134"/>
      <scheme val="minor"/>
    </font>
    <font>
      <sz val="22"/>
      <color theme="1"/>
      <name val="等线"/>
      <charset val="134"/>
      <scheme val="minor"/>
    </font>
    <font>
      <sz val="36"/>
      <color rgb="FFFF0000"/>
      <name val="等线"/>
      <charset val="134"/>
      <scheme val="minor"/>
    </font>
    <font>
      <sz val="26"/>
      <name val="等线"/>
      <charset val="134"/>
      <scheme val="minor"/>
    </font>
    <font>
      <b/>
      <sz val="11"/>
      <color theme="1"/>
      <name val="等线"/>
      <charset val="134"/>
      <scheme val="minor"/>
    </font>
    <font>
      <b/>
      <sz val="18"/>
      <color theme="1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4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45066682943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medium">
        <color auto="1"/>
      </right>
      <top style="hair">
        <color auto="1"/>
      </top>
      <bottom/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/>
      <diagonal/>
    </border>
    <border>
      <left style="thin">
        <color auto="1"/>
      </left>
      <right/>
      <top style="medium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ck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medium">
        <color auto="1"/>
      </right>
      <top/>
      <bottom style="hair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6" fillId="27" borderId="8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13" borderId="87" applyNumberFormat="0" applyFont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89" applyNumberFormat="0" applyFill="0" applyAlignment="0" applyProtection="0">
      <alignment vertical="center"/>
    </xf>
    <xf numFmtId="0" fontId="34" fillId="0" borderId="89" applyNumberFormat="0" applyFill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32" fillId="0" borderId="90" applyNumberFormat="0" applyFill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18" borderId="84" applyNumberFormat="0" applyAlignment="0" applyProtection="0">
      <alignment vertical="center"/>
    </xf>
    <xf numFmtId="0" fontId="27" fillId="18" borderId="85" applyNumberFormat="0" applyAlignment="0" applyProtection="0">
      <alignment vertical="center"/>
    </xf>
    <xf numFmtId="0" fontId="37" fillId="32" borderId="91" applyNumberFormat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31" fillId="0" borderId="88" applyNumberFormat="0" applyFill="0" applyAlignment="0" applyProtection="0">
      <alignment vertical="center"/>
    </xf>
    <xf numFmtId="0" fontId="29" fillId="0" borderId="86" applyNumberFormat="0" applyFill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9" fillId="35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22" fillId="40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2" fillId="41" borderId="0" applyNumberFormat="0" applyBorder="0" applyAlignment="0" applyProtection="0">
      <alignment vertical="center"/>
    </xf>
    <xf numFmtId="0" fontId="25" fillId="37" borderId="0" applyNumberFormat="0" applyBorder="0" applyAlignment="0" applyProtection="0">
      <alignment vertical="center"/>
    </xf>
    <xf numFmtId="0" fontId="22" fillId="42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5" fillId="43" borderId="0" applyNumberFormat="0" applyBorder="0" applyAlignment="0" applyProtection="0">
      <alignment vertical="center"/>
    </xf>
    <xf numFmtId="0" fontId="22" fillId="44" borderId="0" applyNumberFormat="0" applyBorder="0" applyAlignment="0" applyProtection="0">
      <alignment vertical="center"/>
    </xf>
    <xf numFmtId="0" fontId="0" fillId="0" borderId="0"/>
  </cellStyleXfs>
  <cellXfs count="880">
    <xf numFmtId="0" fontId="0" fillId="0" borderId="0" xfId="0"/>
    <xf numFmtId="0" fontId="1" fillId="0" borderId="0" xfId="49" applyFont="1"/>
    <xf numFmtId="0" fontId="2" fillId="0" borderId="0" xfId="49" applyFont="1"/>
    <xf numFmtId="0" fontId="3" fillId="0" borderId="0" xfId="49" applyFont="1"/>
    <xf numFmtId="0" fontId="4" fillId="0" borderId="0" xfId="49" applyFont="1"/>
    <xf numFmtId="0" fontId="4" fillId="0" borderId="0" xfId="49" applyFont="1" applyAlignment="1">
      <alignment vertical="center"/>
    </xf>
    <xf numFmtId="177" fontId="4" fillId="0" borderId="0" xfId="49" applyNumberFormat="1" applyFont="1"/>
    <xf numFmtId="0" fontId="1" fillId="2" borderId="1" xfId="49" applyFont="1" applyFill="1" applyBorder="1" applyAlignment="1"/>
    <xf numFmtId="0" fontId="5" fillId="0" borderId="2" xfId="49" applyFont="1" applyFill="1" applyBorder="1" applyAlignment="1"/>
    <xf numFmtId="0" fontId="6" fillId="0" borderId="2" xfId="49" applyFont="1" applyFill="1" applyBorder="1" applyAlignment="1">
      <alignment horizontal="left"/>
    </xf>
    <xf numFmtId="0" fontId="5" fillId="0" borderId="3" xfId="49" applyFont="1" applyFill="1" applyBorder="1" applyAlignment="1"/>
    <xf numFmtId="0" fontId="5" fillId="0" borderId="4" xfId="49" applyFont="1" applyFill="1" applyBorder="1" applyAlignment="1"/>
    <xf numFmtId="0" fontId="6" fillId="0" borderId="3" xfId="49" applyFont="1" applyFill="1" applyBorder="1" applyAlignment="1">
      <alignment horizontal="left"/>
    </xf>
    <xf numFmtId="0" fontId="5" fillId="0" borderId="5" xfId="49" applyFont="1" applyFill="1" applyBorder="1" applyAlignment="1"/>
    <xf numFmtId="0" fontId="5" fillId="0" borderId="6" xfId="49" applyFont="1" applyFill="1" applyBorder="1" applyAlignment="1"/>
    <xf numFmtId="0" fontId="5" fillId="0" borderId="7" xfId="49" applyFont="1" applyFill="1" applyBorder="1" applyAlignment="1"/>
    <xf numFmtId="0" fontId="6" fillId="0" borderId="7" xfId="49" applyFont="1" applyFill="1" applyBorder="1" applyAlignment="1">
      <alignment horizontal="left"/>
    </xf>
    <xf numFmtId="0" fontId="5" fillId="0" borderId="3" xfId="49" applyFont="1" applyFill="1" applyBorder="1" applyAlignment="1">
      <alignment horizontal="center"/>
    </xf>
    <xf numFmtId="0" fontId="7" fillId="0" borderId="3" xfId="49" applyFont="1" applyFill="1" applyBorder="1" applyAlignment="1"/>
    <xf numFmtId="0" fontId="8" fillId="0" borderId="3" xfId="49" applyFont="1" applyFill="1" applyBorder="1" applyAlignment="1">
      <alignment horizontal="left"/>
    </xf>
    <xf numFmtId="0" fontId="7" fillId="0" borderId="3" xfId="49" applyFont="1" applyFill="1" applyBorder="1" applyAlignment="1">
      <alignment horizontal="center"/>
    </xf>
    <xf numFmtId="0" fontId="9" fillId="0" borderId="8" xfId="49" applyFont="1" applyFill="1" applyBorder="1" applyAlignment="1"/>
    <xf numFmtId="0" fontId="5" fillId="0" borderId="8" xfId="49" applyFont="1" applyFill="1" applyBorder="1" applyAlignment="1"/>
    <xf numFmtId="0" fontId="7" fillId="0" borderId="7" xfId="49" applyFont="1" applyFill="1" applyBorder="1" applyAlignment="1"/>
    <xf numFmtId="0" fontId="9" fillId="0" borderId="5" xfId="49" applyFont="1" applyFill="1" applyBorder="1" applyAlignment="1"/>
    <xf numFmtId="0" fontId="5" fillId="3" borderId="2" xfId="49" applyFont="1" applyFill="1" applyBorder="1" applyAlignment="1"/>
    <xf numFmtId="0" fontId="6" fillId="3" borderId="2" xfId="49" applyFont="1" applyFill="1" applyBorder="1" applyAlignment="1">
      <alignment horizontal="left"/>
    </xf>
    <xf numFmtId="0" fontId="5" fillId="3" borderId="6" xfId="49" applyFont="1" applyFill="1" applyBorder="1" applyAlignment="1"/>
    <xf numFmtId="0" fontId="5" fillId="3" borderId="3" xfId="49" applyFont="1" applyFill="1" applyBorder="1" applyAlignment="1"/>
    <xf numFmtId="0" fontId="6" fillId="3" borderId="3" xfId="49" applyFont="1" applyFill="1" applyBorder="1" applyAlignment="1">
      <alignment horizontal="left"/>
    </xf>
    <xf numFmtId="0" fontId="5" fillId="3" borderId="4" xfId="49" applyFont="1" applyFill="1" applyBorder="1" applyAlignment="1"/>
    <xf numFmtId="0" fontId="5" fillId="3" borderId="7" xfId="49" applyFont="1" applyFill="1" applyBorder="1" applyAlignment="1"/>
    <xf numFmtId="0" fontId="6" fillId="3" borderId="7" xfId="49" applyFont="1" applyFill="1" applyBorder="1" applyAlignment="1">
      <alignment horizontal="left"/>
    </xf>
    <xf numFmtId="0" fontId="5" fillId="3" borderId="5" xfId="49" applyFont="1" applyFill="1" applyBorder="1" applyAlignment="1"/>
    <xf numFmtId="0" fontId="5" fillId="4" borderId="2" xfId="49" applyFont="1" applyFill="1" applyBorder="1" applyAlignment="1">
      <alignment wrapText="1"/>
    </xf>
    <xf numFmtId="0" fontId="5" fillId="4" borderId="2" xfId="49" applyFont="1" applyFill="1" applyBorder="1" applyAlignment="1"/>
    <xf numFmtId="0" fontId="6" fillId="4" borderId="2" xfId="49" applyFont="1" applyFill="1" applyBorder="1" applyAlignment="1">
      <alignment horizontal="left"/>
    </xf>
    <xf numFmtId="0" fontId="5" fillId="4" borderId="6" xfId="49" applyFont="1" applyFill="1" applyBorder="1" applyAlignment="1"/>
    <xf numFmtId="0" fontId="5" fillId="4" borderId="3" xfId="49" applyFont="1" applyFill="1" applyBorder="1" applyAlignment="1"/>
    <xf numFmtId="0" fontId="6" fillId="4" borderId="3" xfId="49" applyFont="1" applyFill="1" applyBorder="1" applyAlignment="1">
      <alignment horizontal="left"/>
    </xf>
    <xf numFmtId="0" fontId="5" fillId="4" borderId="4" xfId="49" applyFont="1" applyFill="1" applyBorder="1" applyAlignment="1"/>
    <xf numFmtId="0" fontId="5" fillId="4" borderId="7" xfId="49" applyFont="1" applyFill="1" applyBorder="1" applyAlignment="1"/>
    <xf numFmtId="0" fontId="5" fillId="4" borderId="5" xfId="49" applyFont="1" applyFill="1" applyBorder="1" applyAlignment="1"/>
    <xf numFmtId="0" fontId="5" fillId="4" borderId="3" xfId="49" applyFont="1" applyFill="1" applyBorder="1" applyAlignment="1">
      <alignment wrapText="1"/>
    </xf>
    <xf numFmtId="0" fontId="6" fillId="4" borderId="7" xfId="49" applyFont="1" applyFill="1" applyBorder="1" applyAlignment="1">
      <alignment horizontal="left"/>
    </xf>
    <xf numFmtId="0" fontId="9" fillId="0" borderId="9" xfId="49" applyFont="1" applyFill="1" applyBorder="1" applyAlignment="1"/>
    <xf numFmtId="0" fontId="9" fillId="0" borderId="4" xfId="49" applyFont="1" applyFill="1" applyBorder="1" applyAlignment="1"/>
    <xf numFmtId="0" fontId="9" fillId="0" borderId="6" xfId="49" applyFont="1" applyFill="1" applyBorder="1" applyAlignment="1"/>
    <xf numFmtId="177" fontId="1" fillId="2" borderId="1" xfId="49" applyNumberFormat="1" applyFont="1" applyFill="1" applyBorder="1" applyAlignment="1"/>
    <xf numFmtId="0" fontId="5" fillId="5" borderId="4" xfId="49" applyFont="1" applyFill="1" applyBorder="1" applyAlignment="1"/>
    <xf numFmtId="177" fontId="5" fillId="0" borderId="4" xfId="49" applyNumberFormat="1" applyFont="1" applyFill="1" applyBorder="1" applyAlignment="1"/>
    <xf numFmtId="0" fontId="4" fillId="0" borderId="4" xfId="49" applyFont="1" applyFill="1" applyBorder="1" applyAlignment="1"/>
    <xf numFmtId="0" fontId="10" fillId="6" borderId="4" xfId="49" applyFont="1" applyFill="1" applyBorder="1" applyAlignment="1"/>
    <xf numFmtId="0" fontId="5" fillId="5" borderId="5" xfId="49" applyFont="1" applyFill="1" applyBorder="1" applyAlignment="1"/>
    <xf numFmtId="177" fontId="5" fillId="0" borderId="5" xfId="49" applyNumberFormat="1" applyFont="1" applyFill="1" applyBorder="1" applyAlignment="1"/>
    <xf numFmtId="0" fontId="4" fillId="0" borderId="5" xfId="49" applyFont="1" applyFill="1" applyBorder="1" applyAlignment="1"/>
    <xf numFmtId="0" fontId="10" fillId="6" borderId="5" xfId="49" applyFont="1" applyFill="1" applyBorder="1" applyAlignment="1"/>
    <xf numFmtId="0" fontId="5" fillId="7" borderId="6" xfId="49" applyFont="1" applyFill="1" applyBorder="1" applyAlignment="1"/>
    <xf numFmtId="177" fontId="5" fillId="0" borderId="6" xfId="49" applyNumberFormat="1" applyFont="1" applyFill="1" applyBorder="1" applyAlignment="1"/>
    <xf numFmtId="0" fontId="4" fillId="0" borderId="6" xfId="49" applyFont="1" applyFill="1" applyBorder="1" applyAlignment="1"/>
    <xf numFmtId="0" fontId="10" fillId="6" borderId="6" xfId="49" applyFont="1" applyFill="1" applyBorder="1" applyAlignment="1"/>
    <xf numFmtId="0" fontId="5" fillId="7" borderId="4" xfId="49" applyFont="1" applyFill="1" applyBorder="1" applyAlignment="1"/>
    <xf numFmtId="0" fontId="5" fillId="7" borderId="5" xfId="49" applyFont="1" applyFill="1" applyBorder="1" applyAlignment="1"/>
    <xf numFmtId="0" fontId="5" fillId="5" borderId="6" xfId="49" applyFont="1" applyFill="1" applyBorder="1" applyAlignment="1"/>
    <xf numFmtId="0" fontId="5" fillId="5" borderId="9" xfId="49" applyFont="1" applyFill="1" applyBorder="1" applyAlignment="1"/>
    <xf numFmtId="0" fontId="10" fillId="8" borderId="6" xfId="49" applyFont="1" applyFill="1" applyBorder="1" applyAlignment="1"/>
    <xf numFmtId="0" fontId="10" fillId="8" borderId="4" xfId="49" applyFont="1" applyFill="1" applyBorder="1" applyAlignment="1"/>
    <xf numFmtId="0" fontId="5" fillId="9" borderId="8" xfId="49" applyFont="1" applyFill="1" applyBorder="1" applyAlignment="1"/>
    <xf numFmtId="177" fontId="5" fillId="0" borderId="8" xfId="49" applyNumberFormat="1" applyFont="1" applyFill="1" applyBorder="1" applyAlignment="1"/>
    <xf numFmtId="0" fontId="4" fillId="0" borderId="8" xfId="49" applyFont="1" applyFill="1" applyBorder="1" applyAlignment="1"/>
    <xf numFmtId="0" fontId="10" fillId="8" borderId="8" xfId="49" applyFont="1" applyFill="1" applyBorder="1" applyAlignment="1"/>
    <xf numFmtId="0" fontId="5" fillId="9" borderId="5" xfId="49" applyFont="1" applyFill="1" applyBorder="1" applyAlignment="1"/>
    <xf numFmtId="0" fontId="10" fillId="8" borderId="5" xfId="49" applyFont="1" applyFill="1" applyBorder="1" applyAlignment="1"/>
    <xf numFmtId="177" fontId="5" fillId="3" borderId="6" xfId="49" applyNumberFormat="1" applyFont="1" applyFill="1" applyBorder="1" applyAlignment="1"/>
    <xf numFmtId="0" fontId="4" fillId="3" borderId="6" xfId="49" applyFont="1" applyFill="1" applyBorder="1" applyAlignment="1"/>
    <xf numFmtId="0" fontId="10" fillId="3" borderId="6" xfId="49" applyFont="1" applyFill="1" applyBorder="1" applyAlignment="1"/>
    <xf numFmtId="177" fontId="5" fillId="3" borderId="4" xfId="49" applyNumberFormat="1" applyFont="1" applyFill="1" applyBorder="1" applyAlignment="1"/>
    <xf numFmtId="0" fontId="4" fillId="3" borderId="4" xfId="49" applyFont="1" applyFill="1" applyBorder="1" applyAlignment="1"/>
    <xf numFmtId="0" fontId="10" fillId="3" borderId="4" xfId="49" applyFont="1" applyFill="1" applyBorder="1" applyAlignment="1"/>
    <xf numFmtId="177" fontId="5" fillId="3" borderId="5" xfId="49" applyNumberFormat="1" applyFont="1" applyFill="1" applyBorder="1" applyAlignment="1"/>
    <xf numFmtId="0" fontId="4" fillId="3" borderId="5" xfId="49" applyFont="1" applyFill="1" applyBorder="1" applyAlignment="1"/>
    <xf numFmtId="0" fontId="10" fillId="3" borderId="5" xfId="49" applyFont="1" applyFill="1" applyBorder="1" applyAlignment="1"/>
    <xf numFmtId="177" fontId="5" fillId="4" borderId="6" xfId="49" applyNumberFormat="1" applyFont="1" applyFill="1" applyBorder="1" applyAlignment="1"/>
    <xf numFmtId="0" fontId="4" fillId="4" borderId="6" xfId="49" applyFont="1" applyFill="1" applyBorder="1" applyAlignment="1"/>
    <xf numFmtId="0" fontId="10" fillId="4" borderId="6" xfId="49" applyFont="1" applyFill="1" applyBorder="1" applyAlignment="1"/>
    <xf numFmtId="177" fontId="5" fillId="4" borderId="4" xfId="49" applyNumberFormat="1" applyFont="1" applyFill="1" applyBorder="1" applyAlignment="1"/>
    <xf numFmtId="0" fontId="4" fillId="4" borderId="4" xfId="49" applyFont="1" applyFill="1" applyBorder="1" applyAlignment="1"/>
    <xf numFmtId="0" fontId="10" fillId="4" borderId="4" xfId="49" applyFont="1" applyFill="1" applyBorder="1" applyAlignment="1"/>
    <xf numFmtId="0" fontId="5" fillId="5" borderId="8" xfId="49" applyFont="1" applyFill="1" applyBorder="1" applyAlignment="1"/>
    <xf numFmtId="177" fontId="5" fillId="4" borderId="5" xfId="49" applyNumberFormat="1" applyFont="1" applyFill="1" applyBorder="1" applyAlignment="1"/>
    <xf numFmtId="0" fontId="4" fillId="4" borderId="5" xfId="49" applyFont="1" applyFill="1" applyBorder="1" applyAlignment="1"/>
    <xf numFmtId="0" fontId="10" fillId="4" borderId="5" xfId="49" applyFont="1" applyFill="1" applyBorder="1" applyAlignment="1"/>
    <xf numFmtId="0" fontId="5" fillId="10" borderId="6" xfId="49" applyFont="1" applyFill="1" applyBorder="1" applyAlignment="1"/>
    <xf numFmtId="0" fontId="5" fillId="10" borderId="4" xfId="49" applyFont="1" applyFill="1" applyBorder="1" applyAlignment="1"/>
    <xf numFmtId="0" fontId="5" fillId="10" borderId="5" xfId="49" applyFont="1" applyFill="1" applyBorder="1" applyAlignment="1"/>
    <xf numFmtId="0" fontId="9" fillId="5" borderId="9" xfId="49" applyFont="1" applyFill="1" applyBorder="1" applyAlignment="1"/>
    <xf numFmtId="177" fontId="5" fillId="0" borderId="9" xfId="49" applyNumberFormat="1" applyFont="1" applyFill="1" applyBorder="1" applyAlignment="1"/>
    <xf numFmtId="0" fontId="4" fillId="0" borderId="9" xfId="49" applyFont="1" applyFill="1" applyBorder="1" applyAlignment="1"/>
    <xf numFmtId="0" fontId="10" fillId="6" borderId="9" xfId="49" applyFont="1" applyFill="1" applyBorder="1" applyAlignment="1"/>
    <xf numFmtId="0" fontId="9" fillId="5" borderId="4" xfId="49" applyFont="1" applyFill="1" applyBorder="1" applyAlignment="1"/>
    <xf numFmtId="0" fontId="9" fillId="5" borderId="8" xfId="49" applyFont="1" applyFill="1" applyBorder="1" applyAlignment="1"/>
    <xf numFmtId="0" fontId="9" fillId="10" borderId="6" xfId="49" applyFont="1" applyFill="1" applyBorder="1" applyAlignment="1"/>
    <xf numFmtId="0" fontId="9" fillId="10" borderId="4" xfId="49" applyFont="1" applyFill="1" applyBorder="1" applyAlignment="1"/>
    <xf numFmtId="0" fontId="9" fillId="10" borderId="5" xfId="49" applyFont="1" applyFill="1" applyBorder="1" applyAlignment="1"/>
    <xf numFmtId="0" fontId="9" fillId="7" borderId="4" xfId="49" applyFont="1" applyFill="1" applyBorder="1" applyAlignment="1"/>
    <xf numFmtId="0" fontId="9" fillId="7" borderId="5" xfId="49" applyFont="1" applyFill="1" applyBorder="1" applyAlignment="1"/>
    <xf numFmtId="0" fontId="9" fillId="3" borderId="6" xfId="49" applyFont="1" applyFill="1" applyBorder="1" applyAlignment="1"/>
    <xf numFmtId="0" fontId="9" fillId="3" borderId="4" xfId="49" applyFont="1" applyFill="1" applyBorder="1" applyAlignment="1"/>
    <xf numFmtId="0" fontId="9" fillId="3" borderId="5" xfId="49" applyFont="1" applyFill="1" applyBorder="1" applyAlignment="1"/>
    <xf numFmtId="0" fontId="9" fillId="3" borderId="9" xfId="49" applyFont="1" applyFill="1" applyBorder="1" applyAlignment="1"/>
    <xf numFmtId="0" fontId="5" fillId="0" borderId="2" xfId="49" applyFont="1" applyFill="1" applyBorder="1" applyAlignment="1">
      <alignment horizontal="left"/>
    </xf>
    <xf numFmtId="0" fontId="6" fillId="0" borderId="2" xfId="49" applyFont="1" applyFill="1" applyBorder="1" applyAlignment="1"/>
    <xf numFmtId="0" fontId="11" fillId="0" borderId="2" xfId="49" applyFont="1" applyFill="1" applyBorder="1" applyAlignment="1"/>
    <xf numFmtId="0" fontId="9" fillId="0" borderId="6" xfId="49" applyNumberFormat="1" applyFont="1" applyFill="1" applyBorder="1" applyAlignment="1"/>
    <xf numFmtId="0" fontId="6" fillId="0" borderId="3" xfId="49" applyFont="1" applyFill="1" applyBorder="1" applyAlignment="1"/>
    <xf numFmtId="0" fontId="9" fillId="0" borderId="4" xfId="49" applyNumberFormat="1" applyFont="1" applyFill="1" applyBorder="1" applyAlignment="1"/>
    <xf numFmtId="0" fontId="9" fillId="0" borderId="8" xfId="49" applyNumberFormat="1" applyFont="1" applyFill="1" applyBorder="1" applyAlignment="1"/>
    <xf numFmtId="0" fontId="6" fillId="0" borderId="7" xfId="49" applyFont="1" applyFill="1" applyBorder="1" applyAlignment="1"/>
    <xf numFmtId="0" fontId="9" fillId="0" borderId="5" xfId="49" applyNumberFormat="1" applyFont="1" applyFill="1" applyBorder="1" applyAlignment="1"/>
    <xf numFmtId="0" fontId="6" fillId="0" borderId="10" xfId="49" applyFont="1" applyFill="1" applyBorder="1" applyAlignment="1">
      <alignment horizontal="left"/>
    </xf>
    <xf numFmtId="0" fontId="5" fillId="0" borderId="0" xfId="49" applyFont="1" applyFill="1" applyBorder="1" applyAlignment="1"/>
    <xf numFmtId="0" fontId="5" fillId="0" borderId="10" xfId="49" applyFont="1" applyFill="1" applyBorder="1" applyAlignment="1">
      <alignment horizontal="center"/>
    </xf>
    <xf numFmtId="0" fontId="5" fillId="3" borderId="11" xfId="49" applyFont="1" applyFill="1" applyBorder="1" applyAlignment="1">
      <alignment horizontal="left"/>
    </xf>
    <xf numFmtId="0" fontId="6" fillId="3" borderId="11" xfId="49" applyFont="1" applyFill="1" applyBorder="1" applyAlignment="1">
      <alignment horizontal="left"/>
    </xf>
    <xf numFmtId="0" fontId="6" fillId="3" borderId="10" xfId="49" applyFont="1" applyFill="1" applyBorder="1" applyAlignment="1">
      <alignment horizontal="left"/>
    </xf>
    <xf numFmtId="0" fontId="5" fillId="3" borderId="10" xfId="49" applyFont="1" applyFill="1" applyBorder="1" applyAlignment="1">
      <alignment horizontal="center"/>
    </xf>
    <xf numFmtId="0" fontId="5" fillId="0" borderId="11" xfId="49" applyFont="1" applyFill="1" applyBorder="1" applyAlignment="1">
      <alignment horizontal="left"/>
    </xf>
    <xf numFmtId="0" fontId="6" fillId="0" borderId="11" xfId="49" applyFont="1" applyFill="1" applyBorder="1" applyAlignment="1">
      <alignment horizontal="left"/>
    </xf>
    <xf numFmtId="0" fontId="5" fillId="0" borderId="12" xfId="49" applyFont="1" applyFill="1" applyBorder="1" applyAlignment="1">
      <alignment horizontal="center"/>
    </xf>
    <xf numFmtId="0" fontId="6" fillId="0" borderId="12" xfId="49" applyFont="1" applyFill="1" applyBorder="1" applyAlignment="1">
      <alignment horizontal="left"/>
    </xf>
    <xf numFmtId="0" fontId="5" fillId="0" borderId="0" xfId="49" applyFont="1" applyFill="1" applyAlignment="1"/>
    <xf numFmtId="0" fontId="5" fillId="0" borderId="13" xfId="49" applyFont="1" applyFill="1" applyBorder="1" applyAlignment="1"/>
    <xf numFmtId="0" fontId="6" fillId="3" borderId="2" xfId="49" applyFont="1" applyFill="1" applyBorder="1" applyAlignment="1"/>
    <xf numFmtId="0" fontId="5" fillId="3" borderId="2" xfId="49" applyFont="1" applyFill="1" applyBorder="1" applyAlignment="1">
      <alignment horizontal="center"/>
    </xf>
    <xf numFmtId="0" fontId="6" fillId="3" borderId="3" xfId="49" applyFont="1" applyFill="1" applyBorder="1" applyAlignment="1"/>
    <xf numFmtId="0" fontId="5" fillId="3" borderId="3" xfId="49" applyFont="1" applyFill="1" applyBorder="1" applyAlignment="1">
      <alignment horizontal="center"/>
    </xf>
    <xf numFmtId="0" fontId="5" fillId="0" borderId="7" xfId="49" applyFont="1" applyFill="1" applyBorder="1" applyAlignment="1">
      <alignment horizontal="center"/>
    </xf>
    <xf numFmtId="0" fontId="6" fillId="3" borderId="7" xfId="49" applyFont="1" applyFill="1" applyBorder="1" applyAlignment="1"/>
    <xf numFmtId="0" fontId="5" fillId="3" borderId="7" xfId="49" applyFont="1" applyFill="1" applyBorder="1" applyAlignment="1">
      <alignment horizontal="center"/>
    </xf>
    <xf numFmtId="0" fontId="5" fillId="4" borderId="0" xfId="49" applyFont="1" applyFill="1" applyAlignment="1"/>
    <xf numFmtId="0" fontId="9" fillId="4" borderId="6" xfId="49" applyFont="1" applyFill="1" applyBorder="1" applyAlignment="1"/>
    <xf numFmtId="0" fontId="5" fillId="4" borderId="3" xfId="49" applyFont="1" applyFill="1" applyBorder="1" applyAlignment="1">
      <alignment horizontal="left"/>
    </xf>
    <xf numFmtId="0" fontId="9" fillId="4" borderId="4" xfId="49" applyFont="1" applyFill="1" applyBorder="1" applyAlignment="1"/>
    <xf numFmtId="0" fontId="5" fillId="4" borderId="7" xfId="49" applyFont="1" applyFill="1" applyBorder="1" applyAlignment="1">
      <alignment horizontal="left"/>
    </xf>
    <xf numFmtId="0" fontId="9" fillId="4" borderId="5" xfId="49" applyFont="1" applyFill="1" applyBorder="1" applyAlignment="1"/>
    <xf numFmtId="0" fontId="6" fillId="3" borderId="0" xfId="49" applyFont="1" applyFill="1" applyBorder="1" applyAlignment="1">
      <alignment horizontal="left"/>
    </xf>
    <xf numFmtId="0" fontId="6" fillId="3" borderId="13" xfId="49" applyFont="1" applyFill="1" applyBorder="1" applyAlignment="1">
      <alignment horizontal="left"/>
    </xf>
    <xf numFmtId="0" fontId="6" fillId="3" borderId="14" xfId="49" applyFont="1" applyFill="1" applyBorder="1" applyAlignment="1">
      <alignment horizontal="left"/>
    </xf>
    <xf numFmtId="0" fontId="5" fillId="0" borderId="6" xfId="0" applyFont="1" applyFill="1" applyBorder="1" applyAlignment="1"/>
    <xf numFmtId="0" fontId="5" fillId="0" borderId="3" xfId="49" applyFont="1" applyFill="1" applyBorder="1" applyAlignment="1">
      <alignment horizontal="left"/>
    </xf>
    <xf numFmtId="0" fontId="5" fillId="0" borderId="4" xfId="0" applyFont="1" applyFill="1" applyBorder="1" applyAlignment="1"/>
    <xf numFmtId="0" fontId="5" fillId="0" borderId="5" xfId="0" applyFont="1" applyFill="1" applyBorder="1" applyAlignment="1"/>
    <xf numFmtId="0" fontId="5" fillId="0" borderId="9" xfId="49" applyFont="1" applyFill="1" applyBorder="1" applyAlignment="1"/>
    <xf numFmtId="0" fontId="5" fillId="0" borderId="9" xfId="0" applyFont="1" applyFill="1" applyBorder="1" applyAlignment="1"/>
    <xf numFmtId="0" fontId="5" fillId="0" borderId="8" xfId="0" applyFont="1" applyFill="1" applyBorder="1" applyAlignment="1"/>
    <xf numFmtId="177" fontId="9" fillId="3" borderId="6" xfId="49" applyNumberFormat="1" applyFont="1" applyFill="1" applyBorder="1" applyAlignment="1"/>
    <xf numFmtId="177" fontId="9" fillId="3" borderId="4" xfId="49" applyNumberFormat="1" applyFont="1" applyFill="1" applyBorder="1" applyAlignment="1"/>
    <xf numFmtId="0" fontId="9" fillId="3" borderId="8" xfId="49" applyFont="1" applyFill="1" applyBorder="1" applyAlignment="1"/>
    <xf numFmtId="177" fontId="9" fillId="3" borderId="5" xfId="49" applyNumberFormat="1" applyFont="1" applyFill="1" applyBorder="1" applyAlignment="1"/>
    <xf numFmtId="0" fontId="9" fillId="5" borderId="6" xfId="49" applyFont="1" applyFill="1" applyBorder="1" applyAlignment="1"/>
    <xf numFmtId="177" fontId="9" fillId="0" borderId="6" xfId="49" applyNumberFormat="1" applyFont="1" applyFill="1" applyBorder="1" applyAlignment="1"/>
    <xf numFmtId="177" fontId="9" fillId="0" borderId="4" xfId="49" applyNumberFormat="1" applyFont="1" applyFill="1" applyBorder="1" applyAlignment="1"/>
    <xf numFmtId="0" fontId="9" fillId="9" borderId="8" xfId="49" applyFont="1" applyFill="1" applyBorder="1" applyAlignment="1"/>
    <xf numFmtId="177" fontId="9" fillId="0" borderId="8" xfId="49" applyNumberFormat="1" applyFont="1" applyFill="1" applyBorder="1" applyAlignment="1"/>
    <xf numFmtId="0" fontId="9" fillId="9" borderId="5" xfId="49" applyFont="1" applyFill="1" applyBorder="1" applyAlignment="1"/>
    <xf numFmtId="177" fontId="9" fillId="0" borderId="5" xfId="49" applyNumberFormat="1" applyFont="1" applyFill="1" applyBorder="1" applyAlignment="1"/>
    <xf numFmtId="177" fontId="9" fillId="3" borderId="9" xfId="49" applyNumberFormat="1" applyFont="1" applyFill="1" applyBorder="1" applyAlignment="1"/>
    <xf numFmtId="0" fontId="4" fillId="3" borderId="9" xfId="49" applyFont="1" applyFill="1" applyBorder="1" applyAlignment="1"/>
    <xf numFmtId="0" fontId="10" fillId="3" borderId="9" xfId="49" applyFont="1" applyFill="1" applyBorder="1" applyAlignment="1"/>
    <xf numFmtId="0" fontId="9" fillId="7" borderId="6" xfId="49" applyFont="1" applyFill="1" applyBorder="1" applyAlignment="1"/>
    <xf numFmtId="0" fontId="9" fillId="7" borderId="6" xfId="49" applyNumberFormat="1" applyFont="1" applyFill="1" applyBorder="1" applyAlignment="1"/>
    <xf numFmtId="0" fontId="9" fillId="7" borderId="4" xfId="49" applyNumberFormat="1" applyFont="1" applyFill="1" applyBorder="1" applyAlignment="1"/>
    <xf numFmtId="0" fontId="9" fillId="7" borderId="8" xfId="49" applyNumberFormat="1" applyFont="1" applyFill="1" applyBorder="1" applyAlignment="1"/>
    <xf numFmtId="0" fontId="9" fillId="7" borderId="5" xfId="49" applyNumberFormat="1" applyFont="1" applyFill="1" applyBorder="1" applyAlignment="1"/>
    <xf numFmtId="0" fontId="9" fillId="7" borderId="9" xfId="49" applyFont="1" applyFill="1" applyBorder="1" applyAlignment="1"/>
    <xf numFmtId="0" fontId="9" fillId="7" borderId="8" xfId="49" applyFont="1" applyFill="1" applyBorder="1" applyAlignment="1"/>
    <xf numFmtId="0" fontId="9" fillId="10" borderId="9" xfId="49" applyFont="1" applyFill="1" applyBorder="1" applyAlignment="1"/>
    <xf numFmtId="0" fontId="9" fillId="10" borderId="8" xfId="49" applyFont="1" applyFill="1" applyBorder="1" applyAlignment="1"/>
    <xf numFmtId="0" fontId="9" fillId="4" borderId="9" xfId="49" applyFont="1" applyFill="1" applyBorder="1" applyAlignment="1"/>
    <xf numFmtId="0" fontId="9" fillId="4" borderId="8" xfId="49" applyFont="1" applyFill="1" applyBorder="1" applyAlignment="1"/>
    <xf numFmtId="0" fontId="9" fillId="10" borderId="6" xfId="0" applyFont="1" applyFill="1" applyBorder="1" applyAlignment="1"/>
    <xf numFmtId="0" fontId="9" fillId="10" borderId="4" xfId="0" applyFont="1" applyFill="1" applyBorder="1" applyAlignment="1"/>
    <xf numFmtId="0" fontId="9" fillId="10" borderId="5" xfId="0" applyFont="1" applyFill="1" applyBorder="1" applyAlignment="1"/>
    <xf numFmtId="0" fontId="9" fillId="11" borderId="9" xfId="0" applyFont="1" applyFill="1" applyBorder="1" applyAlignment="1"/>
    <xf numFmtId="0" fontId="9" fillId="11" borderId="4" xfId="0" applyFont="1" applyFill="1" applyBorder="1" applyAlignment="1"/>
    <xf numFmtId="0" fontId="9" fillId="11" borderId="8" xfId="0" applyFont="1" applyFill="1" applyBorder="1" applyAlignment="1"/>
    <xf numFmtId="0" fontId="4" fillId="0" borderId="6" xfId="49" applyFont="1" applyFill="1" applyBorder="1" applyAlignment="1">
      <alignment horizontal="center"/>
    </xf>
    <xf numFmtId="0" fontId="4" fillId="0" borderId="4" xfId="49" applyFont="1" applyFill="1" applyBorder="1" applyAlignment="1">
      <alignment horizontal="center"/>
    </xf>
    <xf numFmtId="0" fontId="5" fillId="0" borderId="3" xfId="0" applyFont="1" applyBorder="1" applyAlignment="1">
      <alignment horizontal="left"/>
    </xf>
    <xf numFmtId="0" fontId="4" fillId="0" borderId="5" xfId="49" applyFont="1" applyFill="1" applyBorder="1" applyAlignment="1">
      <alignment horizontal="center"/>
    </xf>
    <xf numFmtId="0" fontId="5" fillId="0" borderId="7" xfId="0" applyFont="1" applyBorder="1" applyAlignment="1">
      <alignment horizontal="left"/>
    </xf>
    <xf numFmtId="0" fontId="4" fillId="0" borderId="2" xfId="49" applyFont="1" applyFill="1" applyBorder="1" applyAlignment="1"/>
    <xf numFmtId="0" fontId="4" fillId="0" borderId="3" xfId="49" applyFont="1" applyFill="1" applyBorder="1" applyAlignment="1"/>
    <xf numFmtId="0" fontId="4" fillId="0" borderId="7" xfId="49" applyFont="1" applyFill="1" applyBorder="1" applyAlignment="1"/>
    <xf numFmtId="0" fontId="4" fillId="0" borderId="2" xfId="49" applyFont="1" applyFill="1" applyBorder="1" applyAlignment="1">
      <alignment horizontal="center"/>
    </xf>
    <xf numFmtId="0" fontId="4" fillId="0" borderId="3" xfId="49" applyFont="1" applyFill="1" applyBorder="1" applyAlignment="1">
      <alignment horizontal="center"/>
    </xf>
    <xf numFmtId="0" fontId="7" fillId="0" borderId="3" xfId="49" applyFont="1" applyFill="1" applyBorder="1" applyAlignment="1">
      <alignment horizontal="left"/>
    </xf>
    <xf numFmtId="0" fontId="8" fillId="0" borderId="7" xfId="49" applyFont="1" applyFill="1" applyBorder="1" applyAlignment="1">
      <alignment horizontal="left"/>
    </xf>
    <xf numFmtId="0" fontId="4" fillId="0" borderId="7" xfId="49" applyFont="1" applyFill="1" applyBorder="1" applyAlignment="1">
      <alignment horizontal="center"/>
    </xf>
    <xf numFmtId="0" fontId="5" fillId="0" borderId="3" xfId="0" applyFont="1" applyFill="1" applyBorder="1" applyAlignment="1">
      <alignment horizontal="left"/>
    </xf>
    <xf numFmtId="0" fontId="5" fillId="0" borderId="2" xfId="0" applyFont="1" applyBorder="1" applyAlignment="1">
      <alignment horizontal="left"/>
    </xf>
    <xf numFmtId="0" fontId="5" fillId="4" borderId="2" xfId="0" applyFont="1" applyFill="1" applyBorder="1" applyAlignment="1">
      <alignment horizontal="left"/>
    </xf>
    <xf numFmtId="0" fontId="6" fillId="4" borderId="1" xfId="49" applyFont="1" applyFill="1" applyBorder="1" applyAlignment="1">
      <alignment horizontal="left" wrapText="1"/>
    </xf>
    <xf numFmtId="0" fontId="4" fillId="4" borderId="1" xfId="49" applyFont="1" applyFill="1" applyBorder="1" applyAlignment="1"/>
    <xf numFmtId="0" fontId="5" fillId="4" borderId="1" xfId="49" applyFont="1" applyFill="1" applyBorder="1" applyAlignment="1">
      <alignment horizontal="center"/>
    </xf>
    <xf numFmtId="0" fontId="5" fillId="4" borderId="1" xfId="49" applyFont="1" applyFill="1" applyBorder="1" applyAlignment="1"/>
    <xf numFmtId="0" fontId="5" fillId="4" borderId="3" xfId="0" applyFont="1" applyFill="1" applyBorder="1" applyAlignment="1">
      <alignment horizontal="left"/>
    </xf>
    <xf numFmtId="0" fontId="5" fillId="4" borderId="7" xfId="0" applyFont="1" applyFill="1" applyBorder="1" applyAlignment="1">
      <alignment horizontal="left"/>
    </xf>
    <xf numFmtId="0" fontId="5" fillId="0" borderId="6" xfId="49" applyNumberFormat="1" applyFont="1" applyFill="1" applyBorder="1" applyAlignment="1"/>
    <xf numFmtId="0" fontId="5" fillId="0" borderId="6" xfId="0" applyNumberFormat="1" applyFont="1" applyFill="1" applyBorder="1" applyAlignment="1"/>
    <xf numFmtId="0" fontId="5" fillId="0" borderId="4" xfId="49" applyNumberFormat="1" applyFont="1" applyFill="1" applyBorder="1" applyAlignment="1"/>
    <xf numFmtId="0" fontId="5" fillId="0" borderId="4" xfId="0" applyNumberFormat="1" applyFont="1" applyFill="1" applyBorder="1" applyAlignment="1"/>
    <xf numFmtId="0" fontId="5" fillId="0" borderId="7" xfId="49" applyFont="1" applyFill="1" applyBorder="1" applyAlignment="1">
      <alignment horizontal="left"/>
    </xf>
    <xf numFmtId="0" fontId="5" fillId="0" borderId="5" xfId="49" applyNumberFormat="1" applyFont="1" applyFill="1" applyBorder="1" applyAlignment="1"/>
    <xf numFmtId="0" fontId="5" fillId="0" borderId="5" xfId="0" applyNumberFormat="1" applyFont="1" applyFill="1" applyBorder="1" applyAlignment="1"/>
    <xf numFmtId="0" fontId="9" fillId="11" borderId="6" xfId="0" applyFont="1" applyFill="1" applyBorder="1" applyAlignment="1"/>
    <xf numFmtId="0" fontId="9" fillId="11" borderId="5" xfId="0" applyFont="1" applyFill="1" applyBorder="1" applyAlignment="1"/>
    <xf numFmtId="177" fontId="5" fillId="4" borderId="1" xfId="49" applyNumberFormat="1" applyFont="1" applyFill="1" applyBorder="1" applyAlignment="1"/>
    <xf numFmtId="0" fontId="10" fillId="4" borderId="1" xfId="49" applyFont="1" applyFill="1" applyBorder="1" applyAlignment="1"/>
    <xf numFmtId="0" fontId="12" fillId="0" borderId="0" xfId="49" applyFont="1" applyAlignment="1"/>
    <xf numFmtId="0" fontId="5" fillId="0" borderId="0" xfId="49" applyFont="1" applyAlignment="1">
      <alignment vertical="center"/>
    </xf>
    <xf numFmtId="0" fontId="7" fillId="0" borderId="0" xfId="49" applyFont="1" applyAlignment="1">
      <alignment vertical="center"/>
    </xf>
    <xf numFmtId="0" fontId="11" fillId="0" borderId="0" xfId="49" applyFont="1" applyAlignment="1">
      <alignment vertical="center"/>
    </xf>
    <xf numFmtId="0" fontId="4" fillId="0" borderId="0" xfId="49" applyFont="1" applyAlignment="1">
      <alignment horizontal="left"/>
    </xf>
    <xf numFmtId="0" fontId="11" fillId="0" borderId="0" xfId="0" applyFont="1"/>
    <xf numFmtId="0" fontId="1" fillId="2" borderId="1" xfId="49" applyFont="1" applyFill="1" applyBorder="1" applyAlignment="1">
      <alignment horizontal="left"/>
    </xf>
    <xf numFmtId="0" fontId="1" fillId="2" borderId="1" xfId="49" applyFont="1" applyFill="1" applyBorder="1" applyAlignment="1">
      <alignment vertical="center"/>
    </xf>
    <xf numFmtId="0" fontId="1" fillId="2" borderId="1" xfId="49" applyFont="1" applyFill="1" applyBorder="1"/>
    <xf numFmtId="0" fontId="5" fillId="0" borderId="2" xfId="49" applyFont="1" applyFill="1" applyBorder="1" applyAlignment="1">
      <alignment horizontal="left" vertical="center"/>
    </xf>
    <xf numFmtId="0" fontId="6" fillId="0" borderId="2" xfId="49" applyFont="1" applyFill="1" applyBorder="1" applyAlignment="1">
      <alignment horizontal="left" vertical="center"/>
    </xf>
    <xf numFmtId="0" fontId="5" fillId="0" borderId="3" xfId="49" applyFont="1" applyFill="1" applyBorder="1" applyAlignment="1">
      <alignment vertical="center"/>
    </xf>
    <xf numFmtId="0" fontId="5" fillId="0" borderId="4" xfId="49" applyFont="1" applyFill="1" applyBorder="1" applyAlignment="1">
      <alignment vertical="center"/>
    </xf>
    <xf numFmtId="0" fontId="5" fillId="0" borderId="3" xfId="49" applyFont="1" applyFill="1" applyBorder="1" applyAlignment="1">
      <alignment horizontal="left" vertical="center"/>
    </xf>
    <xf numFmtId="0" fontId="6" fillId="0" borderId="3" xfId="49" applyFont="1" applyFill="1" applyBorder="1" applyAlignment="1">
      <alignment horizontal="left" vertical="center"/>
    </xf>
    <xf numFmtId="0" fontId="5" fillId="0" borderId="5" xfId="49" applyFont="1" applyFill="1" applyBorder="1" applyAlignment="1">
      <alignment vertical="center"/>
    </xf>
    <xf numFmtId="0" fontId="5" fillId="0" borderId="2" xfId="49" applyFont="1" applyFill="1" applyBorder="1" applyAlignment="1">
      <alignment vertical="center"/>
    </xf>
    <xf numFmtId="0" fontId="5" fillId="0" borderId="6" xfId="49" applyFont="1" applyFill="1" applyBorder="1" applyAlignment="1">
      <alignment vertical="center"/>
    </xf>
    <xf numFmtId="0" fontId="5" fillId="0" borderId="7" xfId="49" applyFont="1" applyFill="1" applyBorder="1" applyAlignment="1">
      <alignment horizontal="left" vertical="center"/>
    </xf>
    <xf numFmtId="0" fontId="6" fillId="0" borderId="7" xfId="49" applyFont="1" applyFill="1" applyBorder="1" applyAlignment="1">
      <alignment horizontal="left" vertical="center"/>
    </xf>
    <xf numFmtId="0" fontId="5" fillId="0" borderId="7" xfId="49" applyFont="1" applyFill="1" applyBorder="1" applyAlignment="1">
      <alignment vertical="center"/>
    </xf>
    <xf numFmtId="0" fontId="5" fillId="0" borderId="3" xfId="49" applyFont="1" applyFill="1" applyBorder="1" applyAlignment="1">
      <alignment horizontal="center" vertical="center"/>
    </xf>
    <xf numFmtId="0" fontId="7" fillId="0" borderId="3" xfId="49" applyFont="1" applyFill="1" applyBorder="1" applyAlignment="1">
      <alignment horizontal="left" vertical="center"/>
    </xf>
    <xf numFmtId="0" fontId="8" fillId="0" borderId="3" xfId="49" applyFont="1" applyFill="1" applyBorder="1" applyAlignment="1">
      <alignment horizontal="left" vertical="center"/>
    </xf>
    <xf numFmtId="0" fontId="7" fillId="0" borderId="3" xfId="49" applyFont="1" applyFill="1" applyBorder="1" applyAlignment="1">
      <alignment horizontal="center" vertical="center"/>
    </xf>
    <xf numFmtId="0" fontId="9" fillId="0" borderId="8" xfId="49" applyFont="1" applyFill="1" applyBorder="1" applyAlignment="1">
      <alignment vertical="center"/>
    </xf>
    <xf numFmtId="0" fontId="5" fillId="0" borderId="8" xfId="49" applyFont="1" applyFill="1" applyBorder="1" applyAlignment="1">
      <alignment vertical="center"/>
    </xf>
    <xf numFmtId="0" fontId="7" fillId="0" borderId="7" xfId="49" applyFont="1" applyFill="1" applyBorder="1" applyAlignment="1">
      <alignment horizontal="left" vertical="center"/>
    </xf>
    <xf numFmtId="0" fontId="9" fillId="0" borderId="5" xfId="49" applyFont="1" applyFill="1" applyBorder="1" applyAlignment="1">
      <alignment vertical="center"/>
    </xf>
    <xf numFmtId="0" fontId="5" fillId="3" borderId="2" xfId="49" applyFont="1" applyFill="1" applyBorder="1" applyAlignment="1">
      <alignment horizontal="left" vertical="center"/>
    </xf>
    <xf numFmtId="0" fontId="6" fillId="3" borderId="2" xfId="49" applyFont="1" applyFill="1" applyBorder="1" applyAlignment="1">
      <alignment horizontal="left" vertical="center"/>
    </xf>
    <xf numFmtId="0" fontId="5" fillId="3" borderId="2" xfId="49" applyFont="1" applyFill="1" applyBorder="1" applyAlignment="1">
      <alignment vertical="center"/>
    </xf>
    <xf numFmtId="0" fontId="5" fillId="3" borderId="6" xfId="49" applyFont="1" applyFill="1" applyBorder="1" applyAlignment="1">
      <alignment vertical="center"/>
    </xf>
    <xf numFmtId="0" fontId="5" fillId="3" borderId="3" xfId="49" applyFont="1" applyFill="1" applyBorder="1" applyAlignment="1">
      <alignment horizontal="left" vertical="center"/>
    </xf>
    <xf numFmtId="0" fontId="6" fillId="3" borderId="3" xfId="49" applyFont="1" applyFill="1" applyBorder="1" applyAlignment="1">
      <alignment horizontal="left" vertical="center"/>
    </xf>
    <xf numFmtId="0" fontId="5" fillId="3" borderId="3" xfId="49" applyFont="1" applyFill="1" applyBorder="1" applyAlignment="1">
      <alignment vertical="center"/>
    </xf>
    <xf numFmtId="0" fontId="5" fillId="3" borderId="4" xfId="49" applyFont="1" applyFill="1" applyBorder="1" applyAlignment="1">
      <alignment vertical="center"/>
    </xf>
    <xf numFmtId="0" fontId="5" fillId="3" borderId="7" xfId="49" applyFont="1" applyFill="1" applyBorder="1" applyAlignment="1">
      <alignment horizontal="left" vertical="center"/>
    </xf>
    <xf numFmtId="0" fontId="6" fillId="3" borderId="7" xfId="49" applyFont="1" applyFill="1" applyBorder="1" applyAlignment="1">
      <alignment horizontal="left" vertical="center"/>
    </xf>
    <xf numFmtId="0" fontId="5" fillId="3" borderId="7" xfId="49" applyFont="1" applyFill="1" applyBorder="1" applyAlignment="1">
      <alignment vertical="center"/>
    </xf>
    <xf numFmtId="0" fontId="5" fillId="3" borderId="5" xfId="49" applyFont="1" applyFill="1" applyBorder="1" applyAlignment="1">
      <alignment vertical="center"/>
    </xf>
    <xf numFmtId="0" fontId="5" fillId="4" borderId="2" xfId="49" applyFont="1" applyFill="1" applyBorder="1" applyAlignment="1">
      <alignment horizontal="left" vertical="center" wrapText="1"/>
    </xf>
    <xf numFmtId="0" fontId="5" fillId="4" borderId="2" xfId="49" applyFont="1" applyFill="1" applyBorder="1" applyAlignment="1">
      <alignment horizontal="left" vertical="center"/>
    </xf>
    <xf numFmtId="0" fontId="6" fillId="4" borderId="2" xfId="49" applyFont="1" applyFill="1" applyBorder="1" applyAlignment="1">
      <alignment horizontal="left" vertical="center"/>
    </xf>
    <xf numFmtId="0" fontId="5" fillId="4" borderId="2" xfId="49" applyFont="1" applyFill="1" applyBorder="1" applyAlignment="1">
      <alignment vertical="center"/>
    </xf>
    <xf numFmtId="0" fontId="5" fillId="4" borderId="6" xfId="49" applyFont="1" applyFill="1" applyBorder="1" applyAlignment="1">
      <alignment vertical="center"/>
    </xf>
    <xf numFmtId="0" fontId="5" fillId="4" borderId="3" xfId="49" applyFont="1" applyFill="1" applyBorder="1" applyAlignment="1">
      <alignment horizontal="left" vertical="center"/>
    </xf>
    <xf numFmtId="0" fontId="6" fillId="4" borderId="3" xfId="49" applyFont="1" applyFill="1" applyBorder="1" applyAlignment="1">
      <alignment horizontal="left" vertical="center"/>
    </xf>
    <xf numFmtId="0" fontId="5" fillId="4" borderId="3" xfId="49" applyFont="1" applyFill="1" applyBorder="1" applyAlignment="1">
      <alignment vertical="center"/>
    </xf>
    <xf numFmtId="0" fontId="5" fillId="4" borderId="4" xfId="49" applyFont="1" applyFill="1" applyBorder="1" applyAlignment="1">
      <alignment vertical="center"/>
    </xf>
    <xf numFmtId="0" fontId="5" fillId="4" borderId="7" xfId="49" applyFont="1" applyFill="1" applyBorder="1" applyAlignment="1">
      <alignment vertical="center"/>
    </xf>
    <xf numFmtId="0" fontId="5" fillId="4" borderId="5" xfId="49" applyFont="1" applyFill="1" applyBorder="1" applyAlignment="1">
      <alignment vertical="center"/>
    </xf>
    <xf numFmtId="0" fontId="5" fillId="4" borderId="3" xfId="49" applyFont="1" applyFill="1" applyBorder="1" applyAlignment="1">
      <alignment horizontal="left" vertical="center" wrapText="1"/>
    </xf>
    <xf numFmtId="0" fontId="5" fillId="4" borderId="7" xfId="49" applyFont="1" applyFill="1" applyBorder="1" applyAlignment="1">
      <alignment horizontal="left" vertical="center"/>
    </xf>
    <xf numFmtId="0" fontId="6" fillId="4" borderId="7" xfId="49" applyFont="1" applyFill="1" applyBorder="1" applyAlignment="1">
      <alignment horizontal="left" vertical="center"/>
    </xf>
    <xf numFmtId="0" fontId="9" fillId="0" borderId="9" xfId="49" applyFont="1" applyFill="1" applyBorder="1" applyAlignment="1">
      <alignment vertical="center"/>
    </xf>
    <xf numFmtId="0" fontId="9" fillId="0" borderId="4" xfId="49" applyFont="1" applyFill="1" applyBorder="1" applyAlignment="1">
      <alignment vertical="center"/>
    </xf>
    <xf numFmtId="0" fontId="9" fillId="0" borderId="6" xfId="49" applyFont="1" applyFill="1" applyBorder="1" applyAlignment="1">
      <alignment vertical="center"/>
    </xf>
    <xf numFmtId="0" fontId="13" fillId="0" borderId="0" xfId="49" applyFont="1" applyAlignment="1"/>
    <xf numFmtId="0" fontId="1" fillId="2" borderId="1" xfId="49" applyFont="1" applyFill="1" applyBorder="1" applyAlignment="1">
      <alignment horizontal="center"/>
    </xf>
    <xf numFmtId="0" fontId="1" fillId="12" borderId="1" xfId="49" applyFont="1" applyFill="1" applyBorder="1"/>
    <xf numFmtId="177" fontId="1" fillId="2" borderId="1" xfId="49" applyNumberFormat="1" applyFont="1" applyFill="1" applyBorder="1" applyAlignment="1">
      <alignment wrapText="1"/>
    </xf>
    <xf numFmtId="0" fontId="5" fillId="5" borderId="4" xfId="49" applyFont="1" applyFill="1" applyBorder="1" applyAlignment="1">
      <alignment vertical="center"/>
    </xf>
    <xf numFmtId="0" fontId="5" fillId="13" borderId="4" xfId="49" applyFont="1" applyFill="1" applyBorder="1" applyAlignment="1">
      <alignment vertical="center"/>
    </xf>
    <xf numFmtId="177" fontId="5" fillId="13" borderId="4" xfId="49" applyNumberFormat="1" applyFont="1" applyFill="1" applyBorder="1" applyAlignment="1">
      <alignment vertical="center"/>
    </xf>
    <xf numFmtId="0" fontId="5" fillId="5" borderId="5" xfId="49" applyFont="1" applyFill="1" applyBorder="1" applyAlignment="1">
      <alignment vertical="center"/>
    </xf>
    <xf numFmtId="0" fontId="5" fillId="13" borderId="5" xfId="49" applyFont="1" applyFill="1" applyBorder="1" applyAlignment="1">
      <alignment vertical="center"/>
    </xf>
    <xf numFmtId="177" fontId="5" fillId="13" borderId="5" xfId="49" applyNumberFormat="1" applyFont="1" applyFill="1" applyBorder="1" applyAlignment="1">
      <alignment vertical="center"/>
    </xf>
    <xf numFmtId="0" fontId="5" fillId="7" borderId="6" xfId="49" applyFont="1" applyFill="1" applyBorder="1" applyAlignment="1">
      <alignment vertical="center"/>
    </xf>
    <xf numFmtId="0" fontId="5" fillId="13" borderId="6" xfId="49" applyFont="1" applyFill="1" applyBorder="1" applyAlignment="1">
      <alignment vertical="center"/>
    </xf>
    <xf numFmtId="177" fontId="5" fillId="13" borderId="6" xfId="49" applyNumberFormat="1" applyFont="1" applyFill="1" applyBorder="1" applyAlignment="1">
      <alignment vertical="center"/>
    </xf>
    <xf numFmtId="0" fontId="5" fillId="7" borderId="4" xfId="49" applyFont="1" applyFill="1" applyBorder="1" applyAlignment="1">
      <alignment vertical="center"/>
    </xf>
    <xf numFmtId="0" fontId="5" fillId="7" borderId="5" xfId="49" applyFont="1" applyFill="1" applyBorder="1" applyAlignment="1">
      <alignment vertical="center"/>
    </xf>
    <xf numFmtId="0" fontId="5" fillId="5" borderId="6" xfId="49" applyFont="1" applyFill="1" applyBorder="1" applyAlignment="1">
      <alignment vertical="center"/>
    </xf>
    <xf numFmtId="0" fontId="5" fillId="5" borderId="9" xfId="49" applyFont="1" applyFill="1" applyBorder="1" applyAlignment="1">
      <alignment vertical="center"/>
    </xf>
    <xf numFmtId="0" fontId="5" fillId="9" borderId="8" xfId="49" applyFont="1" applyFill="1" applyBorder="1" applyAlignment="1">
      <alignment vertical="center"/>
    </xf>
    <xf numFmtId="0" fontId="5" fillId="13" borderId="8" xfId="49" applyFont="1" applyFill="1" applyBorder="1" applyAlignment="1">
      <alignment vertical="center"/>
    </xf>
    <xf numFmtId="177" fontId="5" fillId="13" borderId="8" xfId="49" applyNumberFormat="1" applyFont="1" applyFill="1" applyBorder="1" applyAlignment="1">
      <alignment vertical="center"/>
    </xf>
    <xf numFmtId="0" fontId="5" fillId="9" borderId="5" xfId="49" applyFont="1" applyFill="1" applyBorder="1" applyAlignment="1">
      <alignment vertical="center"/>
    </xf>
    <xf numFmtId="177" fontId="5" fillId="3" borderId="6" xfId="49" applyNumberFormat="1" applyFont="1" applyFill="1" applyBorder="1" applyAlignment="1">
      <alignment vertical="center"/>
    </xf>
    <xf numFmtId="177" fontId="5" fillId="3" borderId="4" xfId="49" applyNumberFormat="1" applyFont="1" applyFill="1" applyBorder="1" applyAlignment="1">
      <alignment vertical="center"/>
    </xf>
    <xf numFmtId="177" fontId="5" fillId="3" borderId="5" xfId="49" applyNumberFormat="1" applyFont="1" applyFill="1" applyBorder="1" applyAlignment="1">
      <alignment vertical="center"/>
    </xf>
    <xf numFmtId="177" fontId="5" fillId="4" borderId="6" xfId="49" applyNumberFormat="1" applyFont="1" applyFill="1" applyBorder="1" applyAlignment="1">
      <alignment vertical="center"/>
    </xf>
    <xf numFmtId="177" fontId="5" fillId="4" borderId="4" xfId="49" applyNumberFormat="1" applyFont="1" applyFill="1" applyBorder="1" applyAlignment="1">
      <alignment vertical="center"/>
    </xf>
    <xf numFmtId="0" fontId="5" fillId="5" borderId="8" xfId="49" applyFont="1" applyFill="1" applyBorder="1" applyAlignment="1">
      <alignment vertical="center"/>
    </xf>
    <xf numFmtId="177" fontId="5" fillId="4" borderId="5" xfId="49" applyNumberFormat="1" applyFont="1" applyFill="1" applyBorder="1" applyAlignment="1">
      <alignment vertical="center"/>
    </xf>
    <xf numFmtId="0" fontId="5" fillId="10" borderId="6" xfId="49" applyFont="1" applyFill="1" applyBorder="1" applyAlignment="1">
      <alignment vertical="center"/>
    </xf>
    <xf numFmtId="0" fontId="5" fillId="10" borderId="4" xfId="49" applyFont="1" applyFill="1" applyBorder="1" applyAlignment="1">
      <alignment vertical="center"/>
    </xf>
    <xf numFmtId="0" fontId="5" fillId="10" borderId="5" xfId="49" applyFont="1" applyFill="1" applyBorder="1" applyAlignment="1">
      <alignment vertical="center"/>
    </xf>
    <xf numFmtId="0" fontId="5" fillId="0" borderId="9" xfId="49" applyFont="1" applyFill="1" applyBorder="1" applyAlignment="1">
      <alignment vertical="center"/>
    </xf>
    <xf numFmtId="0" fontId="9" fillId="5" borderId="9" xfId="49" applyFont="1" applyFill="1" applyBorder="1" applyAlignment="1">
      <alignment vertical="center"/>
    </xf>
    <xf numFmtId="0" fontId="5" fillId="13" borderId="9" xfId="49" applyFont="1" applyFill="1" applyBorder="1" applyAlignment="1">
      <alignment vertical="center"/>
    </xf>
    <xf numFmtId="177" fontId="5" fillId="13" borderId="9" xfId="49" applyNumberFormat="1" applyFont="1" applyFill="1" applyBorder="1" applyAlignment="1">
      <alignment vertical="center"/>
    </xf>
    <xf numFmtId="0" fontId="9" fillId="5" borderId="4" xfId="49" applyFont="1" applyFill="1" applyBorder="1" applyAlignment="1">
      <alignment vertical="center"/>
    </xf>
    <xf numFmtId="0" fontId="9" fillId="5" borderId="8" xfId="49" applyFont="1" applyFill="1" applyBorder="1" applyAlignment="1">
      <alignment vertical="center"/>
    </xf>
    <xf numFmtId="0" fontId="9" fillId="10" borderId="6" xfId="49" applyFont="1" applyFill="1" applyBorder="1" applyAlignment="1">
      <alignment vertical="center"/>
    </xf>
    <xf numFmtId="0" fontId="9" fillId="10" borderId="4" xfId="49" applyFont="1" applyFill="1" applyBorder="1" applyAlignment="1">
      <alignment vertical="center"/>
    </xf>
    <xf numFmtId="0" fontId="9" fillId="10" borderId="5" xfId="49" applyFont="1" applyFill="1" applyBorder="1" applyAlignment="1">
      <alignment vertical="center"/>
    </xf>
    <xf numFmtId="0" fontId="9" fillId="7" borderId="4" xfId="49" applyFont="1" applyFill="1" applyBorder="1" applyAlignment="1">
      <alignment vertical="center"/>
    </xf>
    <xf numFmtId="0" fontId="9" fillId="7" borderId="5" xfId="49" applyFont="1" applyFill="1" applyBorder="1" applyAlignment="1">
      <alignment vertical="center"/>
    </xf>
    <xf numFmtId="0" fontId="5" fillId="6" borderId="4" xfId="49" applyFont="1" applyFill="1" applyBorder="1" applyAlignment="1">
      <alignment vertical="center"/>
    </xf>
    <xf numFmtId="176" fontId="4" fillId="6" borderId="4" xfId="49" applyNumberFormat="1" applyFont="1" applyFill="1" applyBorder="1" applyAlignment="1">
      <alignment vertical="center"/>
    </xf>
    <xf numFmtId="0" fontId="5" fillId="6" borderId="5" xfId="49" applyNumberFormat="1" applyFont="1" applyFill="1" applyBorder="1" applyAlignment="1">
      <alignment vertical="center"/>
    </xf>
    <xf numFmtId="0" fontId="5" fillId="6" borderId="5" xfId="49" applyFont="1" applyFill="1" applyBorder="1" applyAlignment="1">
      <alignment vertical="center"/>
    </xf>
    <xf numFmtId="176" fontId="4" fillId="6" borderId="5" xfId="49" applyNumberFormat="1" applyFont="1" applyFill="1" applyBorder="1" applyAlignment="1">
      <alignment vertical="center"/>
    </xf>
    <xf numFmtId="0" fontId="5" fillId="6" borderId="6" xfId="49" applyNumberFormat="1" applyFont="1" applyFill="1" applyBorder="1" applyAlignment="1">
      <alignment vertical="center"/>
    </xf>
    <xf numFmtId="0" fontId="5" fillId="6" borderId="6" xfId="49" applyFont="1" applyFill="1" applyBorder="1" applyAlignment="1">
      <alignment vertical="center"/>
    </xf>
    <xf numFmtId="176" fontId="4" fillId="6" borderId="6" xfId="49" applyNumberFormat="1" applyFont="1" applyFill="1" applyBorder="1" applyAlignment="1">
      <alignment vertical="center"/>
    </xf>
    <xf numFmtId="0" fontId="5" fillId="8" borderId="6" xfId="49" applyNumberFormat="1" applyFont="1" applyFill="1" applyBorder="1" applyAlignment="1">
      <alignment vertical="center"/>
    </xf>
    <xf numFmtId="0" fontId="5" fillId="8" borderId="6" xfId="49" applyFont="1" applyFill="1" applyBorder="1" applyAlignment="1">
      <alignment vertical="center"/>
    </xf>
    <xf numFmtId="176" fontId="4" fillId="8" borderId="6" xfId="49" applyNumberFormat="1" applyFont="1" applyFill="1" applyBorder="1" applyAlignment="1">
      <alignment vertical="center"/>
    </xf>
    <xf numFmtId="0" fontId="5" fillId="8" borderId="4" xfId="49" applyNumberFormat="1" applyFont="1" applyFill="1" applyBorder="1" applyAlignment="1">
      <alignment vertical="center"/>
    </xf>
    <xf numFmtId="0" fontId="5" fillId="8" borderId="4" xfId="49" applyFont="1" applyFill="1" applyBorder="1" applyAlignment="1">
      <alignment vertical="center"/>
    </xf>
    <xf numFmtId="176" fontId="4" fillId="8" borderId="4" xfId="49" applyNumberFormat="1" applyFont="1" applyFill="1" applyBorder="1" applyAlignment="1">
      <alignment vertical="center"/>
    </xf>
    <xf numFmtId="0" fontId="5" fillId="8" borderId="8" xfId="49" applyNumberFormat="1" applyFont="1" applyFill="1" applyBorder="1" applyAlignment="1">
      <alignment vertical="center"/>
    </xf>
    <xf numFmtId="0" fontId="7" fillId="0" borderId="8" xfId="49" applyFont="1" applyFill="1" applyBorder="1" applyAlignment="1">
      <alignment vertical="center"/>
    </xf>
    <xf numFmtId="0" fontId="5" fillId="8" borderId="8" xfId="49" applyFont="1" applyFill="1" applyBorder="1" applyAlignment="1">
      <alignment vertical="center"/>
    </xf>
    <xf numFmtId="176" fontId="4" fillId="8" borderId="8" xfId="49" applyNumberFormat="1" applyFont="1" applyFill="1" applyBorder="1" applyAlignment="1">
      <alignment vertical="center"/>
    </xf>
    <xf numFmtId="0" fontId="5" fillId="8" borderId="5" xfId="49" applyNumberFormat="1" applyFont="1" applyFill="1" applyBorder="1" applyAlignment="1">
      <alignment vertical="center"/>
    </xf>
    <xf numFmtId="0" fontId="7" fillId="0" borderId="5" xfId="49" applyFont="1" applyFill="1" applyBorder="1" applyAlignment="1">
      <alignment vertical="center"/>
    </xf>
    <xf numFmtId="0" fontId="5" fillId="8" borderId="5" xfId="49" applyFont="1" applyFill="1" applyBorder="1" applyAlignment="1">
      <alignment vertical="center"/>
    </xf>
    <xf numFmtId="176" fontId="4" fillId="8" borderId="5" xfId="49" applyNumberFormat="1" applyFont="1" applyFill="1" applyBorder="1" applyAlignment="1">
      <alignment vertical="center"/>
    </xf>
    <xf numFmtId="0" fontId="5" fillId="3" borderId="6" xfId="49" applyNumberFormat="1" applyFont="1" applyFill="1" applyBorder="1" applyAlignment="1">
      <alignment vertical="center"/>
    </xf>
    <xf numFmtId="176" fontId="4" fillId="3" borderId="6" xfId="49" applyNumberFormat="1" applyFont="1" applyFill="1" applyBorder="1" applyAlignment="1">
      <alignment vertical="center"/>
    </xf>
    <xf numFmtId="0" fontId="5" fillId="3" borderId="4" xfId="49" applyNumberFormat="1" applyFont="1" applyFill="1" applyBorder="1" applyAlignment="1">
      <alignment vertical="center"/>
    </xf>
    <xf numFmtId="176" fontId="4" fillId="3" borderId="4" xfId="49" applyNumberFormat="1" applyFont="1" applyFill="1" applyBorder="1" applyAlignment="1">
      <alignment vertical="center"/>
    </xf>
    <xf numFmtId="0" fontId="5" fillId="3" borderId="5" xfId="49" applyNumberFormat="1" applyFont="1" applyFill="1" applyBorder="1" applyAlignment="1">
      <alignment vertical="center"/>
    </xf>
    <xf numFmtId="176" fontId="4" fillId="3" borderId="5" xfId="49" applyNumberFormat="1" applyFont="1" applyFill="1" applyBorder="1" applyAlignment="1">
      <alignment vertical="center"/>
    </xf>
    <xf numFmtId="0" fontId="5" fillId="4" borderId="6" xfId="49" applyNumberFormat="1" applyFont="1" applyFill="1" applyBorder="1" applyAlignment="1">
      <alignment vertical="center"/>
    </xf>
    <xf numFmtId="176" fontId="4" fillId="4" borderId="6" xfId="49" applyNumberFormat="1" applyFont="1" applyFill="1" applyBorder="1" applyAlignment="1">
      <alignment vertical="center"/>
    </xf>
    <xf numFmtId="0" fontId="5" fillId="4" borderId="4" xfId="49" applyNumberFormat="1" applyFont="1" applyFill="1" applyBorder="1" applyAlignment="1">
      <alignment vertical="center"/>
    </xf>
    <xf numFmtId="176" fontId="4" fillId="4" borderId="4" xfId="49" applyNumberFormat="1" applyFont="1" applyFill="1" applyBorder="1" applyAlignment="1">
      <alignment vertical="center"/>
    </xf>
    <xf numFmtId="0" fontId="5" fillId="4" borderId="5" xfId="49" applyNumberFormat="1" applyFont="1" applyFill="1" applyBorder="1" applyAlignment="1">
      <alignment vertical="center"/>
    </xf>
    <xf numFmtId="176" fontId="4" fillId="4" borderId="5" xfId="49" applyNumberFormat="1" applyFont="1" applyFill="1" applyBorder="1" applyAlignment="1">
      <alignment vertical="center"/>
    </xf>
    <xf numFmtId="0" fontId="5" fillId="6" borderId="9" xfId="49" applyNumberFormat="1" applyFont="1" applyFill="1" applyBorder="1" applyAlignment="1">
      <alignment vertical="center"/>
    </xf>
    <xf numFmtId="0" fontId="5" fillId="6" borderId="9" xfId="49" applyFont="1" applyFill="1" applyBorder="1" applyAlignment="1">
      <alignment vertical="center"/>
    </xf>
    <xf numFmtId="176" fontId="4" fillId="6" borderId="9" xfId="49" applyNumberFormat="1" applyFont="1" applyFill="1" applyBorder="1" applyAlignment="1">
      <alignment vertical="center"/>
    </xf>
    <xf numFmtId="0" fontId="9" fillId="4" borderId="6" xfId="49" applyFont="1" applyFill="1" applyBorder="1" applyAlignment="1">
      <alignment vertical="center"/>
    </xf>
    <xf numFmtId="0" fontId="9" fillId="4" borderId="4" xfId="49" applyFont="1" applyFill="1" applyBorder="1" applyAlignment="1">
      <alignment vertical="center"/>
    </xf>
    <xf numFmtId="0" fontId="9" fillId="4" borderId="5" xfId="49" applyFont="1" applyFill="1" applyBorder="1" applyAlignment="1">
      <alignment vertical="center"/>
    </xf>
    <xf numFmtId="0" fontId="9" fillId="4" borderId="9" xfId="49" applyFont="1" applyFill="1" applyBorder="1" applyAlignment="1">
      <alignment vertical="center"/>
    </xf>
    <xf numFmtId="0" fontId="9" fillId="3" borderId="6" xfId="49" applyFont="1" applyFill="1" applyBorder="1" applyAlignment="1">
      <alignment vertical="center"/>
    </xf>
    <xf numFmtId="0" fontId="9" fillId="3" borderId="4" xfId="49" applyFont="1" applyFill="1" applyBorder="1" applyAlignment="1">
      <alignment vertical="center"/>
    </xf>
    <xf numFmtId="0" fontId="9" fillId="3" borderId="5" xfId="49" applyFont="1" applyFill="1" applyBorder="1" applyAlignment="1">
      <alignment vertical="center"/>
    </xf>
    <xf numFmtId="0" fontId="6" fillId="0" borderId="2" xfId="49" applyFont="1" applyFill="1" applyBorder="1" applyAlignment="1">
      <alignment vertical="center"/>
    </xf>
    <xf numFmtId="0" fontId="11" fillId="0" borderId="2" xfId="49" applyFont="1" applyFill="1" applyBorder="1" applyAlignment="1">
      <alignment vertical="center"/>
    </xf>
    <xf numFmtId="0" fontId="6" fillId="0" borderId="3" xfId="49" applyFont="1" applyFill="1" applyBorder="1" applyAlignment="1">
      <alignment vertical="center"/>
    </xf>
    <xf numFmtId="0" fontId="9" fillId="0" borderId="4" xfId="49" applyNumberFormat="1" applyFont="1" applyFill="1" applyBorder="1" applyAlignment="1">
      <alignment vertical="center"/>
    </xf>
    <xf numFmtId="0" fontId="9" fillId="0" borderId="8" xfId="49" applyNumberFormat="1" applyFont="1" applyFill="1" applyBorder="1" applyAlignment="1">
      <alignment vertical="center"/>
    </xf>
    <xf numFmtId="0" fontId="6" fillId="0" borderId="7" xfId="49" applyFont="1" applyFill="1" applyBorder="1" applyAlignment="1">
      <alignment vertical="center"/>
    </xf>
    <xf numFmtId="0" fontId="6" fillId="0" borderId="10" xfId="49" applyFont="1" applyFill="1" applyBorder="1" applyAlignment="1">
      <alignment horizontal="left" vertical="center"/>
    </xf>
    <xf numFmtId="0" fontId="5" fillId="0" borderId="0" xfId="49" applyFont="1" applyFill="1" applyBorder="1" applyAlignment="1">
      <alignment vertical="center"/>
    </xf>
    <xf numFmtId="0" fontId="5" fillId="0" borderId="10" xfId="49" applyFont="1" applyFill="1" applyBorder="1" applyAlignment="1">
      <alignment horizontal="left" vertical="center"/>
    </xf>
    <xf numFmtId="0" fontId="5" fillId="3" borderId="11" xfId="49" applyFont="1" applyFill="1" applyBorder="1" applyAlignment="1">
      <alignment horizontal="left" vertical="center"/>
    </xf>
    <xf numFmtId="0" fontId="6" fillId="3" borderId="11" xfId="49" applyFont="1" applyFill="1" applyBorder="1" applyAlignment="1">
      <alignment horizontal="left" vertical="center"/>
    </xf>
    <xf numFmtId="0" fontId="6" fillId="3" borderId="10" xfId="49" applyFont="1" applyFill="1" applyBorder="1" applyAlignment="1">
      <alignment horizontal="left" vertical="center"/>
    </xf>
    <xf numFmtId="0" fontId="5" fillId="3" borderId="10" xfId="49" applyFont="1" applyFill="1" applyBorder="1" applyAlignment="1">
      <alignment horizontal="left" vertical="center"/>
    </xf>
    <xf numFmtId="0" fontId="5" fillId="0" borderId="11" xfId="49" applyFont="1" applyFill="1" applyBorder="1" applyAlignment="1">
      <alignment horizontal="left" vertical="center"/>
    </xf>
    <xf numFmtId="0" fontId="6" fillId="0" borderId="11" xfId="49" applyFont="1" applyFill="1" applyBorder="1" applyAlignment="1">
      <alignment horizontal="left" vertical="center"/>
    </xf>
    <xf numFmtId="0" fontId="5" fillId="0" borderId="12" xfId="49" applyFont="1" applyFill="1" applyBorder="1" applyAlignment="1">
      <alignment horizontal="left" vertical="center"/>
    </xf>
    <xf numFmtId="0" fontId="6" fillId="0" borderId="12" xfId="49" applyFont="1" applyFill="1" applyBorder="1" applyAlignment="1">
      <alignment horizontal="left" vertical="center"/>
    </xf>
    <xf numFmtId="0" fontId="5" fillId="0" borderId="0" xfId="49" applyFont="1" applyFill="1" applyAlignment="1">
      <alignment horizontal="left" vertical="center"/>
    </xf>
    <xf numFmtId="0" fontId="5" fillId="0" borderId="13" xfId="49" applyFont="1" applyFill="1" applyBorder="1" applyAlignment="1">
      <alignment vertical="center"/>
    </xf>
    <xf numFmtId="0" fontId="6" fillId="3" borderId="2" xfId="49" applyFont="1" applyFill="1" applyBorder="1" applyAlignment="1">
      <alignment vertical="center"/>
    </xf>
    <xf numFmtId="0" fontId="5" fillId="3" borderId="2" xfId="49" applyFont="1" applyFill="1" applyBorder="1" applyAlignment="1">
      <alignment horizontal="center" vertical="center"/>
    </xf>
    <xf numFmtId="0" fontId="6" fillId="3" borderId="3" xfId="49" applyFont="1" applyFill="1" applyBorder="1" applyAlignment="1">
      <alignment vertical="center"/>
    </xf>
    <xf numFmtId="0" fontId="5" fillId="3" borderId="3" xfId="49" applyFont="1" applyFill="1" applyBorder="1" applyAlignment="1">
      <alignment horizontal="center" vertical="center"/>
    </xf>
    <xf numFmtId="0" fontId="6" fillId="3" borderId="7" xfId="49" applyFont="1" applyFill="1" applyBorder="1" applyAlignment="1">
      <alignment vertical="center"/>
    </xf>
    <xf numFmtId="0" fontId="5" fillId="3" borderId="7" xfId="49" applyFont="1" applyFill="1" applyBorder="1" applyAlignment="1">
      <alignment horizontal="center" vertical="center"/>
    </xf>
    <xf numFmtId="0" fontId="5" fillId="4" borderId="0" xfId="49" applyFont="1" applyFill="1" applyAlignment="1">
      <alignment vertical="center"/>
    </xf>
    <xf numFmtId="0" fontId="6" fillId="3" borderId="0" xfId="49" applyFont="1" applyFill="1" applyBorder="1" applyAlignment="1">
      <alignment horizontal="left" vertical="center"/>
    </xf>
    <xf numFmtId="0" fontId="6" fillId="3" borderId="13" xfId="49" applyFont="1" applyFill="1" applyBorder="1" applyAlignment="1">
      <alignment horizontal="left" vertical="center"/>
    </xf>
    <xf numFmtId="0" fontId="6" fillId="3" borderId="14" xfId="49" applyFont="1" applyFill="1" applyBorder="1" applyAlignment="1">
      <alignment horizontal="left" vertical="center"/>
    </xf>
    <xf numFmtId="0" fontId="4" fillId="0" borderId="6" xfId="49" applyFont="1" applyFill="1" applyBorder="1" applyAlignment="1">
      <alignment vertical="center"/>
    </xf>
    <xf numFmtId="0" fontId="5" fillId="0" borderId="6" xfId="0" applyFont="1" applyFill="1" applyBorder="1" applyAlignment="1">
      <alignment vertical="center"/>
    </xf>
    <xf numFmtId="0" fontId="4" fillId="0" borderId="4" xfId="49" applyFont="1" applyFill="1" applyBorder="1" applyAlignment="1">
      <alignment vertical="center"/>
    </xf>
    <xf numFmtId="0" fontId="5" fillId="0" borderId="4" xfId="0" applyFont="1" applyFill="1" applyBorder="1" applyAlignment="1">
      <alignment vertical="center"/>
    </xf>
    <xf numFmtId="0" fontId="4" fillId="0" borderId="5" xfId="49" applyFont="1" applyFill="1" applyBorder="1" applyAlignment="1">
      <alignment vertical="center"/>
    </xf>
    <xf numFmtId="0" fontId="5" fillId="0" borderId="5" xfId="0" applyFont="1" applyFill="1" applyBorder="1" applyAlignment="1">
      <alignment vertical="center"/>
    </xf>
    <xf numFmtId="0" fontId="4" fillId="0" borderId="9" xfId="49" applyFont="1" applyFill="1" applyBorder="1" applyAlignment="1">
      <alignment vertical="center"/>
    </xf>
    <xf numFmtId="0" fontId="5" fillId="0" borderId="9" xfId="0" applyFont="1" applyFill="1" applyBorder="1" applyAlignment="1">
      <alignment vertical="center"/>
    </xf>
    <xf numFmtId="0" fontId="4" fillId="0" borderId="8" xfId="49" applyFont="1" applyFill="1" applyBorder="1" applyAlignment="1">
      <alignment vertical="center"/>
    </xf>
    <xf numFmtId="0" fontId="5" fillId="0" borderId="8" xfId="0" applyFont="1" applyFill="1" applyBorder="1" applyAlignment="1">
      <alignment vertical="center"/>
    </xf>
    <xf numFmtId="177" fontId="9" fillId="4" borderId="6" xfId="49" applyNumberFormat="1" applyFont="1" applyFill="1" applyBorder="1" applyAlignment="1">
      <alignment vertical="center"/>
    </xf>
    <xf numFmtId="177" fontId="9" fillId="4" borderId="4" xfId="49" applyNumberFormat="1" applyFont="1" applyFill="1" applyBorder="1" applyAlignment="1">
      <alignment vertical="center"/>
    </xf>
    <xf numFmtId="0" fontId="9" fillId="4" borderId="8" xfId="49" applyFont="1" applyFill="1" applyBorder="1" applyAlignment="1">
      <alignment vertical="center"/>
    </xf>
    <xf numFmtId="177" fontId="9" fillId="4" borderId="5" xfId="49" applyNumberFormat="1" applyFont="1" applyFill="1" applyBorder="1" applyAlignment="1">
      <alignment vertical="center"/>
    </xf>
    <xf numFmtId="0" fontId="9" fillId="5" borderId="6" xfId="49" applyFont="1" applyFill="1" applyBorder="1" applyAlignment="1">
      <alignment vertical="center"/>
    </xf>
    <xf numFmtId="177" fontId="9" fillId="13" borderId="6" xfId="49" applyNumberFormat="1" applyFont="1" applyFill="1" applyBorder="1" applyAlignment="1">
      <alignment vertical="center"/>
    </xf>
    <xf numFmtId="177" fontId="9" fillId="13" borderId="4" xfId="49" applyNumberFormat="1" applyFont="1" applyFill="1" applyBorder="1" applyAlignment="1">
      <alignment vertical="center"/>
    </xf>
    <xf numFmtId="0" fontId="9" fillId="9" borderId="8" xfId="49" applyFont="1" applyFill="1" applyBorder="1" applyAlignment="1">
      <alignment vertical="center"/>
    </xf>
    <xf numFmtId="0" fontId="5" fillId="0" borderId="8" xfId="49" applyFont="1" applyFill="1" applyBorder="1" applyAlignment="1">
      <alignment vertical="center" wrapText="1"/>
    </xf>
    <xf numFmtId="177" fontId="9" fillId="13" borderId="8" xfId="49" applyNumberFormat="1" applyFont="1" applyFill="1" applyBorder="1" applyAlignment="1">
      <alignment vertical="center"/>
    </xf>
    <xf numFmtId="0" fontId="9" fillId="9" borderId="5" xfId="49" applyFont="1" applyFill="1" applyBorder="1" applyAlignment="1">
      <alignment vertical="center"/>
    </xf>
    <xf numFmtId="0" fontId="5" fillId="0" borderId="5" xfId="49" applyFont="1" applyFill="1" applyBorder="1" applyAlignment="1">
      <alignment vertical="center" wrapText="1"/>
    </xf>
    <xf numFmtId="177" fontId="9" fillId="13" borderId="5" xfId="49" applyNumberFormat="1" applyFont="1" applyFill="1" applyBorder="1" applyAlignment="1">
      <alignment vertical="center"/>
    </xf>
    <xf numFmtId="0" fontId="5" fillId="4" borderId="9" xfId="49" applyFont="1" applyFill="1" applyBorder="1" applyAlignment="1">
      <alignment vertical="center"/>
    </xf>
    <xf numFmtId="177" fontId="9" fillId="4" borderId="9" xfId="49" applyNumberFormat="1" applyFont="1" applyFill="1" applyBorder="1" applyAlignment="1">
      <alignment vertical="center"/>
    </xf>
    <xf numFmtId="0" fontId="5" fillId="4" borderId="4" xfId="49" applyFont="1" applyFill="1" applyBorder="1" applyAlignment="1">
      <alignment vertical="center" wrapText="1"/>
    </xf>
    <xf numFmtId="0" fontId="9" fillId="7" borderId="6" xfId="49" applyFont="1" applyFill="1" applyBorder="1" applyAlignment="1">
      <alignment vertical="center"/>
    </xf>
    <xf numFmtId="0" fontId="9" fillId="3" borderId="9" xfId="49" applyFont="1" applyFill="1" applyBorder="1" applyAlignment="1">
      <alignment vertical="center"/>
    </xf>
    <xf numFmtId="177" fontId="9" fillId="3" borderId="6" xfId="49" applyNumberFormat="1" applyFont="1" applyFill="1" applyBorder="1" applyAlignment="1">
      <alignment vertical="center"/>
    </xf>
    <xf numFmtId="177" fontId="9" fillId="3" borderId="4" xfId="49" applyNumberFormat="1" applyFont="1" applyFill="1" applyBorder="1" applyAlignment="1">
      <alignment vertical="center"/>
    </xf>
    <xf numFmtId="0" fontId="9" fillId="3" borderId="8" xfId="49" applyFont="1" applyFill="1" applyBorder="1" applyAlignment="1">
      <alignment vertical="center"/>
    </xf>
    <xf numFmtId="177" fontId="9" fillId="3" borderId="5" xfId="49" applyNumberFormat="1" applyFont="1" applyFill="1" applyBorder="1" applyAlignment="1">
      <alignment vertical="center"/>
    </xf>
    <xf numFmtId="0" fontId="9" fillId="7" borderId="4" xfId="49" applyNumberFormat="1" applyFont="1" applyFill="1" applyBorder="1" applyAlignment="1">
      <alignment vertical="center"/>
    </xf>
    <xf numFmtId="0" fontId="9" fillId="7" borderId="8" xfId="49" applyNumberFormat="1" applyFont="1" applyFill="1" applyBorder="1" applyAlignment="1">
      <alignment vertical="center"/>
    </xf>
    <xf numFmtId="0" fontId="9" fillId="7" borderId="9" xfId="49" applyFont="1" applyFill="1" applyBorder="1" applyAlignment="1">
      <alignment vertical="center"/>
    </xf>
    <xf numFmtId="0" fontId="9" fillId="7" borderId="8" xfId="49" applyFont="1" applyFill="1" applyBorder="1" applyAlignment="1">
      <alignment vertical="center"/>
    </xf>
    <xf numFmtId="0" fontId="5" fillId="3" borderId="15" xfId="49" applyFont="1" applyFill="1" applyBorder="1" applyAlignment="1">
      <alignment vertical="center"/>
    </xf>
    <xf numFmtId="0" fontId="9" fillId="10" borderId="9" xfId="49" applyFont="1" applyFill="1" applyBorder="1" applyAlignment="1">
      <alignment vertical="center"/>
    </xf>
    <xf numFmtId="0" fontId="9" fillId="10" borderId="8" xfId="49" applyFont="1" applyFill="1" applyBorder="1" applyAlignment="1">
      <alignment vertical="center"/>
    </xf>
    <xf numFmtId="0" fontId="5" fillId="0" borderId="15" xfId="49" applyFont="1" applyFill="1" applyBorder="1" applyAlignment="1">
      <alignment vertical="center"/>
    </xf>
    <xf numFmtId="0" fontId="9" fillId="10" borderId="6" xfId="0" applyFont="1" applyFill="1" applyBorder="1" applyAlignment="1">
      <alignment vertical="center"/>
    </xf>
    <xf numFmtId="0" fontId="9" fillId="10" borderId="4" xfId="0" applyFont="1" applyFill="1" applyBorder="1" applyAlignment="1">
      <alignment vertical="center"/>
    </xf>
    <xf numFmtId="0" fontId="9" fillId="10" borderId="5" xfId="0" applyFont="1" applyFill="1" applyBorder="1" applyAlignment="1">
      <alignment vertical="center"/>
    </xf>
    <xf numFmtId="0" fontId="9" fillId="11" borderId="9" xfId="0" applyFont="1" applyFill="1" applyBorder="1" applyAlignment="1">
      <alignment vertical="center"/>
    </xf>
    <xf numFmtId="0" fontId="9" fillId="11" borderId="4" xfId="0" applyFont="1" applyFill="1" applyBorder="1" applyAlignment="1">
      <alignment vertical="center"/>
    </xf>
    <xf numFmtId="0" fontId="9" fillId="11" borderId="8" xfId="0" applyFont="1" applyFill="1" applyBorder="1" applyAlignment="1">
      <alignment vertical="center"/>
    </xf>
    <xf numFmtId="0" fontId="5" fillId="4" borderId="9" xfId="49" applyNumberFormat="1" applyFont="1" applyFill="1" applyBorder="1" applyAlignment="1">
      <alignment vertical="center"/>
    </xf>
    <xf numFmtId="176" fontId="4" fillId="4" borderId="9" xfId="49" applyNumberFormat="1" applyFont="1" applyFill="1" applyBorder="1" applyAlignment="1">
      <alignment vertical="center"/>
    </xf>
    <xf numFmtId="0" fontId="11" fillId="0" borderId="6" xfId="49" applyFont="1" applyFill="1" applyBorder="1" applyAlignment="1">
      <alignment vertical="center"/>
    </xf>
    <xf numFmtId="0" fontId="4" fillId="0" borderId="6" xfId="49" applyFont="1" applyFill="1" applyBorder="1" applyAlignment="1">
      <alignment horizontal="center" vertical="center"/>
    </xf>
    <xf numFmtId="0" fontId="4" fillId="0" borderId="4" xfId="49" applyFont="1" applyFill="1" applyBorder="1" applyAlignment="1">
      <alignment horizontal="center" vertical="center"/>
    </xf>
    <xf numFmtId="0" fontId="5" fillId="0" borderId="3" xfId="0" applyFont="1" applyBorder="1" applyAlignment="1">
      <alignment horizontal="left" vertical="center"/>
    </xf>
    <xf numFmtId="0" fontId="4" fillId="0" borderId="5" xfId="49" applyFont="1" applyFill="1" applyBorder="1" applyAlignment="1">
      <alignment horizontal="center" vertical="center"/>
    </xf>
    <xf numFmtId="0" fontId="5" fillId="0" borderId="7" xfId="0" applyFont="1" applyBorder="1" applyAlignment="1">
      <alignment horizontal="left" vertical="center"/>
    </xf>
    <xf numFmtId="0" fontId="4" fillId="0" borderId="2" xfId="49" applyFont="1" applyFill="1" applyBorder="1" applyAlignment="1">
      <alignment vertical="center"/>
    </xf>
    <xf numFmtId="0" fontId="4" fillId="0" borderId="3" xfId="49" applyFont="1" applyFill="1" applyBorder="1" applyAlignment="1">
      <alignment vertical="center"/>
    </xf>
    <xf numFmtId="0" fontId="4" fillId="0" borderId="7" xfId="49" applyFont="1" applyFill="1" applyBorder="1" applyAlignment="1">
      <alignment vertical="center"/>
    </xf>
    <xf numFmtId="0" fontId="4" fillId="0" borderId="2" xfId="49" applyFont="1" applyFill="1" applyBorder="1" applyAlignment="1">
      <alignment horizontal="center" vertical="center"/>
    </xf>
    <xf numFmtId="0" fontId="4" fillId="0" borderId="3" xfId="49" applyFont="1" applyFill="1" applyBorder="1" applyAlignment="1">
      <alignment horizontal="center" vertical="center"/>
    </xf>
    <xf numFmtId="0" fontId="8" fillId="0" borderId="7" xfId="49" applyFont="1" applyFill="1" applyBorder="1" applyAlignment="1">
      <alignment horizontal="left" vertical="center"/>
    </xf>
    <xf numFmtId="0" fontId="4" fillId="0" borderId="7" xfId="49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5" fillId="4" borderId="2" xfId="0" applyFont="1" applyFill="1" applyBorder="1" applyAlignment="1">
      <alignment horizontal="left" vertical="center"/>
    </xf>
    <xf numFmtId="0" fontId="6" fillId="4" borderId="1" xfId="49" applyFont="1" applyFill="1" applyBorder="1" applyAlignment="1">
      <alignment horizontal="left" vertical="center" wrapText="1"/>
    </xf>
    <xf numFmtId="0" fontId="4" fillId="4" borderId="1" xfId="49" applyFont="1" applyFill="1" applyBorder="1" applyAlignment="1">
      <alignment vertical="center"/>
    </xf>
    <xf numFmtId="0" fontId="5" fillId="4" borderId="1" xfId="49" applyFont="1" applyFill="1" applyBorder="1" applyAlignment="1">
      <alignment horizontal="center" vertical="center"/>
    </xf>
    <xf numFmtId="0" fontId="5" fillId="4" borderId="1" xfId="49" applyFont="1" applyFill="1" applyBorder="1" applyAlignment="1">
      <alignment vertical="center"/>
    </xf>
    <xf numFmtId="0" fontId="5" fillId="4" borderId="3" xfId="0" applyFont="1" applyFill="1" applyBorder="1" applyAlignment="1">
      <alignment horizontal="left" vertical="center"/>
    </xf>
    <xf numFmtId="0" fontId="5" fillId="4" borderId="7" xfId="0" applyFont="1" applyFill="1" applyBorder="1" applyAlignment="1">
      <alignment horizontal="left" vertical="center"/>
    </xf>
    <xf numFmtId="0" fontId="9" fillId="11" borderId="6" xfId="0" applyFont="1" applyFill="1" applyBorder="1" applyAlignment="1">
      <alignment vertical="center"/>
    </xf>
    <xf numFmtId="0" fontId="9" fillId="11" borderId="5" xfId="0" applyFont="1" applyFill="1" applyBorder="1" applyAlignment="1">
      <alignment vertical="center"/>
    </xf>
    <xf numFmtId="177" fontId="5" fillId="4" borderId="1" xfId="49" applyNumberFormat="1" applyFont="1" applyFill="1" applyBorder="1" applyAlignment="1">
      <alignment vertical="center"/>
    </xf>
    <xf numFmtId="0" fontId="5" fillId="4" borderId="1" xfId="49" applyNumberFormat="1" applyFont="1" applyFill="1" applyBorder="1" applyAlignment="1">
      <alignment vertical="center"/>
    </xf>
    <xf numFmtId="176" fontId="4" fillId="4" borderId="1" xfId="49" applyNumberFormat="1" applyFont="1" applyFill="1" applyBorder="1" applyAlignment="1">
      <alignment vertical="center"/>
    </xf>
    <xf numFmtId="0" fontId="4" fillId="0" borderId="0" xfId="0" applyFont="1"/>
    <xf numFmtId="0" fontId="1" fillId="5" borderId="16" xfId="0" applyFont="1" applyFill="1" applyBorder="1"/>
    <xf numFmtId="0" fontId="1" fillId="5" borderId="17" xfId="0" applyFont="1" applyFill="1" applyBorder="1"/>
    <xf numFmtId="0" fontId="1" fillId="0" borderId="18" xfId="0" applyFont="1" applyBorder="1"/>
    <xf numFmtId="0" fontId="0" fillId="0" borderId="19" xfId="0" applyBorder="1"/>
    <xf numFmtId="0" fontId="4" fillId="0" borderId="19" xfId="0" applyFont="1" applyBorder="1"/>
    <xf numFmtId="0" fontId="4" fillId="0" borderId="20" xfId="0" applyFont="1" applyBorder="1"/>
    <xf numFmtId="0" fontId="5" fillId="6" borderId="20" xfId="0" applyFont="1" applyFill="1" applyBorder="1" applyAlignment="1">
      <alignment wrapText="1"/>
    </xf>
    <xf numFmtId="0" fontId="1" fillId="0" borderId="21" xfId="0" applyFont="1" applyBorder="1"/>
    <xf numFmtId="0" fontId="0" fillId="0" borderId="3" xfId="0" applyBorder="1"/>
    <xf numFmtId="0" fontId="4" fillId="0" borderId="3" xfId="0" applyFont="1" applyBorder="1"/>
    <xf numFmtId="0" fontId="4" fillId="0" borderId="4" xfId="0" applyFont="1" applyBorder="1"/>
    <xf numFmtId="0" fontId="5" fillId="6" borderId="4" xfId="0" applyFont="1" applyFill="1" applyBorder="1" applyAlignment="1">
      <alignment wrapText="1"/>
    </xf>
    <xf numFmtId="0" fontId="4" fillId="0" borderId="8" xfId="0" applyFont="1" applyBorder="1"/>
    <xf numFmtId="0" fontId="5" fillId="6" borderId="8" xfId="0" applyFont="1" applyFill="1" applyBorder="1" applyAlignment="1">
      <alignment wrapText="1"/>
    </xf>
    <xf numFmtId="0" fontId="0" fillId="0" borderId="2" xfId="0" applyBorder="1"/>
    <xf numFmtId="0" fontId="4" fillId="0" borderId="2" xfId="0" applyFont="1" applyBorder="1"/>
    <xf numFmtId="0" fontId="4" fillId="0" borderId="6" xfId="0" applyFont="1" applyBorder="1"/>
    <xf numFmtId="0" fontId="5" fillId="6" borderId="6" xfId="0" applyFont="1" applyFill="1" applyBorder="1" applyAlignment="1">
      <alignment wrapText="1"/>
    </xf>
    <xf numFmtId="0" fontId="1" fillId="0" borderId="22" xfId="0" applyFont="1" applyBorder="1"/>
    <xf numFmtId="0" fontId="0" fillId="0" borderId="23" xfId="0" applyBorder="1"/>
    <xf numFmtId="0" fontId="4" fillId="0" borderId="23" xfId="0" applyFont="1" applyBorder="1"/>
    <xf numFmtId="0" fontId="4" fillId="0" borderId="24" xfId="0" applyFont="1" applyBorder="1"/>
    <xf numFmtId="0" fontId="5" fillId="6" borderId="24" xfId="0" applyFont="1" applyFill="1" applyBorder="1" applyAlignment="1">
      <alignment wrapText="1"/>
    </xf>
    <xf numFmtId="0" fontId="1" fillId="5" borderId="25" xfId="0" applyFont="1" applyFill="1" applyBorder="1"/>
    <xf numFmtId="0" fontId="5" fillId="0" borderId="26" xfId="0" applyFont="1" applyFill="1" applyBorder="1" applyAlignment="1">
      <alignment horizontal="center" vertical="center"/>
    </xf>
    <xf numFmtId="0" fontId="5" fillId="0" borderId="20" xfId="0" applyFont="1" applyFill="1" applyBorder="1" applyAlignment="1">
      <alignment horizontal="center" vertical="center"/>
    </xf>
    <xf numFmtId="0" fontId="14" fillId="0" borderId="27" xfId="0" applyFont="1" applyFill="1" applyBorder="1" applyAlignment="1">
      <alignment horizontal="center" vertical="center"/>
    </xf>
    <xf numFmtId="0" fontId="5" fillId="0" borderId="28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14" fillId="0" borderId="29" xfId="0" applyFont="1" applyFill="1" applyBorder="1" applyAlignment="1">
      <alignment horizontal="center" vertical="center"/>
    </xf>
    <xf numFmtId="0" fontId="5" fillId="0" borderId="30" xfId="0" applyFont="1" applyFill="1" applyBorder="1" applyAlignment="1">
      <alignment horizontal="center" vertical="center"/>
    </xf>
    <xf numFmtId="0" fontId="5" fillId="0" borderId="8" xfId="0" applyFont="1" applyFill="1" applyBorder="1" applyAlignment="1">
      <alignment horizontal="center" vertical="center"/>
    </xf>
    <xf numFmtId="0" fontId="14" fillId="0" borderId="31" xfId="0" applyFont="1" applyFill="1" applyBorder="1" applyAlignment="1">
      <alignment horizontal="center" vertical="center"/>
    </xf>
    <xf numFmtId="0" fontId="5" fillId="0" borderId="32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14" fillId="0" borderId="33" xfId="0" applyFont="1" applyFill="1" applyBorder="1" applyAlignment="1">
      <alignment horizontal="center" vertical="center"/>
    </xf>
    <xf numFmtId="0" fontId="5" fillId="0" borderId="34" xfId="0" applyFont="1" applyFill="1" applyBorder="1" applyAlignment="1">
      <alignment horizontal="center" vertical="center"/>
    </xf>
    <xf numFmtId="0" fontId="5" fillId="0" borderId="24" xfId="0" applyFont="1" applyFill="1" applyBorder="1" applyAlignment="1">
      <alignment horizontal="center" vertical="center"/>
    </xf>
    <xf numFmtId="0" fontId="14" fillId="0" borderId="35" xfId="0" applyFont="1" applyFill="1" applyBorder="1" applyAlignment="1">
      <alignment horizontal="center" vertical="center"/>
    </xf>
    <xf numFmtId="0" fontId="15" fillId="0" borderId="36" xfId="0" applyFont="1" applyFill="1" applyBorder="1" applyAlignment="1">
      <alignment horizontal="center" vertical="center"/>
    </xf>
    <xf numFmtId="0" fontId="1" fillId="5" borderId="37" xfId="0" applyFont="1" applyFill="1" applyBorder="1"/>
    <xf numFmtId="0" fontId="1" fillId="14" borderId="37" xfId="0" applyFont="1" applyFill="1" applyBorder="1"/>
    <xf numFmtId="0" fontId="1" fillId="15" borderId="37" xfId="0" applyFont="1" applyFill="1" applyBorder="1"/>
    <xf numFmtId="0" fontId="1" fillId="5" borderId="37" xfId="0" applyFont="1" applyFill="1" applyBorder="1" applyAlignment="1">
      <alignment horizontal="left" wrapText="1"/>
    </xf>
    <xf numFmtId="0" fontId="5" fillId="16" borderId="38" xfId="0" applyFont="1" applyFill="1" applyBorder="1" applyAlignment="1">
      <alignment horizontal="right" vertical="center"/>
    </xf>
    <xf numFmtId="0" fontId="5" fillId="0" borderId="38" xfId="0" applyFont="1" applyFill="1" applyBorder="1" applyAlignment="1">
      <alignment horizontal="center" vertical="center"/>
    </xf>
    <xf numFmtId="0" fontId="5" fillId="16" borderId="38" xfId="0" applyFont="1" applyFill="1" applyBorder="1" applyAlignment="1">
      <alignment horizontal="center" vertical="center"/>
    </xf>
    <xf numFmtId="0" fontId="5" fillId="16" borderId="39" xfId="0" applyFont="1" applyFill="1" applyBorder="1" applyAlignment="1">
      <alignment horizontal="right" vertical="center"/>
    </xf>
    <xf numFmtId="0" fontId="5" fillId="0" borderId="39" xfId="0" applyFont="1" applyFill="1" applyBorder="1" applyAlignment="1">
      <alignment horizontal="center" vertical="center"/>
    </xf>
    <xf numFmtId="0" fontId="5" fillId="16" borderId="39" xfId="0" applyFont="1" applyFill="1" applyBorder="1" applyAlignment="1">
      <alignment horizontal="center" vertical="center"/>
    </xf>
    <xf numFmtId="0" fontId="5" fillId="16" borderId="40" xfId="0" applyFont="1" applyFill="1" applyBorder="1" applyAlignment="1">
      <alignment horizontal="right" vertical="center"/>
    </xf>
    <xf numFmtId="0" fontId="5" fillId="0" borderId="40" xfId="0" applyFont="1" applyFill="1" applyBorder="1" applyAlignment="1">
      <alignment horizontal="center" vertical="center"/>
    </xf>
    <xf numFmtId="0" fontId="5" fillId="16" borderId="40" xfId="0" applyFont="1" applyFill="1" applyBorder="1" applyAlignment="1">
      <alignment horizontal="center" vertical="center"/>
    </xf>
    <xf numFmtId="0" fontId="5" fillId="16" borderId="41" xfId="0" applyFont="1" applyFill="1" applyBorder="1" applyAlignment="1">
      <alignment horizontal="right" vertical="center"/>
    </xf>
    <xf numFmtId="0" fontId="5" fillId="0" borderId="41" xfId="0" applyFont="1" applyFill="1" applyBorder="1" applyAlignment="1">
      <alignment horizontal="center" vertical="center"/>
    </xf>
    <xf numFmtId="0" fontId="5" fillId="16" borderId="41" xfId="0" applyFont="1" applyFill="1" applyBorder="1" applyAlignment="1">
      <alignment horizontal="center" vertical="center"/>
    </xf>
    <xf numFmtId="0" fontId="5" fillId="16" borderId="42" xfId="0" applyFont="1" applyFill="1" applyBorder="1" applyAlignment="1">
      <alignment horizontal="right" vertical="center"/>
    </xf>
    <xf numFmtId="0" fontId="5" fillId="0" borderId="42" xfId="0" applyFont="1" applyFill="1" applyBorder="1" applyAlignment="1">
      <alignment horizontal="center" vertical="center"/>
    </xf>
    <xf numFmtId="0" fontId="5" fillId="16" borderId="42" xfId="0" applyFont="1" applyFill="1" applyBorder="1" applyAlignment="1">
      <alignment horizontal="center" vertical="center"/>
    </xf>
    <xf numFmtId="0" fontId="16" fillId="0" borderId="43" xfId="0" applyFont="1" applyBorder="1" applyAlignment="1">
      <alignment horizontal="left"/>
    </xf>
    <xf numFmtId="0" fontId="1" fillId="5" borderId="44" xfId="0" applyFont="1" applyFill="1" applyBorder="1" applyAlignment="1">
      <alignment horizontal="left" wrapText="1"/>
    </xf>
    <xf numFmtId="0" fontId="5" fillId="6" borderId="38" xfId="0" applyFont="1" applyFill="1" applyBorder="1" applyAlignment="1">
      <alignment horizontal="center" vertical="center"/>
    </xf>
    <xf numFmtId="176" fontId="5" fillId="6" borderId="45" xfId="0" applyNumberFormat="1" applyFont="1" applyFill="1" applyBorder="1" applyAlignment="1">
      <alignment horizontal="center" vertical="center"/>
    </xf>
    <xf numFmtId="0" fontId="5" fillId="6" borderId="39" xfId="0" applyNumberFormat="1" applyFont="1" applyFill="1" applyBorder="1" applyAlignment="1">
      <alignment horizontal="center" vertical="center"/>
    </xf>
    <xf numFmtId="0" fontId="5" fillId="6" borderId="39" xfId="0" applyFont="1" applyFill="1" applyBorder="1" applyAlignment="1">
      <alignment horizontal="center" vertical="center"/>
    </xf>
    <xf numFmtId="176" fontId="5" fillId="6" borderId="46" xfId="0" applyNumberFormat="1" applyFont="1" applyFill="1" applyBorder="1" applyAlignment="1">
      <alignment horizontal="center" vertical="center"/>
    </xf>
    <xf numFmtId="0" fontId="5" fillId="6" borderId="40" xfId="0" applyNumberFormat="1" applyFont="1" applyFill="1" applyBorder="1" applyAlignment="1">
      <alignment horizontal="center" vertical="center"/>
    </xf>
    <xf numFmtId="0" fontId="5" fillId="6" borderId="40" xfId="0" applyFont="1" applyFill="1" applyBorder="1" applyAlignment="1">
      <alignment horizontal="center" vertical="center"/>
    </xf>
    <xf numFmtId="176" fontId="5" fillId="6" borderId="47" xfId="0" applyNumberFormat="1" applyFont="1" applyFill="1" applyBorder="1" applyAlignment="1">
      <alignment horizontal="center" vertical="center"/>
    </xf>
    <xf numFmtId="0" fontId="5" fillId="6" borderId="41" xfId="0" applyNumberFormat="1" applyFont="1" applyFill="1" applyBorder="1" applyAlignment="1">
      <alignment horizontal="center" vertical="center"/>
    </xf>
    <xf numFmtId="0" fontId="5" fillId="6" borderId="41" xfId="0" applyFont="1" applyFill="1" applyBorder="1" applyAlignment="1">
      <alignment horizontal="center" vertical="center"/>
    </xf>
    <xf numFmtId="176" fontId="5" fillId="6" borderId="48" xfId="0" applyNumberFormat="1" applyFont="1" applyFill="1" applyBorder="1" applyAlignment="1">
      <alignment horizontal="center" vertical="center"/>
    </xf>
    <xf numFmtId="0" fontId="5" fillId="6" borderId="42" xfId="0" applyNumberFormat="1" applyFont="1" applyFill="1" applyBorder="1" applyAlignment="1">
      <alignment horizontal="center" vertical="center"/>
    </xf>
    <xf numFmtId="0" fontId="5" fillId="6" borderId="42" xfId="0" applyFont="1" applyFill="1" applyBorder="1" applyAlignment="1">
      <alignment horizontal="center" vertical="center"/>
    </xf>
    <xf numFmtId="176" fontId="5" fillId="6" borderId="49" xfId="0" applyNumberFormat="1" applyFont="1" applyFill="1" applyBorder="1" applyAlignment="1">
      <alignment horizontal="center" vertical="center"/>
    </xf>
    <xf numFmtId="0" fontId="17" fillId="0" borderId="0" xfId="0" applyFont="1"/>
    <xf numFmtId="0" fontId="1" fillId="5" borderId="44" xfId="0" applyFont="1" applyFill="1" applyBorder="1"/>
    <xf numFmtId="0" fontId="1" fillId="0" borderId="1" xfId="0" applyFont="1" applyBorder="1"/>
    <xf numFmtId="0" fontId="1" fillId="0" borderId="50" xfId="0" applyFont="1" applyBorder="1"/>
    <xf numFmtId="0" fontId="1" fillId="0" borderId="51" xfId="0" applyFont="1" applyBorder="1"/>
    <xf numFmtId="0" fontId="1" fillId="0" borderId="52" xfId="0" applyFont="1" applyBorder="1"/>
    <xf numFmtId="0" fontId="1" fillId="0" borderId="3" xfId="0" applyFont="1" applyBorder="1"/>
    <xf numFmtId="0" fontId="17" fillId="0" borderId="13" xfId="0" applyFont="1" applyBorder="1"/>
    <xf numFmtId="0" fontId="4" fillId="0" borderId="1" xfId="0" applyFont="1" applyBorder="1"/>
    <xf numFmtId="0" fontId="4" fillId="0" borderId="50" xfId="0" applyFont="1" applyBorder="1"/>
    <xf numFmtId="0" fontId="5" fillId="0" borderId="53" xfId="0" applyFont="1" applyBorder="1"/>
    <xf numFmtId="0" fontId="4" fillId="0" borderId="52" xfId="0" applyFont="1" applyFill="1" applyBorder="1" applyAlignment="1">
      <alignment horizontal="center" vertical="center"/>
    </xf>
    <xf numFmtId="0" fontId="4" fillId="0" borderId="52" xfId="0" applyFont="1" applyBorder="1" applyAlignment="1">
      <alignment horizontal="center" vertical="center"/>
    </xf>
    <xf numFmtId="0" fontId="0" fillId="0" borderId="1" xfId="0" applyBorder="1"/>
    <xf numFmtId="0" fontId="5" fillId="0" borderId="51" xfId="0" applyFont="1" applyBorder="1"/>
    <xf numFmtId="0" fontId="0" fillId="0" borderId="13" xfId="0" applyBorder="1"/>
    <xf numFmtId="0" fontId="4" fillId="0" borderId="54" xfId="0" applyFont="1" applyBorder="1"/>
    <xf numFmtId="0" fontId="1" fillId="0" borderId="2" xfId="0" applyFont="1" applyBorder="1"/>
    <xf numFmtId="0" fontId="4" fillId="0" borderId="55" xfId="0" applyFont="1" applyFill="1" applyBorder="1" applyAlignment="1">
      <alignment horizontal="center" vertical="center"/>
    </xf>
    <xf numFmtId="0" fontId="4" fillId="0" borderId="55" xfId="0" applyFont="1" applyBorder="1" applyAlignment="1">
      <alignment horizontal="center" vertical="center"/>
    </xf>
    <xf numFmtId="0" fontId="1" fillId="0" borderId="7" xfId="0" applyFont="1" applyBorder="1"/>
    <xf numFmtId="0" fontId="4" fillId="0" borderId="56" xfId="0" applyFont="1" applyBorder="1" applyAlignment="1">
      <alignment horizontal="center"/>
    </xf>
    <xf numFmtId="0" fontId="4" fillId="0" borderId="57" xfId="0" applyFont="1" applyBorder="1" applyAlignment="1">
      <alignment horizontal="center"/>
    </xf>
    <xf numFmtId="0" fontId="15" fillId="17" borderId="58" xfId="0" applyFont="1" applyFill="1" applyBorder="1" applyAlignment="1">
      <alignment horizontal="right"/>
    </xf>
    <xf numFmtId="0" fontId="18" fillId="0" borderId="0" xfId="0" applyFont="1"/>
    <xf numFmtId="0" fontId="15" fillId="17" borderId="59" xfId="0" applyFont="1" applyFill="1" applyBorder="1" applyAlignment="1">
      <alignment horizontal="right"/>
    </xf>
    <xf numFmtId="0" fontId="15" fillId="0" borderId="57" xfId="0" applyFont="1" applyFill="1" applyBorder="1" applyAlignment="1">
      <alignment horizontal="right"/>
    </xf>
    <xf numFmtId="0" fontId="17" fillId="0" borderId="60" xfId="0" applyFont="1" applyBorder="1"/>
    <xf numFmtId="0" fontId="0" fillId="0" borderId="21" xfId="0" applyBorder="1"/>
    <xf numFmtId="0" fontId="0" fillId="0" borderId="5" xfId="0" applyBorder="1"/>
    <xf numFmtId="0" fontId="4" fillId="0" borderId="5" xfId="0" applyFont="1" applyBorder="1"/>
    <xf numFmtId="0" fontId="5" fillId="6" borderId="5" xfId="0" applyFont="1" applyFill="1" applyBorder="1" applyAlignment="1">
      <alignment wrapText="1"/>
    </xf>
    <xf numFmtId="0" fontId="5" fillId="16" borderId="61" xfId="0" applyFont="1" applyFill="1" applyBorder="1" applyAlignment="1">
      <alignment horizontal="right" vertical="center"/>
    </xf>
    <xf numFmtId="0" fontId="5" fillId="0" borderId="6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wrapText="1"/>
    </xf>
    <xf numFmtId="0" fontId="5" fillId="16" borderId="52" xfId="0" applyFont="1" applyFill="1" applyBorder="1" applyAlignment="1">
      <alignment horizontal="right" vertical="center"/>
    </xf>
    <xf numFmtId="0" fontId="5" fillId="0" borderId="52" xfId="0" applyFont="1" applyFill="1" applyBorder="1" applyAlignment="1">
      <alignment horizontal="center" vertical="center"/>
    </xf>
    <xf numFmtId="0" fontId="1" fillId="0" borderId="55" xfId="0" applyFont="1" applyBorder="1"/>
    <xf numFmtId="0" fontId="0" fillId="0" borderId="6" xfId="0" applyBorder="1"/>
    <xf numFmtId="0" fontId="0" fillId="0" borderId="4" xfId="0" applyBorder="1"/>
    <xf numFmtId="0" fontId="5" fillId="6" borderId="2" xfId="0" applyFont="1" applyFill="1" applyBorder="1" applyAlignment="1">
      <alignment wrapText="1"/>
    </xf>
    <xf numFmtId="0" fontId="5" fillId="16" borderId="55" xfId="0" applyFont="1" applyFill="1" applyBorder="1" applyAlignment="1">
      <alignment horizontal="right" vertical="center"/>
    </xf>
    <xf numFmtId="0" fontId="5" fillId="0" borderId="55" xfId="0" applyFont="1" applyFill="1" applyBorder="1" applyAlignment="1">
      <alignment horizontal="center" vertical="center"/>
    </xf>
    <xf numFmtId="0" fontId="1" fillId="0" borderId="62" xfId="0" applyFont="1" applyBorder="1"/>
    <xf numFmtId="0" fontId="4" fillId="0" borderId="63" xfId="0" applyFont="1" applyBorder="1"/>
    <xf numFmtId="0" fontId="4" fillId="0" borderId="64" xfId="0" applyFont="1" applyBorder="1"/>
    <xf numFmtId="0" fontId="1" fillId="0" borderId="23" xfId="0" applyFont="1" applyBorder="1"/>
    <xf numFmtId="0" fontId="4" fillId="0" borderId="65" xfId="0" applyFont="1" applyBorder="1"/>
    <xf numFmtId="0" fontId="5" fillId="16" borderId="61" xfId="0" applyFont="1" applyFill="1" applyBorder="1" applyAlignment="1">
      <alignment horizontal="center" vertical="center"/>
    </xf>
    <xf numFmtId="0" fontId="5" fillId="6" borderId="61" xfId="0" applyNumberFormat="1" applyFont="1" applyFill="1" applyBorder="1" applyAlignment="1">
      <alignment horizontal="center" vertical="center"/>
    </xf>
    <xf numFmtId="0" fontId="5" fillId="16" borderId="52" xfId="0" applyFont="1" applyFill="1" applyBorder="1" applyAlignment="1">
      <alignment horizontal="center" vertical="center"/>
    </xf>
    <xf numFmtId="0" fontId="5" fillId="6" borderId="52" xfId="0" applyNumberFormat="1" applyFont="1" applyFill="1" applyBorder="1" applyAlignment="1">
      <alignment horizontal="center" vertical="center"/>
    </xf>
    <xf numFmtId="0" fontId="5" fillId="16" borderId="55" xfId="0" applyFont="1" applyFill="1" applyBorder="1" applyAlignment="1">
      <alignment horizontal="center" vertical="center"/>
    </xf>
    <xf numFmtId="0" fontId="5" fillId="6" borderId="55" xfId="0" applyNumberFormat="1" applyFont="1" applyFill="1" applyBorder="1" applyAlignment="1">
      <alignment horizontal="center" vertical="center"/>
    </xf>
    <xf numFmtId="0" fontId="5" fillId="6" borderId="61" xfId="0" applyFont="1" applyFill="1" applyBorder="1" applyAlignment="1">
      <alignment horizontal="center" vertical="center"/>
    </xf>
    <xf numFmtId="176" fontId="5" fillId="6" borderId="66" xfId="0" applyNumberFormat="1" applyFont="1" applyFill="1" applyBorder="1" applyAlignment="1">
      <alignment horizontal="center" vertical="center"/>
    </xf>
    <xf numFmtId="0" fontId="5" fillId="6" borderId="52" xfId="0" applyFont="1" applyFill="1" applyBorder="1" applyAlignment="1">
      <alignment horizontal="center" vertical="center"/>
    </xf>
    <xf numFmtId="176" fontId="5" fillId="6" borderId="51" xfId="0" applyNumberFormat="1" applyFont="1" applyFill="1" applyBorder="1" applyAlignment="1">
      <alignment horizontal="center" vertical="center"/>
    </xf>
    <xf numFmtId="0" fontId="5" fillId="6" borderId="55" xfId="0" applyFont="1" applyFill="1" applyBorder="1" applyAlignment="1">
      <alignment horizontal="center" vertical="center"/>
    </xf>
    <xf numFmtId="176" fontId="5" fillId="6" borderId="53" xfId="0" applyNumberFormat="1" applyFont="1" applyFill="1" applyBorder="1" applyAlignment="1">
      <alignment horizontal="center" vertical="center"/>
    </xf>
    <xf numFmtId="0" fontId="19" fillId="5" borderId="67" xfId="0" applyFont="1" applyFill="1" applyBorder="1"/>
    <xf numFmtId="0" fontId="4" fillId="0" borderId="54" xfId="0" applyFont="1" applyBorder="1" applyAlignment="1">
      <alignment horizontal="left" vertical="top" wrapText="1"/>
    </xf>
    <xf numFmtId="0" fontId="4" fillId="17" borderId="54" xfId="0" applyFont="1" applyFill="1" applyBorder="1"/>
    <xf numFmtId="0" fontId="4" fillId="0" borderId="52" xfId="0" applyFont="1" applyBorder="1"/>
    <xf numFmtId="0" fontId="4" fillId="0" borderId="50" xfId="0" applyFont="1" applyBorder="1" applyAlignment="1">
      <alignment horizontal="left" vertical="top" wrapText="1"/>
    </xf>
    <xf numFmtId="0" fontId="4" fillId="17" borderId="50" xfId="0" applyFont="1" applyFill="1" applyBorder="1" applyAlignment="1">
      <alignment vertical="top" wrapText="1"/>
    </xf>
    <xf numFmtId="0" fontId="0" fillId="0" borderId="7" xfId="0" applyBorder="1"/>
    <xf numFmtId="0" fontId="4" fillId="0" borderId="68" xfId="0" applyFont="1" applyBorder="1" applyAlignment="1">
      <alignment horizontal="left" vertical="top" wrapText="1"/>
    </xf>
    <xf numFmtId="0" fontId="4" fillId="17" borderId="68" xfId="0" applyFont="1" applyFill="1" applyBorder="1" applyAlignment="1">
      <alignment horizontal="left" vertical="top" wrapText="1"/>
    </xf>
    <xf numFmtId="0" fontId="0" fillId="0" borderId="69" xfId="0" applyBorder="1"/>
    <xf numFmtId="0" fontId="0" fillId="0" borderId="68" xfId="0" applyBorder="1"/>
    <xf numFmtId="0" fontId="4" fillId="17" borderId="50" xfId="0" applyFont="1" applyFill="1" applyBorder="1"/>
    <xf numFmtId="0" fontId="4" fillId="0" borderId="70" xfId="0" applyFont="1" applyBorder="1"/>
    <xf numFmtId="0" fontId="4" fillId="0" borderId="71" xfId="0" applyFont="1" applyBorder="1"/>
    <xf numFmtId="0" fontId="0" fillId="5" borderId="72" xfId="0" applyFill="1" applyBorder="1"/>
    <xf numFmtId="0" fontId="1" fillId="0" borderId="73" xfId="0" applyFont="1" applyBorder="1"/>
    <xf numFmtId="0" fontId="4" fillId="0" borderId="73" xfId="0" applyFont="1" applyBorder="1"/>
    <xf numFmtId="0" fontId="4" fillId="0" borderId="74" xfId="0" applyFont="1" applyBorder="1"/>
    <xf numFmtId="0" fontId="19" fillId="5" borderId="72" xfId="0" applyFont="1" applyFill="1" applyBorder="1"/>
    <xf numFmtId="0" fontId="15" fillId="0" borderId="58" xfId="0" applyFont="1" applyBorder="1" applyAlignment="1">
      <alignment horizontal="right"/>
    </xf>
    <xf numFmtId="0" fontId="5" fillId="17" borderId="52" xfId="0" applyFont="1" applyFill="1" applyBorder="1" applyAlignment="1">
      <alignment horizontal="left" vertical="center"/>
    </xf>
    <xf numFmtId="0" fontId="5" fillId="17" borderId="1" xfId="0" applyFont="1" applyFill="1" applyBorder="1" applyAlignment="1">
      <alignment vertical="center"/>
    </xf>
    <xf numFmtId="0" fontId="5" fillId="4" borderId="73" xfId="0" applyFont="1" applyFill="1" applyBorder="1" applyAlignment="1"/>
    <xf numFmtId="0" fontId="5" fillId="17" borderId="52" xfId="0" applyFont="1" applyFill="1" applyBorder="1" applyAlignment="1">
      <alignment vertical="center"/>
    </xf>
    <xf numFmtId="0" fontId="5" fillId="4" borderId="75" xfId="0" applyFont="1" applyFill="1" applyBorder="1" applyAlignment="1"/>
    <xf numFmtId="0" fontId="15" fillId="0" borderId="59" xfId="0" applyFont="1" applyBorder="1" applyAlignment="1">
      <alignment horizontal="right"/>
    </xf>
    <xf numFmtId="0" fontId="5" fillId="17" borderId="70" xfId="0" applyFont="1" applyFill="1" applyBorder="1" applyAlignment="1">
      <alignment vertical="center"/>
    </xf>
    <xf numFmtId="0" fontId="5" fillId="17" borderId="71" xfId="0" applyFont="1" applyFill="1" applyBorder="1" applyAlignment="1">
      <alignment vertical="center"/>
    </xf>
    <xf numFmtId="0" fontId="5" fillId="4" borderId="74" xfId="0" applyFont="1" applyFill="1" applyBorder="1" applyAlignment="1"/>
    <xf numFmtId="0" fontId="15" fillId="0" borderId="76" xfId="0" applyFont="1" applyFill="1" applyBorder="1" applyAlignment="1">
      <alignment horizontal="right"/>
    </xf>
    <xf numFmtId="0" fontId="5" fillId="0" borderId="0" xfId="0" applyFont="1"/>
    <xf numFmtId="0" fontId="20" fillId="0" borderId="1" xfId="0" applyFont="1" applyBorder="1"/>
    <xf numFmtId="0" fontId="20" fillId="0" borderId="50" xfId="0" applyFont="1" applyBorder="1"/>
    <xf numFmtId="0" fontId="4" fillId="17" borderId="2" xfId="0" applyFont="1" applyFill="1" applyBorder="1"/>
    <xf numFmtId="0" fontId="5" fillId="6" borderId="6" xfId="0" applyFont="1" applyFill="1" applyBorder="1" applyAlignment="1">
      <alignment horizontal="left" vertical="center" wrapText="1"/>
    </xf>
    <xf numFmtId="0" fontId="5" fillId="6" borderId="6" xfId="0" applyFont="1" applyFill="1" applyBorder="1" applyAlignment="1">
      <alignment vertical="center" wrapText="1"/>
    </xf>
    <xf numFmtId="0" fontId="5" fillId="6" borderId="4" xfId="0" applyFont="1" applyFill="1" applyBorder="1" applyAlignment="1">
      <alignment vertical="center" wrapText="1"/>
    </xf>
    <xf numFmtId="0" fontId="4" fillId="17" borderId="1" xfId="0" applyFont="1" applyFill="1" applyBorder="1" applyAlignment="1">
      <alignment vertical="top" wrapText="1"/>
    </xf>
    <xf numFmtId="0" fontId="5" fillId="6" borderId="5" xfId="0" applyFont="1" applyFill="1" applyBorder="1" applyAlignment="1">
      <alignment vertical="center" wrapText="1"/>
    </xf>
    <xf numFmtId="0" fontId="4" fillId="17" borderId="1" xfId="0" applyFont="1" applyFill="1" applyBorder="1"/>
    <xf numFmtId="0" fontId="20" fillId="0" borderId="55" xfId="0" applyFont="1" applyBorder="1"/>
    <xf numFmtId="0" fontId="20" fillId="0" borderId="2" xfId="0" applyFont="1" applyBorder="1"/>
    <xf numFmtId="0" fontId="5" fillId="4" borderId="33" xfId="0" applyFont="1" applyFill="1" applyBorder="1" applyAlignment="1">
      <alignment wrapText="1"/>
    </xf>
    <xf numFmtId="0" fontId="5" fillId="16" borderId="38" xfId="0" applyFont="1" applyFill="1" applyBorder="1" applyAlignment="1">
      <alignment horizontal="right" vertical="center" wrapText="1"/>
    </xf>
    <xf numFmtId="0" fontId="5" fillId="16" borderId="20" xfId="0" applyFont="1" applyFill="1" applyBorder="1" applyAlignment="1">
      <alignment horizontal="right" vertical="center" wrapText="1"/>
    </xf>
    <xf numFmtId="0" fontId="5" fillId="4" borderId="4" xfId="0" applyFont="1" applyFill="1" applyBorder="1" applyAlignment="1">
      <alignment wrapText="1"/>
    </xf>
    <xf numFmtId="0" fontId="5" fillId="16" borderId="39" xfId="0" applyFont="1" applyFill="1" applyBorder="1" applyAlignment="1">
      <alignment horizontal="right" vertical="center" wrapText="1"/>
    </xf>
    <xf numFmtId="0" fontId="5" fillId="16" borderId="4" xfId="0" applyFont="1" applyFill="1" applyBorder="1" applyAlignment="1">
      <alignment horizontal="right" vertical="center" wrapText="1"/>
    </xf>
    <xf numFmtId="0" fontId="5" fillId="4" borderId="8" xfId="0" applyFont="1" applyFill="1" applyBorder="1" applyAlignment="1">
      <alignment wrapText="1"/>
    </xf>
    <xf numFmtId="0" fontId="5" fillId="16" borderId="42" xfId="0" applyFont="1" applyFill="1" applyBorder="1" applyAlignment="1">
      <alignment horizontal="right" vertical="center" wrapText="1"/>
    </xf>
    <xf numFmtId="0" fontId="5" fillId="16" borderId="24" xfId="0" applyFont="1" applyFill="1" applyBorder="1" applyAlignment="1">
      <alignment horizontal="right" vertical="center" wrapText="1"/>
    </xf>
    <xf numFmtId="0" fontId="5" fillId="4" borderId="6" xfId="0" applyFont="1" applyFill="1" applyBorder="1" applyAlignment="1">
      <alignment wrapText="1"/>
    </xf>
    <xf numFmtId="0" fontId="5" fillId="4" borderId="5" xfId="0" applyFont="1" applyFill="1" applyBorder="1" applyAlignment="1">
      <alignment wrapText="1"/>
    </xf>
    <xf numFmtId="0" fontId="19" fillId="14" borderId="67" xfId="0" applyFont="1" applyFill="1" applyBorder="1"/>
    <xf numFmtId="0" fontId="0" fillId="14" borderId="72" xfId="0" applyFill="1" applyBorder="1"/>
    <xf numFmtId="0" fontId="20" fillId="0" borderId="75" xfId="0" applyFont="1" applyBorder="1"/>
    <xf numFmtId="0" fontId="20" fillId="17" borderId="55" xfId="0" applyFont="1" applyFill="1" applyBorder="1"/>
    <xf numFmtId="0" fontId="20" fillId="17" borderId="2" xfId="0" applyFont="1" applyFill="1" applyBorder="1"/>
    <xf numFmtId="0" fontId="5" fillId="4" borderId="27" xfId="0" applyFont="1" applyFill="1" applyBorder="1" applyAlignment="1">
      <alignment horizontal="right" vertical="center"/>
    </xf>
    <xf numFmtId="0" fontId="5" fillId="4" borderId="27" xfId="0" applyFont="1" applyFill="1" applyBorder="1" applyAlignment="1">
      <alignment horizontal="center" vertical="center"/>
    </xf>
    <xf numFmtId="0" fontId="5" fillId="4" borderId="29" xfId="0" applyFont="1" applyFill="1" applyBorder="1" applyAlignment="1">
      <alignment horizontal="right" vertical="center"/>
    </xf>
    <xf numFmtId="0" fontId="5" fillId="4" borderId="29" xfId="0" applyFont="1" applyFill="1" applyBorder="1" applyAlignment="1">
      <alignment horizontal="center" vertical="center"/>
    </xf>
    <xf numFmtId="0" fontId="5" fillId="4" borderId="35" xfId="0" applyFont="1" applyFill="1" applyBorder="1" applyAlignment="1">
      <alignment horizontal="right" vertical="center"/>
    </xf>
    <xf numFmtId="0" fontId="5" fillId="4" borderId="35" xfId="0" applyFont="1" applyFill="1" applyBorder="1" applyAlignment="1">
      <alignment horizontal="center" vertical="center"/>
    </xf>
    <xf numFmtId="0" fontId="19" fillId="15" borderId="67" xfId="0" applyFont="1" applyFill="1" applyBorder="1"/>
    <xf numFmtId="0" fontId="0" fillId="15" borderId="72" xfId="0" applyFill="1" applyBorder="1"/>
    <xf numFmtId="0" fontId="1" fillId="5" borderId="67" xfId="0" applyFont="1" applyFill="1" applyBorder="1" applyAlignment="1">
      <alignment horizontal="left" wrapText="1"/>
    </xf>
    <xf numFmtId="0" fontId="1" fillId="5" borderId="72" xfId="0" applyFont="1" applyFill="1" applyBorder="1" applyAlignment="1">
      <alignment horizontal="left" wrapText="1"/>
    </xf>
    <xf numFmtId="0" fontId="1" fillId="5" borderId="67" xfId="0" applyFont="1" applyFill="1" applyBorder="1" applyAlignment="1">
      <alignment horizontal="left"/>
    </xf>
    <xf numFmtId="0" fontId="1" fillId="5" borderId="72" xfId="0" applyFont="1" applyFill="1" applyBorder="1" applyAlignment="1">
      <alignment horizontal="left"/>
    </xf>
    <xf numFmtId="0" fontId="5" fillId="16" borderId="20" xfId="0" applyFont="1" applyFill="1" applyBorder="1" applyAlignment="1">
      <alignment horizontal="center" vertical="center"/>
    </xf>
    <xf numFmtId="0" fontId="5" fillId="16" borderId="4" xfId="0" applyFont="1" applyFill="1" applyBorder="1" applyAlignment="1">
      <alignment horizontal="center" vertical="center"/>
    </xf>
    <xf numFmtId="0" fontId="5" fillId="16" borderId="24" xfId="0" applyFont="1" applyFill="1" applyBorder="1" applyAlignment="1">
      <alignment horizontal="center" vertical="center"/>
    </xf>
    <xf numFmtId="0" fontId="5" fillId="6" borderId="38" xfId="0" applyFont="1" applyFill="1" applyBorder="1" applyAlignment="1">
      <alignment horizontal="center" vertical="center" wrapText="1"/>
    </xf>
    <xf numFmtId="0" fontId="5" fillId="6" borderId="20" xfId="0" applyNumberFormat="1" applyFont="1" applyFill="1" applyBorder="1" applyAlignment="1">
      <alignment horizontal="center" vertical="center" wrapText="1"/>
    </xf>
    <xf numFmtId="0" fontId="5" fillId="6" borderId="39" xfId="0" applyNumberFormat="1" applyFont="1" applyFill="1" applyBorder="1" applyAlignment="1">
      <alignment horizontal="center" vertical="center" wrapText="1"/>
    </xf>
    <xf numFmtId="0" fontId="5" fillId="6" borderId="4" xfId="0" applyNumberFormat="1" applyFont="1" applyFill="1" applyBorder="1" applyAlignment="1">
      <alignment horizontal="center" vertical="center" wrapText="1"/>
    </xf>
    <xf numFmtId="0" fontId="5" fillId="6" borderId="42" xfId="0" applyNumberFormat="1" applyFont="1" applyFill="1" applyBorder="1" applyAlignment="1">
      <alignment horizontal="center" vertical="center" wrapText="1"/>
    </xf>
    <xf numFmtId="0" fontId="5" fillId="6" borderId="24" xfId="0" applyNumberFormat="1" applyFont="1" applyFill="1" applyBorder="1" applyAlignment="1">
      <alignment horizontal="center" vertical="center" wrapText="1"/>
    </xf>
    <xf numFmtId="0" fontId="5" fillId="6" borderId="39" xfId="0" applyFont="1" applyFill="1" applyBorder="1" applyAlignment="1">
      <alignment horizontal="center" vertical="center" wrapText="1"/>
    </xf>
    <xf numFmtId="0" fontId="5" fillId="6" borderId="42" xfId="0" applyFont="1" applyFill="1" applyBorder="1" applyAlignment="1">
      <alignment horizontal="center" vertical="center" wrapText="1"/>
    </xf>
    <xf numFmtId="0" fontId="5" fillId="6" borderId="20" xfId="0" applyFont="1" applyFill="1" applyBorder="1" applyAlignment="1">
      <alignment horizontal="center" vertical="center" wrapText="1"/>
    </xf>
    <xf numFmtId="176" fontId="5" fillId="6" borderId="38" xfId="0" applyNumberFormat="1" applyFont="1" applyFill="1" applyBorder="1" applyAlignment="1">
      <alignment horizontal="center" vertical="center"/>
    </xf>
    <xf numFmtId="176" fontId="5" fillId="6" borderId="20" xfId="0" applyNumberFormat="1" applyFont="1" applyFill="1" applyBorder="1" applyAlignment="1">
      <alignment horizontal="center" vertical="center"/>
    </xf>
    <xf numFmtId="0" fontId="5" fillId="6" borderId="4" xfId="0" applyFont="1" applyFill="1" applyBorder="1" applyAlignment="1">
      <alignment horizontal="center" vertical="center" wrapText="1"/>
    </xf>
    <xf numFmtId="176" fontId="5" fillId="6" borderId="39" xfId="0" applyNumberFormat="1" applyFont="1" applyFill="1" applyBorder="1" applyAlignment="1">
      <alignment horizontal="center" vertical="center"/>
    </xf>
    <xf numFmtId="176" fontId="5" fillId="6" borderId="4" xfId="0" applyNumberFormat="1" applyFont="1" applyFill="1" applyBorder="1" applyAlignment="1">
      <alignment horizontal="center" vertical="center"/>
    </xf>
    <xf numFmtId="0" fontId="5" fillId="6" borderId="24" xfId="0" applyFont="1" applyFill="1" applyBorder="1" applyAlignment="1">
      <alignment horizontal="center" vertical="center" wrapText="1"/>
    </xf>
    <xf numFmtId="176" fontId="5" fillId="6" borderId="42" xfId="0" applyNumberFormat="1" applyFont="1" applyFill="1" applyBorder="1" applyAlignment="1">
      <alignment horizontal="center" vertical="center"/>
    </xf>
    <xf numFmtId="176" fontId="5" fillId="6" borderId="24" xfId="0" applyNumberFormat="1" applyFont="1" applyFill="1" applyBorder="1" applyAlignment="1">
      <alignment horizontal="center" vertical="center"/>
    </xf>
    <xf numFmtId="176" fontId="5" fillId="6" borderId="27" xfId="0" applyNumberFormat="1" applyFont="1" applyFill="1" applyBorder="1" applyAlignment="1">
      <alignment horizontal="center" vertical="center"/>
    </xf>
    <xf numFmtId="176" fontId="5" fillId="6" borderId="29" xfId="0" applyNumberFormat="1" applyFont="1" applyFill="1" applyBorder="1" applyAlignment="1">
      <alignment horizontal="center" vertical="center"/>
    </xf>
    <xf numFmtId="176" fontId="5" fillId="6" borderId="35" xfId="0" applyNumberFormat="1" applyFont="1" applyFill="1" applyBorder="1" applyAlignment="1">
      <alignment horizontal="center" vertical="center"/>
    </xf>
    <xf numFmtId="0" fontId="4" fillId="0" borderId="77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9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/>
    </xf>
    <xf numFmtId="0" fontId="4" fillId="0" borderId="28" xfId="0" applyFont="1" applyFill="1" applyBorder="1" applyAlignment="1">
      <alignment horizontal="center" vertical="center" wrapText="1"/>
    </xf>
    <xf numFmtId="0" fontId="4" fillId="0" borderId="61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4" fillId="0" borderId="41" xfId="0" applyFont="1" applyFill="1" applyBorder="1" applyAlignment="1">
      <alignment horizontal="center" vertical="center" wrapText="1"/>
    </xf>
    <xf numFmtId="0" fontId="4" fillId="0" borderId="39" xfId="0" applyFont="1" applyFill="1" applyBorder="1" applyAlignment="1">
      <alignment horizontal="center" vertical="center"/>
    </xf>
    <xf numFmtId="0" fontId="4" fillId="0" borderId="61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4" fillId="4" borderId="29" xfId="0" applyFont="1" applyFill="1" applyBorder="1" applyAlignment="1">
      <alignment vertical="center"/>
    </xf>
    <xf numFmtId="0" fontId="4" fillId="10" borderId="55" xfId="0" applyFont="1" applyFill="1" applyBorder="1" applyAlignment="1">
      <alignment horizontal="center" vertical="center" wrapText="1"/>
    </xf>
    <xf numFmtId="0" fontId="4" fillId="10" borderId="2" xfId="0" applyFont="1" applyFill="1" applyBorder="1" applyAlignment="1">
      <alignment horizontal="center" vertical="center" wrapText="1"/>
    </xf>
    <xf numFmtId="0" fontId="4" fillId="10" borderId="21" xfId="0" applyFont="1" applyFill="1" applyBorder="1" applyAlignment="1">
      <alignment horizontal="center" vertical="center" wrapText="1"/>
    </xf>
    <xf numFmtId="0" fontId="4" fillId="10" borderId="3" xfId="0" applyFont="1" applyFill="1" applyBorder="1" applyAlignment="1">
      <alignment horizontal="center" vertical="center" wrapText="1"/>
    </xf>
    <xf numFmtId="0" fontId="4" fillId="4" borderId="78" xfId="0" applyFont="1" applyFill="1" applyBorder="1" applyAlignment="1">
      <alignment vertical="center"/>
    </xf>
    <xf numFmtId="0" fontId="4" fillId="10" borderId="62" xfId="0" applyFont="1" applyFill="1" applyBorder="1" applyAlignment="1">
      <alignment horizontal="center" vertical="center" wrapText="1"/>
    </xf>
    <xf numFmtId="0" fontId="4" fillId="10" borderId="7" xfId="0" applyFont="1" applyFill="1" applyBorder="1" applyAlignment="1">
      <alignment horizontal="center" vertical="center" wrapText="1"/>
    </xf>
    <xf numFmtId="0" fontId="4" fillId="4" borderId="33" xfId="0" applyFont="1" applyFill="1" applyBorder="1" applyAlignment="1">
      <alignment vertical="center"/>
    </xf>
    <xf numFmtId="0" fontId="4" fillId="0" borderId="33" xfId="0" applyFont="1" applyFill="1" applyBorder="1" applyAlignment="1">
      <alignment vertical="center" wrapText="1"/>
    </xf>
    <xf numFmtId="0" fontId="4" fillId="0" borderId="78" xfId="0" applyFont="1" applyFill="1" applyBorder="1" applyAlignment="1">
      <alignment vertical="center"/>
    </xf>
    <xf numFmtId="0" fontId="4" fillId="4" borderId="6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0" fontId="4" fillId="13" borderId="2" xfId="0" applyFont="1" applyFill="1" applyBorder="1" applyAlignment="1">
      <alignment horizontal="center" vertical="center" wrapText="1"/>
    </xf>
    <xf numFmtId="0" fontId="4" fillId="13" borderId="3" xfId="0" applyFont="1" applyFill="1" applyBorder="1" applyAlignment="1">
      <alignment horizontal="center" vertical="center" wrapText="1"/>
    </xf>
    <xf numFmtId="0" fontId="4" fillId="13" borderId="7" xfId="0" applyFont="1" applyFill="1" applyBorder="1" applyAlignment="1">
      <alignment horizontal="center" vertical="center" wrapText="1"/>
    </xf>
    <xf numFmtId="0" fontId="4" fillId="0" borderId="29" xfId="0" applyFont="1" applyFill="1" applyBorder="1" applyAlignment="1">
      <alignment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73" xfId="0" applyFont="1" applyFill="1" applyBorder="1" applyAlignment="1">
      <alignment horizontal="center" vertical="center"/>
    </xf>
    <xf numFmtId="0" fontId="4" fillId="10" borderId="52" xfId="0" applyFont="1" applyFill="1" applyBorder="1" applyAlignment="1">
      <alignment horizontal="center" vertical="center" wrapText="1"/>
    </xf>
    <xf numFmtId="0" fontId="4" fillId="10" borderId="1" xfId="0" applyFont="1" applyFill="1" applyBorder="1" applyAlignment="1">
      <alignment horizontal="center" vertical="center" wrapText="1"/>
    </xf>
    <xf numFmtId="0" fontId="4" fillId="4" borderId="75" xfId="0" applyFont="1" applyFill="1" applyBorder="1" applyAlignment="1">
      <alignment horizontal="center" vertical="center"/>
    </xf>
    <xf numFmtId="0" fontId="17" fillId="0" borderId="79" xfId="0" applyFont="1" applyBorder="1" applyAlignment="1">
      <alignment horizontal="right"/>
    </xf>
    <xf numFmtId="0" fontId="5" fillId="0" borderId="52" xfId="0" applyFont="1" applyFill="1" applyBorder="1" applyAlignment="1">
      <alignment vertical="top"/>
    </xf>
    <xf numFmtId="0" fontId="5" fillId="0" borderId="1" xfId="0" applyFont="1" applyFill="1" applyBorder="1" applyAlignment="1">
      <alignment vertical="top"/>
    </xf>
    <xf numFmtId="0" fontId="5" fillId="4" borderId="75" xfId="0" applyFont="1" applyFill="1" applyBorder="1" applyAlignment="1">
      <alignment horizontal="left" vertical="top"/>
    </xf>
    <xf numFmtId="0" fontId="4" fillId="4" borderId="80" xfId="0" applyFont="1" applyFill="1" applyBorder="1" applyAlignment="1">
      <alignment horizontal="center" vertical="center"/>
    </xf>
    <xf numFmtId="0" fontId="17" fillId="0" borderId="58" xfId="0" applyFont="1" applyBorder="1" applyAlignment="1">
      <alignment horizontal="right"/>
    </xf>
    <xf numFmtId="0" fontId="5" fillId="4" borderId="80" xfId="0" applyFont="1" applyFill="1" applyBorder="1" applyAlignment="1">
      <alignment horizontal="left" vertical="top"/>
    </xf>
    <xf numFmtId="0" fontId="4" fillId="4" borderId="81" xfId="0" applyFont="1" applyFill="1" applyBorder="1" applyAlignment="1">
      <alignment horizontal="center" vertical="center"/>
    </xf>
    <xf numFmtId="0" fontId="9" fillId="0" borderId="52" xfId="0" applyFont="1" applyFill="1" applyBorder="1" applyAlignment="1">
      <alignment vertical="top"/>
    </xf>
    <xf numFmtId="0" fontId="9" fillId="0" borderId="1" xfId="0" applyFont="1" applyFill="1" applyBorder="1" applyAlignment="1">
      <alignment vertical="top"/>
    </xf>
    <xf numFmtId="0" fontId="5" fillId="4" borderId="81" xfId="0" applyFont="1" applyFill="1" applyBorder="1" applyAlignment="1">
      <alignment horizontal="left" vertical="top"/>
    </xf>
    <xf numFmtId="0" fontId="5" fillId="4" borderId="75" xfId="0" applyFont="1" applyFill="1" applyBorder="1" applyAlignment="1">
      <alignment horizontal="center"/>
    </xf>
    <xf numFmtId="0" fontId="5" fillId="4" borderId="80" xfId="0" applyFont="1" applyFill="1" applyBorder="1" applyAlignment="1">
      <alignment horizontal="center"/>
    </xf>
    <xf numFmtId="0" fontId="5" fillId="4" borderId="81" xfId="0" applyFont="1" applyFill="1" applyBorder="1" applyAlignment="1">
      <alignment horizontal="center"/>
    </xf>
    <xf numFmtId="0" fontId="4" fillId="10" borderId="75" xfId="0" applyFont="1" applyFill="1" applyBorder="1" applyAlignment="1">
      <alignment horizontal="center" vertical="center" wrapText="1"/>
    </xf>
    <xf numFmtId="0" fontId="5" fillId="0" borderId="73" xfId="0" applyFont="1" applyFill="1" applyBorder="1" applyAlignment="1">
      <alignment vertical="top"/>
    </xf>
    <xf numFmtId="0" fontId="4" fillId="10" borderId="81" xfId="0" applyFont="1" applyFill="1" applyBorder="1" applyAlignment="1">
      <alignment horizontal="center" vertical="center" wrapText="1"/>
    </xf>
    <xf numFmtId="0" fontId="9" fillId="0" borderId="52" xfId="0" applyNumberFormat="1" applyFont="1" applyFill="1" applyBorder="1" applyAlignment="1">
      <alignment vertical="top"/>
    </xf>
    <xf numFmtId="0" fontId="9" fillId="0" borderId="1" xfId="0" applyNumberFormat="1" applyFont="1" applyFill="1" applyBorder="1" applyAlignment="1">
      <alignment vertical="top"/>
    </xf>
    <xf numFmtId="0" fontId="5" fillId="4" borderId="2" xfId="0" applyFont="1" applyFill="1" applyBorder="1" applyAlignment="1">
      <alignment horizontal="center"/>
    </xf>
    <xf numFmtId="0" fontId="5" fillId="4" borderId="3" xfId="0" applyFont="1" applyFill="1" applyBorder="1" applyAlignment="1">
      <alignment horizontal="center"/>
    </xf>
    <xf numFmtId="0" fontId="5" fillId="4" borderId="7" xfId="0" applyFont="1" applyFill="1" applyBorder="1" applyAlignment="1">
      <alignment horizontal="center"/>
    </xf>
    <xf numFmtId="0" fontId="4" fillId="10" borderId="80" xfId="0" applyFont="1" applyFill="1" applyBorder="1" applyAlignment="1">
      <alignment horizontal="center" vertical="center" wrapText="1"/>
    </xf>
    <xf numFmtId="0" fontId="9" fillId="0" borderId="52" xfId="0" applyFont="1" applyFill="1" applyBorder="1" applyAlignment="1">
      <alignment horizontal="left" vertical="top"/>
    </xf>
    <xf numFmtId="0" fontId="9" fillId="0" borderId="1" xfId="0" applyFont="1" applyFill="1" applyBorder="1" applyAlignment="1">
      <alignment horizontal="left" vertical="top"/>
    </xf>
    <xf numFmtId="0" fontId="9" fillId="0" borderId="1" xfId="0" applyFont="1" applyFill="1" applyBorder="1" applyAlignment="1"/>
    <xf numFmtId="0" fontId="5" fillId="6" borderId="6" xfId="0" applyFont="1" applyFill="1" applyBorder="1" applyAlignment="1">
      <alignment vertical="top" wrapText="1"/>
    </xf>
    <xf numFmtId="0" fontId="5" fillId="6" borderId="4" xfId="0" applyFont="1" applyFill="1" applyBorder="1" applyAlignment="1">
      <alignment vertical="top" wrapText="1"/>
    </xf>
    <xf numFmtId="0" fontId="9" fillId="6" borderId="5" xfId="0" applyFont="1" applyFill="1" applyBorder="1" applyAlignment="1">
      <alignment vertical="top" wrapText="1"/>
    </xf>
    <xf numFmtId="0" fontId="9" fillId="6" borderId="6" xfId="0" applyFont="1" applyFill="1" applyBorder="1" applyAlignment="1">
      <alignment vertical="top" wrapText="1"/>
    </xf>
    <xf numFmtId="0" fontId="9" fillId="6" borderId="4" xfId="0" applyFont="1" applyFill="1" applyBorder="1" applyAlignment="1">
      <alignment vertical="top" wrapText="1"/>
    </xf>
    <xf numFmtId="0" fontId="9" fillId="6" borderId="1" xfId="0" applyFont="1" applyFill="1" applyBorder="1" applyAlignment="1">
      <alignment horizontal="left" vertical="top" wrapText="1"/>
    </xf>
    <xf numFmtId="0" fontId="5" fillId="4" borderId="33" xfId="0" applyFont="1" applyFill="1" applyBorder="1" applyAlignment="1">
      <alignment vertical="top" wrapText="1"/>
    </xf>
    <xf numFmtId="0" fontId="5" fillId="4" borderId="29" xfId="0" applyFont="1" applyFill="1" applyBorder="1" applyAlignment="1">
      <alignment vertical="top" wrapText="1"/>
    </xf>
    <xf numFmtId="0" fontId="5" fillId="16" borderId="4" xfId="0" applyFont="1" applyFill="1" applyBorder="1" applyAlignment="1">
      <alignment horizontal="right" vertical="center"/>
    </xf>
    <xf numFmtId="0" fontId="5" fillId="6" borderId="5" xfId="0" applyFont="1" applyFill="1" applyBorder="1" applyAlignment="1">
      <alignment vertical="top" wrapText="1"/>
    </xf>
    <xf numFmtId="0" fontId="5" fillId="4" borderId="78" xfId="0" applyFont="1" applyFill="1" applyBorder="1" applyAlignment="1">
      <alignment vertical="top" wrapText="1"/>
    </xf>
    <xf numFmtId="0" fontId="5" fillId="16" borderId="24" xfId="0" applyFont="1" applyFill="1" applyBorder="1" applyAlignment="1">
      <alignment horizontal="right" vertical="center"/>
    </xf>
    <xf numFmtId="0" fontId="5" fillId="4" borderId="29" xfId="0" applyFont="1" applyFill="1" applyBorder="1" applyAlignment="1">
      <alignment wrapText="1"/>
    </xf>
    <xf numFmtId="0" fontId="5" fillId="4" borderId="78" xfId="0" applyFont="1" applyFill="1" applyBorder="1" applyAlignment="1">
      <alignment wrapText="1"/>
    </xf>
    <xf numFmtId="0" fontId="5" fillId="6" borderId="33" xfId="0" applyFont="1" applyFill="1" applyBorder="1" applyAlignment="1">
      <alignment vertical="top" wrapText="1"/>
    </xf>
    <xf numFmtId="0" fontId="5" fillId="6" borderId="78" xfId="0" applyFont="1" applyFill="1" applyBorder="1" applyAlignment="1">
      <alignment vertical="top" wrapText="1"/>
    </xf>
    <xf numFmtId="0" fontId="5" fillId="4" borderId="20" xfId="0" applyFont="1" applyFill="1" applyBorder="1" applyAlignment="1">
      <alignment horizontal="right" vertical="center"/>
    </xf>
    <xf numFmtId="0" fontId="5" fillId="4" borderId="4" xfId="0" applyFont="1" applyFill="1" applyBorder="1" applyAlignment="1">
      <alignment horizontal="right" vertical="center"/>
    </xf>
    <xf numFmtId="0" fontId="5" fillId="4" borderId="24" xfId="0" applyFont="1" applyFill="1" applyBorder="1" applyAlignment="1">
      <alignment horizontal="right" vertical="center"/>
    </xf>
    <xf numFmtId="0" fontId="5" fillId="16" borderId="8" xfId="0" applyFont="1" applyFill="1" applyBorder="1" applyAlignment="1">
      <alignment horizontal="right" vertical="center"/>
    </xf>
    <xf numFmtId="0" fontId="5" fillId="16" borderId="82" xfId="0" applyFont="1" applyFill="1" applyBorder="1" applyAlignment="1">
      <alignment horizontal="right" vertical="center" wrapText="1"/>
    </xf>
    <xf numFmtId="0" fontId="5" fillId="16" borderId="9" xfId="0" applyFont="1" applyFill="1" applyBorder="1" applyAlignment="1">
      <alignment horizontal="right" vertical="center" wrapText="1"/>
    </xf>
    <xf numFmtId="0" fontId="5" fillId="6" borderId="29" xfId="0" applyFont="1" applyFill="1" applyBorder="1" applyAlignment="1">
      <alignment vertical="top" wrapText="1"/>
    </xf>
    <xf numFmtId="0" fontId="9" fillId="4" borderId="1" xfId="0" applyFont="1" applyFill="1" applyBorder="1" applyAlignment="1">
      <alignment wrapText="1"/>
    </xf>
    <xf numFmtId="0" fontId="5" fillId="4" borderId="1" xfId="0" applyFont="1" applyFill="1" applyBorder="1" applyAlignment="1">
      <alignment wrapText="1"/>
    </xf>
    <xf numFmtId="0" fontId="5" fillId="16" borderId="16" xfId="0" applyFont="1" applyFill="1" applyBorder="1" applyAlignment="1">
      <alignment horizontal="right" vertical="center" wrapText="1"/>
    </xf>
    <xf numFmtId="0" fontId="5" fillId="16" borderId="17" xfId="0" applyFont="1" applyFill="1" applyBorder="1" applyAlignment="1">
      <alignment horizontal="right" vertical="center" wrapText="1"/>
    </xf>
    <xf numFmtId="0" fontId="5" fillId="4" borderId="17" xfId="0" applyFont="1" applyFill="1" applyBorder="1" applyAlignment="1">
      <alignment horizontal="right" vertical="center"/>
    </xf>
    <xf numFmtId="0" fontId="5" fillId="17" borderId="38" xfId="0" applyFont="1" applyFill="1" applyBorder="1" applyAlignment="1">
      <alignment horizontal="center" vertical="center" wrapText="1"/>
    </xf>
    <xf numFmtId="0" fontId="5" fillId="17" borderId="20" xfId="0" applyFont="1" applyFill="1" applyBorder="1" applyAlignment="1">
      <alignment horizontal="center" vertical="center" wrapText="1"/>
    </xf>
    <xf numFmtId="0" fontId="5" fillId="17" borderId="39" xfId="0" applyFont="1" applyFill="1" applyBorder="1" applyAlignment="1">
      <alignment horizontal="center" vertical="center" wrapText="1"/>
    </xf>
    <xf numFmtId="0" fontId="5" fillId="17" borderId="4" xfId="0" applyFont="1" applyFill="1" applyBorder="1" applyAlignment="1">
      <alignment horizontal="center" vertical="center"/>
    </xf>
    <xf numFmtId="0" fontId="5" fillId="17" borderId="28" xfId="0" applyFont="1" applyFill="1" applyBorder="1" applyAlignment="1">
      <alignment horizontal="center" vertical="center" wrapText="1"/>
    </xf>
    <xf numFmtId="0" fontId="5" fillId="17" borderId="42" xfId="0" applyFont="1" applyFill="1" applyBorder="1" applyAlignment="1">
      <alignment horizontal="center" vertical="center"/>
    </xf>
    <xf numFmtId="0" fontId="5" fillId="17" borderId="24" xfId="0" applyFont="1" applyFill="1" applyBorder="1" applyAlignment="1">
      <alignment horizontal="center" vertical="center"/>
    </xf>
    <xf numFmtId="0" fontId="5" fillId="17" borderId="39" xfId="0" applyFont="1" applyFill="1" applyBorder="1" applyAlignment="1">
      <alignment horizontal="center" vertical="center"/>
    </xf>
    <xf numFmtId="0" fontId="5" fillId="16" borderId="27" xfId="0" applyFont="1" applyFill="1" applyBorder="1" applyAlignment="1">
      <alignment horizontal="right" vertical="center" wrapText="1"/>
    </xf>
    <xf numFmtId="0" fontId="5" fillId="0" borderId="27" xfId="0" applyFont="1" applyFill="1" applyBorder="1" applyAlignment="1">
      <alignment horizontal="center" vertical="center" wrapText="1"/>
    </xf>
    <xf numFmtId="0" fontId="5" fillId="16" borderId="35" xfId="0" applyFont="1" applyFill="1" applyBorder="1" applyAlignment="1">
      <alignment horizontal="right" vertical="center"/>
    </xf>
    <xf numFmtId="0" fontId="5" fillId="17" borderId="42" xfId="0" applyFont="1" applyFill="1" applyBorder="1" applyAlignment="1">
      <alignment horizontal="center" vertical="center" wrapText="1"/>
    </xf>
    <xf numFmtId="0" fontId="5" fillId="17" borderId="24" xfId="0" applyFont="1" applyFill="1" applyBorder="1" applyAlignment="1">
      <alignment horizontal="center" vertical="center" wrapText="1"/>
    </xf>
    <xf numFmtId="0" fontId="5" fillId="0" borderId="35" xfId="0" applyFont="1" applyFill="1" applyBorder="1" applyAlignment="1">
      <alignment horizontal="center" vertical="center" wrapText="1"/>
    </xf>
    <xf numFmtId="0" fontId="5" fillId="4" borderId="20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5" fillId="4" borderId="24" xfId="0" applyFont="1" applyFill="1" applyBorder="1" applyAlignment="1">
      <alignment horizontal="center" vertical="center"/>
    </xf>
    <xf numFmtId="0" fontId="5" fillId="4" borderId="31" xfId="0" applyFont="1" applyFill="1" applyBorder="1" applyAlignment="1">
      <alignment horizontal="right" vertical="center"/>
    </xf>
    <xf numFmtId="0" fontId="5" fillId="17" borderId="40" xfId="0" applyFont="1" applyFill="1" applyBorder="1" applyAlignment="1">
      <alignment horizontal="center" vertical="center"/>
    </xf>
    <xf numFmtId="0" fontId="5" fillId="17" borderId="8" xfId="0" applyFont="1" applyFill="1" applyBorder="1" applyAlignment="1">
      <alignment horizontal="center" vertical="center"/>
    </xf>
    <xf numFmtId="0" fontId="5" fillId="4" borderId="31" xfId="0" applyFont="1" applyFill="1" applyBorder="1" applyAlignment="1">
      <alignment horizontal="center" vertical="center"/>
    </xf>
    <xf numFmtId="0" fontId="5" fillId="17" borderId="4" xfId="0" applyFont="1" applyFill="1" applyBorder="1" applyAlignment="1">
      <alignment horizontal="center" vertical="center" wrapText="1"/>
    </xf>
    <xf numFmtId="0" fontId="5" fillId="4" borderId="83" xfId="0" applyFont="1" applyFill="1" applyBorder="1" applyAlignment="1">
      <alignment horizontal="right" vertical="center"/>
    </xf>
    <xf numFmtId="0" fontId="5" fillId="0" borderId="38" xfId="0" applyFont="1" applyFill="1" applyBorder="1" applyAlignment="1">
      <alignment horizontal="center" vertical="center" wrapText="1"/>
    </xf>
    <xf numFmtId="0" fontId="5" fillId="0" borderId="20" xfId="0" applyFont="1" applyFill="1" applyBorder="1" applyAlignment="1">
      <alignment horizontal="center" vertical="center" wrapText="1"/>
    </xf>
    <xf numFmtId="0" fontId="5" fillId="16" borderId="29" xfId="0" applyFont="1" applyFill="1" applyBorder="1" applyAlignment="1">
      <alignment horizontal="right" vertical="center"/>
    </xf>
    <xf numFmtId="0" fontId="5" fillId="0" borderId="39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5" fillId="0" borderId="29" xfId="0" applyFont="1" applyFill="1" applyBorder="1" applyAlignment="1">
      <alignment horizontal="center" vertical="center" wrapText="1"/>
    </xf>
    <xf numFmtId="0" fontId="5" fillId="0" borderId="42" xfId="0" applyFont="1" applyFill="1" applyBorder="1" applyAlignment="1">
      <alignment horizontal="center" vertical="center" wrapText="1"/>
    </xf>
    <xf numFmtId="0" fontId="5" fillId="0" borderId="24" xfId="0" applyFont="1" applyFill="1" applyBorder="1" applyAlignment="1">
      <alignment horizontal="center" vertical="center" wrapText="1"/>
    </xf>
    <xf numFmtId="0" fontId="5" fillId="4" borderId="25" xfId="0" applyFont="1" applyFill="1" applyBorder="1" applyAlignment="1">
      <alignment horizontal="right" vertical="center"/>
    </xf>
    <xf numFmtId="0" fontId="5" fillId="0" borderId="16" xfId="0" applyFont="1" applyFill="1" applyBorder="1" applyAlignment="1">
      <alignment horizontal="center" vertical="center" wrapText="1"/>
    </xf>
    <xf numFmtId="0" fontId="5" fillId="0" borderId="17" xfId="0" applyFont="1" applyFill="1" applyBorder="1" applyAlignment="1">
      <alignment horizontal="center" vertical="center" wrapText="1"/>
    </xf>
    <xf numFmtId="0" fontId="5" fillId="4" borderId="17" xfId="0" applyFont="1" applyFill="1" applyBorder="1" applyAlignment="1">
      <alignment horizontal="center" vertical="center"/>
    </xf>
    <xf numFmtId="0" fontId="5" fillId="4" borderId="25" xfId="0" applyFont="1" applyFill="1" applyBorder="1" applyAlignment="1">
      <alignment horizontal="center" vertical="center"/>
    </xf>
    <xf numFmtId="0" fontId="5" fillId="16" borderId="38" xfId="0" applyFont="1" applyFill="1" applyBorder="1" applyAlignment="1">
      <alignment horizontal="center" vertical="center" wrapText="1"/>
    </xf>
    <xf numFmtId="0" fontId="5" fillId="16" borderId="20" xfId="0" applyFont="1" applyFill="1" applyBorder="1" applyAlignment="1">
      <alignment horizontal="center" vertical="center" wrapText="1"/>
    </xf>
    <xf numFmtId="0" fontId="5" fillId="16" borderId="39" xfId="0" applyFont="1" applyFill="1" applyBorder="1" applyAlignment="1">
      <alignment horizontal="center" vertical="center" wrapText="1"/>
    </xf>
    <xf numFmtId="0" fontId="5" fillId="16" borderId="28" xfId="0" applyFont="1" applyFill="1" applyBorder="1" applyAlignment="1">
      <alignment horizontal="center" vertical="center" wrapText="1"/>
    </xf>
    <xf numFmtId="0" fontId="5" fillId="16" borderId="27" xfId="0" applyFont="1" applyFill="1" applyBorder="1" applyAlignment="1">
      <alignment horizontal="center" vertical="center" wrapText="1"/>
    </xf>
    <xf numFmtId="0" fontId="5" fillId="16" borderId="42" xfId="0" applyFont="1" applyFill="1" applyBorder="1" applyAlignment="1">
      <alignment horizontal="center" vertical="center" wrapText="1"/>
    </xf>
    <xf numFmtId="0" fontId="5" fillId="16" borderId="24" xfId="0" applyFont="1" applyFill="1" applyBorder="1" applyAlignment="1">
      <alignment horizontal="center" vertical="center" wrapText="1"/>
    </xf>
    <xf numFmtId="0" fontId="5" fillId="16" borderId="35" xfId="0" applyFont="1" applyFill="1" applyBorder="1" applyAlignment="1">
      <alignment horizontal="center" vertical="center" wrapText="1"/>
    </xf>
    <xf numFmtId="0" fontId="5" fillId="16" borderId="8" xfId="0" applyFont="1" applyFill="1" applyBorder="1" applyAlignment="1">
      <alignment horizontal="center" vertical="center"/>
    </xf>
    <xf numFmtId="0" fontId="5" fillId="16" borderId="4" xfId="0" applyFont="1" applyFill="1" applyBorder="1" applyAlignment="1">
      <alignment horizontal="center" vertical="center" wrapText="1"/>
    </xf>
    <xf numFmtId="0" fontId="5" fillId="16" borderId="29" xfId="0" applyFont="1" applyFill="1" applyBorder="1" applyAlignment="1">
      <alignment horizontal="center" vertical="center" wrapText="1"/>
    </xf>
    <xf numFmtId="0" fontId="5" fillId="16" borderId="16" xfId="0" applyFont="1" applyFill="1" applyBorder="1" applyAlignment="1">
      <alignment horizontal="center" vertical="center" wrapText="1"/>
    </xf>
    <xf numFmtId="0" fontId="5" fillId="16" borderId="17" xfId="0" applyFont="1" applyFill="1" applyBorder="1" applyAlignment="1">
      <alignment horizontal="center" vertical="center" wrapText="1"/>
    </xf>
    <xf numFmtId="0" fontId="5" fillId="6" borderId="4" xfId="0" applyNumberFormat="1" applyFont="1" applyFill="1" applyBorder="1" applyAlignment="1">
      <alignment horizontal="center" vertical="center"/>
    </xf>
    <xf numFmtId="0" fontId="5" fillId="6" borderId="28" xfId="0" applyNumberFormat="1" applyFont="1" applyFill="1" applyBorder="1" applyAlignment="1">
      <alignment horizontal="center" vertical="center" wrapText="1"/>
    </xf>
    <xf numFmtId="0" fontId="5" fillId="6" borderId="24" xfId="0" applyNumberFormat="1" applyFont="1" applyFill="1" applyBorder="1" applyAlignment="1">
      <alignment horizontal="center" vertical="center"/>
    </xf>
    <xf numFmtId="0" fontId="5" fillId="6" borderId="38" xfId="0" applyNumberFormat="1" applyFont="1" applyFill="1" applyBorder="1" applyAlignment="1">
      <alignment horizontal="center" vertical="center" wrapText="1"/>
    </xf>
    <xf numFmtId="0" fontId="5" fillId="6" borderId="8" xfId="0" applyNumberFormat="1" applyFont="1" applyFill="1" applyBorder="1" applyAlignment="1">
      <alignment horizontal="center" vertical="center"/>
    </xf>
    <xf numFmtId="0" fontId="5" fillId="6" borderId="16" xfId="0" applyNumberFormat="1" applyFont="1" applyFill="1" applyBorder="1" applyAlignment="1">
      <alignment horizontal="center" vertical="center" wrapText="1"/>
    </xf>
    <xf numFmtId="0" fontId="5" fillId="6" borderId="17" xfId="0" applyNumberFormat="1" applyFont="1" applyFill="1" applyBorder="1" applyAlignment="1">
      <alignment horizontal="center" vertical="center" wrapText="1"/>
    </xf>
    <xf numFmtId="0" fontId="5" fillId="0" borderId="28" xfId="0" applyFont="1" applyFill="1" applyBorder="1" applyAlignment="1">
      <alignment horizontal="center" vertical="center" wrapText="1"/>
    </xf>
    <xf numFmtId="0" fontId="5" fillId="6" borderId="27" xfId="0" applyNumberFormat="1" applyFont="1" applyFill="1" applyBorder="1" applyAlignment="1">
      <alignment horizontal="center" vertical="center" wrapText="1"/>
    </xf>
    <xf numFmtId="0" fontId="5" fillId="6" borderId="35" xfId="0" applyNumberFormat="1" applyFont="1" applyFill="1" applyBorder="1" applyAlignment="1">
      <alignment horizontal="center" vertical="center" wrapText="1"/>
    </xf>
    <xf numFmtId="0" fontId="5" fillId="6" borderId="29" xfId="0" applyNumberFormat="1" applyFont="1" applyFill="1" applyBorder="1" applyAlignment="1">
      <alignment horizontal="center" vertical="center" wrapText="1"/>
    </xf>
    <xf numFmtId="0" fontId="5" fillId="6" borderId="16" xfId="0" applyFont="1" applyFill="1" applyBorder="1" applyAlignment="1">
      <alignment horizontal="center" vertical="center" wrapText="1"/>
    </xf>
    <xf numFmtId="176" fontId="5" fillId="6" borderId="38" xfId="0" applyNumberFormat="1" applyFont="1" applyFill="1" applyBorder="1" applyAlignment="1">
      <alignment horizontal="center" vertical="center" wrapText="1"/>
    </xf>
    <xf numFmtId="176" fontId="5" fillId="6" borderId="20" xfId="0" applyNumberFormat="1" applyFont="1" applyFill="1" applyBorder="1" applyAlignment="1">
      <alignment horizontal="center" vertical="center" wrapText="1"/>
    </xf>
    <xf numFmtId="0" fontId="5" fillId="6" borderId="4" xfId="0" applyFont="1" applyFill="1" applyBorder="1" applyAlignment="1">
      <alignment horizontal="center" vertical="center"/>
    </xf>
    <xf numFmtId="0" fontId="5" fillId="6" borderId="28" xfId="0" applyFont="1" applyFill="1" applyBorder="1" applyAlignment="1">
      <alignment horizontal="center" vertical="center" wrapText="1"/>
    </xf>
    <xf numFmtId="176" fontId="5" fillId="6" borderId="39" xfId="0" applyNumberFormat="1" applyFont="1" applyFill="1" applyBorder="1" applyAlignment="1">
      <alignment horizontal="center" vertical="center" wrapText="1"/>
    </xf>
    <xf numFmtId="176" fontId="5" fillId="6" borderId="28" xfId="0" applyNumberFormat="1" applyFont="1" applyFill="1" applyBorder="1" applyAlignment="1">
      <alignment horizontal="center" vertical="center" wrapText="1"/>
    </xf>
    <xf numFmtId="0" fontId="5" fillId="6" borderId="24" xfId="0" applyFont="1" applyFill="1" applyBorder="1" applyAlignment="1">
      <alignment horizontal="center" vertical="center"/>
    </xf>
    <xf numFmtId="0" fontId="5" fillId="6" borderId="27" xfId="0" applyFont="1" applyFill="1" applyBorder="1" applyAlignment="1">
      <alignment horizontal="center" vertical="center" wrapText="1"/>
    </xf>
    <xf numFmtId="0" fontId="5" fillId="6" borderId="35" xfId="0" applyFont="1" applyFill="1" applyBorder="1" applyAlignment="1">
      <alignment horizontal="center" vertical="center" wrapText="1"/>
    </xf>
    <xf numFmtId="176" fontId="5" fillId="6" borderId="42" xfId="0" applyNumberFormat="1" applyFont="1" applyFill="1" applyBorder="1" applyAlignment="1">
      <alignment horizontal="center" vertical="center" wrapText="1"/>
    </xf>
    <xf numFmtId="176" fontId="5" fillId="6" borderId="24" xfId="0" applyNumberFormat="1" applyFont="1" applyFill="1" applyBorder="1" applyAlignment="1">
      <alignment horizontal="center" vertical="center" wrapText="1"/>
    </xf>
    <xf numFmtId="0" fontId="5" fillId="6" borderId="8" xfId="0" applyFont="1" applyFill="1" applyBorder="1" applyAlignment="1">
      <alignment horizontal="center" vertical="center"/>
    </xf>
    <xf numFmtId="176" fontId="5" fillId="6" borderId="40" xfId="0" applyNumberFormat="1" applyFont="1" applyFill="1" applyBorder="1" applyAlignment="1">
      <alignment horizontal="center" vertical="center"/>
    </xf>
    <xf numFmtId="176" fontId="5" fillId="6" borderId="8" xfId="0" applyNumberFormat="1" applyFont="1" applyFill="1" applyBorder="1" applyAlignment="1">
      <alignment horizontal="center" vertical="center"/>
    </xf>
    <xf numFmtId="176" fontId="5" fillId="6" borderId="4" xfId="0" applyNumberFormat="1" applyFont="1" applyFill="1" applyBorder="1" applyAlignment="1">
      <alignment horizontal="center" vertical="center" wrapText="1"/>
    </xf>
    <xf numFmtId="0" fontId="5" fillId="6" borderId="29" xfId="0" applyFont="1" applyFill="1" applyBorder="1" applyAlignment="1">
      <alignment horizontal="center" vertical="center" wrapText="1"/>
    </xf>
    <xf numFmtId="0" fontId="5" fillId="6" borderId="17" xfId="0" applyFont="1" applyFill="1" applyBorder="1" applyAlignment="1">
      <alignment horizontal="center" vertical="center" wrapText="1"/>
    </xf>
    <xf numFmtId="176" fontId="5" fillId="6" borderId="16" xfId="0" applyNumberFormat="1" applyFont="1" applyFill="1" applyBorder="1" applyAlignment="1">
      <alignment horizontal="center" vertical="center" wrapText="1"/>
    </xf>
    <xf numFmtId="176" fontId="5" fillId="6" borderId="17" xfId="0" applyNumberFormat="1" applyFont="1" applyFill="1" applyBorder="1" applyAlignment="1">
      <alignment horizontal="center" vertical="center" wrapText="1"/>
    </xf>
    <xf numFmtId="176" fontId="5" fillId="4" borderId="27" xfId="0" applyNumberFormat="1" applyFont="1" applyFill="1" applyBorder="1" applyAlignment="1">
      <alignment horizontal="center" vertical="center"/>
    </xf>
    <xf numFmtId="176" fontId="5" fillId="4" borderId="29" xfId="0" applyNumberFormat="1" applyFont="1" applyFill="1" applyBorder="1" applyAlignment="1">
      <alignment horizontal="center" vertical="center"/>
    </xf>
    <xf numFmtId="176" fontId="5" fillId="4" borderId="35" xfId="0" applyNumberFormat="1" applyFont="1" applyFill="1" applyBorder="1" applyAlignment="1">
      <alignment horizontal="center" vertical="center"/>
    </xf>
    <xf numFmtId="176" fontId="5" fillId="6" borderId="27" xfId="0" applyNumberFormat="1" applyFont="1" applyFill="1" applyBorder="1" applyAlignment="1">
      <alignment horizontal="center" vertical="center" wrapText="1"/>
    </xf>
    <xf numFmtId="176" fontId="5" fillId="6" borderId="35" xfId="0" applyNumberFormat="1" applyFont="1" applyFill="1" applyBorder="1" applyAlignment="1">
      <alignment horizontal="center" vertical="center" wrapText="1"/>
    </xf>
    <xf numFmtId="176" fontId="5" fillId="3" borderId="20" xfId="0" applyNumberFormat="1" applyFont="1" applyFill="1" applyBorder="1" applyAlignment="1">
      <alignment horizontal="center" vertical="center"/>
    </xf>
    <xf numFmtId="176" fontId="5" fillId="3" borderId="4" xfId="0" applyNumberFormat="1" applyFont="1" applyFill="1" applyBorder="1" applyAlignment="1">
      <alignment horizontal="center" vertical="center"/>
    </xf>
    <xf numFmtId="176" fontId="5" fillId="3" borderId="24" xfId="0" applyNumberFormat="1" applyFont="1" applyFill="1" applyBorder="1" applyAlignment="1">
      <alignment horizontal="center" vertical="center"/>
    </xf>
    <xf numFmtId="176" fontId="5" fillId="4" borderId="31" xfId="0" applyNumberFormat="1" applyFont="1" applyFill="1" applyBorder="1" applyAlignment="1">
      <alignment horizontal="center" vertical="center"/>
    </xf>
    <xf numFmtId="176" fontId="5" fillId="6" borderId="29" xfId="0" applyNumberFormat="1" applyFont="1" applyFill="1" applyBorder="1" applyAlignment="1">
      <alignment horizontal="center" vertical="center" wrapText="1"/>
    </xf>
    <xf numFmtId="176" fontId="5" fillId="4" borderId="17" xfId="0" applyNumberFormat="1" applyFont="1" applyFill="1" applyBorder="1" applyAlignment="1">
      <alignment horizontal="center" vertical="center"/>
    </xf>
    <xf numFmtId="176" fontId="5" fillId="4" borderId="25" xfId="0" applyNumberFormat="1" applyFont="1" applyFill="1" applyBorder="1" applyAlignment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11">
    <dxf>
      <fill>
        <patternFill patternType="solid">
          <bgColor rgb="FFFF99FF"/>
        </patternFill>
      </fill>
    </dxf>
    <dxf>
      <fill>
        <patternFill patternType="solid">
          <bgColor rgb="FFFFC000"/>
        </patternFill>
      </fill>
    </dxf>
    <dxf>
      <font>
        <color theme="0"/>
      </font>
    </dxf>
    <dxf>
      <fill>
        <patternFill patternType="solid">
          <bgColor rgb="FF66FF66"/>
        </patternFill>
      </fill>
    </dxf>
    <dxf>
      <fill>
        <patternFill patternType="solid">
          <bgColor rgb="FF99FF99"/>
        </patternFill>
      </fill>
    </dxf>
    <dxf>
      <fill>
        <patternFill patternType="solid">
          <bgColor rgb="FFCCFFCC"/>
        </patternFill>
      </fill>
    </dxf>
    <dxf>
      <fill>
        <patternFill patternType="solid"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 patternType="solid">
          <bgColor rgb="FFFF0000"/>
        </patternFill>
      </fill>
    </dxf>
    <dxf>
      <fill>
        <patternFill patternType="solid">
          <bgColor rgb="FFFF66FF"/>
        </patternFill>
      </fill>
    </dxf>
    <dxf>
      <fill>
        <patternFill patternType="solid">
          <bgColor rgb="FFFFCCFF"/>
        </patternFill>
      </fill>
    </dxf>
  </dxfs>
  <tableStyles count="0" defaultTableStyle="TableStyleMedium2" defaultPivotStyle="PivotStyleLight16"/>
  <colors>
    <mruColors>
      <color rgb="0066FF66"/>
      <color rgb="00FF5050"/>
      <color rgb="0099FF99"/>
      <color rgb="00CCFFCC"/>
      <color rgb="000000FF"/>
      <color rgb="00FFFFCC"/>
      <color rgb="00CCFFFF"/>
      <color rgb="00FF66FF"/>
      <color rgb="00FFCCFF"/>
      <color rgb="00FF99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image" Target="../media/image9.jpeg"/><Relationship Id="rId8" Type="http://schemas.openxmlformats.org/officeDocument/2006/relationships/image" Target="../media/image8.jpeg"/><Relationship Id="rId7" Type="http://schemas.openxmlformats.org/officeDocument/2006/relationships/image" Target="../media/image7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1" Type="http://schemas.openxmlformats.org/officeDocument/2006/relationships/image" Target="../media/image11.jpeg"/><Relationship Id="rId10" Type="http://schemas.openxmlformats.org/officeDocument/2006/relationships/image" Target="../media/image10.jpeg"/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9" Type="http://schemas.openxmlformats.org/officeDocument/2006/relationships/image" Target="../media/image64.jpeg"/><Relationship Id="rId8" Type="http://schemas.openxmlformats.org/officeDocument/2006/relationships/image" Target="../media/image63.jpeg"/><Relationship Id="rId7" Type="http://schemas.openxmlformats.org/officeDocument/2006/relationships/image" Target="../media/image62.jpeg"/><Relationship Id="rId6" Type="http://schemas.openxmlformats.org/officeDocument/2006/relationships/image" Target="../media/image61.jpeg"/><Relationship Id="rId59" Type="http://schemas.openxmlformats.org/officeDocument/2006/relationships/image" Target="NULL" TargetMode="External"/><Relationship Id="rId58" Type="http://schemas.openxmlformats.org/officeDocument/2006/relationships/image" Target="../media/image113.jpeg"/><Relationship Id="rId57" Type="http://schemas.openxmlformats.org/officeDocument/2006/relationships/image" Target="../media/image112.png"/><Relationship Id="rId56" Type="http://schemas.openxmlformats.org/officeDocument/2006/relationships/image" Target="../media/image111.png"/><Relationship Id="rId55" Type="http://schemas.openxmlformats.org/officeDocument/2006/relationships/image" Target="../media/image110.png"/><Relationship Id="rId54" Type="http://schemas.openxmlformats.org/officeDocument/2006/relationships/image" Target="../media/image109.png"/><Relationship Id="rId53" Type="http://schemas.openxmlformats.org/officeDocument/2006/relationships/image" Target="../media/image108.png"/><Relationship Id="rId52" Type="http://schemas.openxmlformats.org/officeDocument/2006/relationships/image" Target="../media/image121.jpeg"/><Relationship Id="rId51" Type="http://schemas.openxmlformats.org/officeDocument/2006/relationships/image" Target="../media/image120.jpeg"/><Relationship Id="rId50" Type="http://schemas.openxmlformats.org/officeDocument/2006/relationships/image" Target="../media/image119.jpeg"/><Relationship Id="rId5" Type="http://schemas.openxmlformats.org/officeDocument/2006/relationships/image" Target="../media/image60.jpeg"/><Relationship Id="rId49" Type="http://schemas.openxmlformats.org/officeDocument/2006/relationships/image" Target="../media/image118.jpeg"/><Relationship Id="rId48" Type="http://schemas.openxmlformats.org/officeDocument/2006/relationships/image" Target="../media/image117.jpeg"/><Relationship Id="rId47" Type="http://schemas.openxmlformats.org/officeDocument/2006/relationships/image" Target="../media/image116.jpeg"/><Relationship Id="rId46" Type="http://schemas.openxmlformats.org/officeDocument/2006/relationships/image" Target="../media/image115.jpeg"/><Relationship Id="rId45" Type="http://schemas.openxmlformats.org/officeDocument/2006/relationships/image" Target="../media/image114.jpeg"/><Relationship Id="rId44" Type="http://schemas.openxmlformats.org/officeDocument/2006/relationships/image" Target="../media/image99.jpeg"/><Relationship Id="rId43" Type="http://schemas.openxmlformats.org/officeDocument/2006/relationships/image" Target="../media/image98.jpeg"/><Relationship Id="rId42" Type="http://schemas.openxmlformats.org/officeDocument/2006/relationships/image" Target="../media/image97.jpeg"/><Relationship Id="rId41" Type="http://schemas.openxmlformats.org/officeDocument/2006/relationships/image" Target="../media/image96.jpeg"/><Relationship Id="rId40" Type="http://schemas.openxmlformats.org/officeDocument/2006/relationships/image" Target="../media/image95.jpeg"/><Relationship Id="rId4" Type="http://schemas.openxmlformats.org/officeDocument/2006/relationships/image" Target="../media/image59.jpeg"/><Relationship Id="rId39" Type="http://schemas.openxmlformats.org/officeDocument/2006/relationships/image" Target="../media/image94.jpeg"/><Relationship Id="rId38" Type="http://schemas.openxmlformats.org/officeDocument/2006/relationships/image" Target="../media/image93.jpeg"/><Relationship Id="rId37" Type="http://schemas.openxmlformats.org/officeDocument/2006/relationships/image" Target="../media/image92.jpeg"/><Relationship Id="rId36" Type="http://schemas.openxmlformats.org/officeDocument/2006/relationships/image" Target="../media/image91.jpeg"/><Relationship Id="rId35" Type="http://schemas.openxmlformats.org/officeDocument/2006/relationships/image" Target="../media/image90.jpeg"/><Relationship Id="rId34" Type="http://schemas.openxmlformats.org/officeDocument/2006/relationships/image" Target="../media/image89.jpeg"/><Relationship Id="rId33" Type="http://schemas.openxmlformats.org/officeDocument/2006/relationships/image" Target="../media/image88.jpeg"/><Relationship Id="rId32" Type="http://schemas.openxmlformats.org/officeDocument/2006/relationships/image" Target="../media/image87.jpeg"/><Relationship Id="rId31" Type="http://schemas.openxmlformats.org/officeDocument/2006/relationships/image" Target="../media/image86.png"/><Relationship Id="rId30" Type="http://schemas.openxmlformats.org/officeDocument/2006/relationships/image" Target="../media/image85.png"/><Relationship Id="rId3" Type="http://schemas.openxmlformats.org/officeDocument/2006/relationships/image" Target="../media/image58.jpeg"/><Relationship Id="rId29" Type="http://schemas.openxmlformats.org/officeDocument/2006/relationships/image" Target="../media/image84.png"/><Relationship Id="rId28" Type="http://schemas.openxmlformats.org/officeDocument/2006/relationships/image" Target="../media/image83.png"/><Relationship Id="rId27" Type="http://schemas.openxmlformats.org/officeDocument/2006/relationships/image" Target="../media/image82.jpeg"/><Relationship Id="rId26" Type="http://schemas.openxmlformats.org/officeDocument/2006/relationships/image" Target="../media/image81.jpeg"/><Relationship Id="rId25" Type="http://schemas.openxmlformats.org/officeDocument/2006/relationships/image" Target="../media/image80.jpeg"/><Relationship Id="rId24" Type="http://schemas.openxmlformats.org/officeDocument/2006/relationships/image" Target="../media/image79.jpeg"/><Relationship Id="rId23" Type="http://schemas.openxmlformats.org/officeDocument/2006/relationships/image" Target="../media/image78.png"/><Relationship Id="rId22" Type="http://schemas.openxmlformats.org/officeDocument/2006/relationships/image" Target="../media/image77.png"/><Relationship Id="rId21" Type="http://schemas.openxmlformats.org/officeDocument/2006/relationships/image" Target="../media/image76.jpeg"/><Relationship Id="rId20" Type="http://schemas.openxmlformats.org/officeDocument/2006/relationships/image" Target="../media/image75.jpeg"/><Relationship Id="rId2" Type="http://schemas.openxmlformats.org/officeDocument/2006/relationships/image" Target="../media/image57.jpeg"/><Relationship Id="rId19" Type="http://schemas.openxmlformats.org/officeDocument/2006/relationships/image" Target="../media/image74.jpeg"/><Relationship Id="rId18" Type="http://schemas.openxmlformats.org/officeDocument/2006/relationships/image" Target="../media/image73.jpeg"/><Relationship Id="rId17" Type="http://schemas.openxmlformats.org/officeDocument/2006/relationships/image" Target="../media/image72.jpeg"/><Relationship Id="rId16" Type="http://schemas.openxmlformats.org/officeDocument/2006/relationships/image" Target="../media/image71.jpeg"/><Relationship Id="rId15" Type="http://schemas.openxmlformats.org/officeDocument/2006/relationships/image" Target="../media/image70.jpeg"/><Relationship Id="rId14" Type="http://schemas.openxmlformats.org/officeDocument/2006/relationships/image" Target="../media/image69.jpeg"/><Relationship Id="rId13" Type="http://schemas.openxmlformats.org/officeDocument/2006/relationships/image" Target="../media/image68.jpeg"/><Relationship Id="rId12" Type="http://schemas.openxmlformats.org/officeDocument/2006/relationships/image" Target="../media/image67.jpeg"/><Relationship Id="rId11" Type="http://schemas.openxmlformats.org/officeDocument/2006/relationships/image" Target="../media/image66.jpeg"/><Relationship Id="rId10" Type="http://schemas.openxmlformats.org/officeDocument/2006/relationships/image" Target="../media/image65.jpeg"/><Relationship Id="rId1" Type="http://schemas.openxmlformats.org/officeDocument/2006/relationships/image" Target="../media/image56.jpeg"/></Relationships>
</file>

<file path=xl/drawings/_rels/drawing2.xml.rels><?xml version="1.0" encoding="UTF-8" standalone="yes"?>
<Relationships xmlns="http://schemas.openxmlformats.org/package/2006/relationships"><Relationship Id="rId9" Type="http://schemas.openxmlformats.org/officeDocument/2006/relationships/image" Target="../media/image14.jpeg"/><Relationship Id="rId8" Type="http://schemas.openxmlformats.org/officeDocument/2006/relationships/image" Target="../media/image13.jpeg"/><Relationship Id="rId7" Type="http://schemas.openxmlformats.org/officeDocument/2006/relationships/image" Target="../media/image7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Relationship Id="rId3" Type="http://schemas.openxmlformats.org/officeDocument/2006/relationships/image" Target="../media/image3.jpeg"/><Relationship Id="rId2" Type="http://schemas.openxmlformats.org/officeDocument/2006/relationships/image" Target="../media/image12.jpeg"/><Relationship Id="rId11" Type="http://schemas.openxmlformats.org/officeDocument/2006/relationships/image" Target="../media/image11.jpeg"/><Relationship Id="rId10" Type="http://schemas.openxmlformats.org/officeDocument/2006/relationships/image" Target="../media/image10.jpe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7" Type="http://schemas.openxmlformats.org/officeDocument/2006/relationships/image" Target="../media/image21.jpeg"/><Relationship Id="rId6" Type="http://schemas.openxmlformats.org/officeDocument/2006/relationships/image" Target="../media/image20.jpeg"/><Relationship Id="rId5" Type="http://schemas.openxmlformats.org/officeDocument/2006/relationships/image" Target="../media/image19.jpeg"/><Relationship Id="rId4" Type="http://schemas.openxmlformats.org/officeDocument/2006/relationships/image" Target="../media/image18.jpeg"/><Relationship Id="rId3" Type="http://schemas.openxmlformats.org/officeDocument/2006/relationships/image" Target="../media/image17.jpeg"/><Relationship Id="rId2" Type="http://schemas.openxmlformats.org/officeDocument/2006/relationships/image" Target="../media/image16.jpeg"/><Relationship Id="rId1" Type="http://schemas.openxmlformats.org/officeDocument/2006/relationships/image" Target="../media/image15.jpeg"/></Relationships>
</file>

<file path=xl/drawings/_rels/drawing4.xml.rels><?xml version="1.0" encoding="UTF-8" standalone="yes"?>
<Relationships xmlns="http://schemas.openxmlformats.org/package/2006/relationships"><Relationship Id="rId7" Type="http://schemas.openxmlformats.org/officeDocument/2006/relationships/image" Target="../media/image21.jpeg"/><Relationship Id="rId6" Type="http://schemas.openxmlformats.org/officeDocument/2006/relationships/image" Target="../media/image20.jpeg"/><Relationship Id="rId5" Type="http://schemas.openxmlformats.org/officeDocument/2006/relationships/image" Target="../media/image19.jpeg"/><Relationship Id="rId4" Type="http://schemas.openxmlformats.org/officeDocument/2006/relationships/image" Target="../media/image18.jpeg"/><Relationship Id="rId3" Type="http://schemas.openxmlformats.org/officeDocument/2006/relationships/image" Target="../media/image17.jpeg"/><Relationship Id="rId2" Type="http://schemas.openxmlformats.org/officeDocument/2006/relationships/image" Target="../media/image16.jpeg"/><Relationship Id="rId1" Type="http://schemas.openxmlformats.org/officeDocument/2006/relationships/image" Target="../media/image15.jpeg"/></Relationships>
</file>

<file path=xl/drawings/_rels/drawing5.xml.rels><?xml version="1.0" encoding="UTF-8" standalone="yes"?>
<Relationships xmlns="http://schemas.openxmlformats.org/package/2006/relationships"><Relationship Id="rId9" Type="http://schemas.openxmlformats.org/officeDocument/2006/relationships/image" Target="../media/image30.jpeg"/><Relationship Id="rId8" Type="http://schemas.openxmlformats.org/officeDocument/2006/relationships/image" Target="../media/image29.jpeg"/><Relationship Id="rId7" Type="http://schemas.openxmlformats.org/officeDocument/2006/relationships/image" Target="../media/image28.jpeg"/><Relationship Id="rId6" Type="http://schemas.openxmlformats.org/officeDocument/2006/relationships/image" Target="../media/image27.jpeg"/><Relationship Id="rId5" Type="http://schemas.openxmlformats.org/officeDocument/2006/relationships/image" Target="../media/image26.jpeg"/><Relationship Id="rId4" Type="http://schemas.openxmlformats.org/officeDocument/2006/relationships/image" Target="../media/image25.jpeg"/><Relationship Id="rId3" Type="http://schemas.openxmlformats.org/officeDocument/2006/relationships/image" Target="../media/image24.jpeg"/><Relationship Id="rId2" Type="http://schemas.openxmlformats.org/officeDocument/2006/relationships/image" Target="../media/image23.jpeg"/><Relationship Id="rId10" Type="http://schemas.openxmlformats.org/officeDocument/2006/relationships/image" Target="../media/image31.jpeg"/><Relationship Id="rId1" Type="http://schemas.openxmlformats.org/officeDocument/2006/relationships/image" Target="../media/image22.jpeg"/></Relationships>
</file>

<file path=xl/drawings/_rels/drawing6.xml.rels><?xml version="1.0" encoding="UTF-8" standalone="yes"?>
<Relationships xmlns="http://schemas.openxmlformats.org/package/2006/relationships"><Relationship Id="rId9" Type="http://schemas.openxmlformats.org/officeDocument/2006/relationships/image" Target="../media/image32.jpeg"/><Relationship Id="rId8" Type="http://schemas.openxmlformats.org/officeDocument/2006/relationships/image" Target="../media/image29.jpeg"/><Relationship Id="rId7" Type="http://schemas.openxmlformats.org/officeDocument/2006/relationships/image" Target="../media/image28.jpeg"/><Relationship Id="rId6" Type="http://schemas.openxmlformats.org/officeDocument/2006/relationships/image" Target="../media/image27.jpeg"/><Relationship Id="rId5" Type="http://schemas.openxmlformats.org/officeDocument/2006/relationships/image" Target="../media/image26.jpeg"/><Relationship Id="rId4" Type="http://schemas.openxmlformats.org/officeDocument/2006/relationships/image" Target="../media/image25.jpeg"/><Relationship Id="rId3" Type="http://schemas.openxmlformats.org/officeDocument/2006/relationships/image" Target="../media/image24.jpeg"/><Relationship Id="rId2" Type="http://schemas.openxmlformats.org/officeDocument/2006/relationships/image" Target="../media/image23.jpeg"/><Relationship Id="rId10" Type="http://schemas.openxmlformats.org/officeDocument/2006/relationships/image" Target="../media/image31.jpeg"/><Relationship Id="rId1" Type="http://schemas.openxmlformats.org/officeDocument/2006/relationships/image" Target="../media/image22.jpeg"/></Relationships>
</file>

<file path=xl/drawings/_rels/drawing7.xml.rels><?xml version="1.0" encoding="UTF-8" standalone="yes"?>
<Relationships xmlns="http://schemas.openxmlformats.org/package/2006/relationships"><Relationship Id="rId9" Type="http://schemas.openxmlformats.org/officeDocument/2006/relationships/image" Target="../media/image41.jpeg"/><Relationship Id="rId8" Type="http://schemas.openxmlformats.org/officeDocument/2006/relationships/image" Target="../media/image40.jpeg"/><Relationship Id="rId7" Type="http://schemas.openxmlformats.org/officeDocument/2006/relationships/image" Target="../media/image39.jpeg"/><Relationship Id="rId6" Type="http://schemas.openxmlformats.org/officeDocument/2006/relationships/image" Target="../media/image38.jpeg"/><Relationship Id="rId5" Type="http://schemas.openxmlformats.org/officeDocument/2006/relationships/image" Target="../media/image37.jpeg"/><Relationship Id="rId4" Type="http://schemas.openxmlformats.org/officeDocument/2006/relationships/image" Target="../media/image36.jpeg"/><Relationship Id="rId3" Type="http://schemas.openxmlformats.org/officeDocument/2006/relationships/image" Target="../media/image35.jpeg"/><Relationship Id="rId2" Type="http://schemas.openxmlformats.org/officeDocument/2006/relationships/image" Target="../media/image34.jpeg"/><Relationship Id="rId12" Type="http://schemas.openxmlformats.org/officeDocument/2006/relationships/image" Target="../media/image44.jpeg"/><Relationship Id="rId11" Type="http://schemas.openxmlformats.org/officeDocument/2006/relationships/image" Target="../media/image43.jpeg"/><Relationship Id="rId10" Type="http://schemas.openxmlformats.org/officeDocument/2006/relationships/image" Target="../media/image42.jpeg"/><Relationship Id="rId1" Type="http://schemas.openxmlformats.org/officeDocument/2006/relationships/image" Target="../media/image33.jpeg"/></Relationships>
</file>

<file path=xl/drawings/_rels/drawing8.xml.rels><?xml version="1.0" encoding="UTF-8" standalone="yes"?>
<Relationships xmlns="http://schemas.openxmlformats.org/package/2006/relationships"><Relationship Id="rId9" Type="http://schemas.openxmlformats.org/officeDocument/2006/relationships/image" Target="../media/image53.jpeg"/><Relationship Id="rId8" Type="http://schemas.openxmlformats.org/officeDocument/2006/relationships/image" Target="../media/image52.jpeg"/><Relationship Id="rId7" Type="http://schemas.openxmlformats.org/officeDocument/2006/relationships/image" Target="../media/image51.jpeg"/><Relationship Id="rId6" Type="http://schemas.openxmlformats.org/officeDocument/2006/relationships/image" Target="../media/image50.jpeg"/><Relationship Id="rId5" Type="http://schemas.openxmlformats.org/officeDocument/2006/relationships/image" Target="../media/image49.jpeg"/><Relationship Id="rId4" Type="http://schemas.openxmlformats.org/officeDocument/2006/relationships/image" Target="../media/image48.jpeg"/><Relationship Id="rId3" Type="http://schemas.openxmlformats.org/officeDocument/2006/relationships/image" Target="../media/image47.jpeg"/><Relationship Id="rId2" Type="http://schemas.openxmlformats.org/officeDocument/2006/relationships/image" Target="../media/image46.jpeg"/><Relationship Id="rId12" Type="http://schemas.openxmlformats.org/officeDocument/2006/relationships/image" Target="../media/image44.jpeg"/><Relationship Id="rId11" Type="http://schemas.openxmlformats.org/officeDocument/2006/relationships/image" Target="../media/image55.jpeg"/><Relationship Id="rId10" Type="http://schemas.openxmlformats.org/officeDocument/2006/relationships/image" Target="../media/image54.jpeg"/><Relationship Id="rId1" Type="http://schemas.openxmlformats.org/officeDocument/2006/relationships/image" Target="../media/image45.jpeg"/></Relationships>
</file>

<file path=xl/drawings/_rels/drawing9.xml.rels><?xml version="1.0" encoding="UTF-8" standalone="yes"?>
<Relationships xmlns="http://schemas.openxmlformats.org/package/2006/relationships"><Relationship Id="rId9" Type="http://schemas.openxmlformats.org/officeDocument/2006/relationships/image" Target="../media/image64.jpeg"/><Relationship Id="rId8" Type="http://schemas.openxmlformats.org/officeDocument/2006/relationships/image" Target="../media/image63.jpeg"/><Relationship Id="rId7" Type="http://schemas.openxmlformats.org/officeDocument/2006/relationships/image" Target="../media/image62.jpeg"/><Relationship Id="rId6" Type="http://schemas.openxmlformats.org/officeDocument/2006/relationships/image" Target="../media/image61.jpeg"/><Relationship Id="rId59" Type="http://schemas.openxmlformats.org/officeDocument/2006/relationships/image" Target="NULL" TargetMode="External"/><Relationship Id="rId58" Type="http://schemas.openxmlformats.org/officeDocument/2006/relationships/image" Target="../media/image113.jpeg"/><Relationship Id="rId57" Type="http://schemas.openxmlformats.org/officeDocument/2006/relationships/image" Target="../media/image112.png"/><Relationship Id="rId56" Type="http://schemas.openxmlformats.org/officeDocument/2006/relationships/image" Target="../media/image111.png"/><Relationship Id="rId55" Type="http://schemas.openxmlformats.org/officeDocument/2006/relationships/image" Target="../media/image110.png"/><Relationship Id="rId54" Type="http://schemas.openxmlformats.org/officeDocument/2006/relationships/image" Target="../media/image109.png"/><Relationship Id="rId53" Type="http://schemas.openxmlformats.org/officeDocument/2006/relationships/image" Target="../media/image108.png"/><Relationship Id="rId52" Type="http://schemas.openxmlformats.org/officeDocument/2006/relationships/image" Target="../media/image107.jpeg"/><Relationship Id="rId51" Type="http://schemas.openxmlformats.org/officeDocument/2006/relationships/image" Target="../media/image106.jpeg"/><Relationship Id="rId50" Type="http://schemas.openxmlformats.org/officeDocument/2006/relationships/image" Target="../media/image105.jpeg"/><Relationship Id="rId5" Type="http://schemas.openxmlformats.org/officeDocument/2006/relationships/image" Target="../media/image60.jpeg"/><Relationship Id="rId49" Type="http://schemas.openxmlformats.org/officeDocument/2006/relationships/image" Target="../media/image104.jpeg"/><Relationship Id="rId48" Type="http://schemas.openxmlformats.org/officeDocument/2006/relationships/image" Target="../media/image103.jpeg"/><Relationship Id="rId47" Type="http://schemas.openxmlformats.org/officeDocument/2006/relationships/image" Target="../media/image102.jpeg"/><Relationship Id="rId46" Type="http://schemas.openxmlformats.org/officeDocument/2006/relationships/image" Target="../media/image101.jpeg"/><Relationship Id="rId45" Type="http://schemas.openxmlformats.org/officeDocument/2006/relationships/image" Target="../media/image100.jpeg"/><Relationship Id="rId44" Type="http://schemas.openxmlformats.org/officeDocument/2006/relationships/image" Target="../media/image99.jpeg"/><Relationship Id="rId43" Type="http://schemas.openxmlformats.org/officeDocument/2006/relationships/image" Target="../media/image98.jpeg"/><Relationship Id="rId42" Type="http://schemas.openxmlformats.org/officeDocument/2006/relationships/image" Target="../media/image97.jpeg"/><Relationship Id="rId41" Type="http://schemas.openxmlformats.org/officeDocument/2006/relationships/image" Target="../media/image96.jpeg"/><Relationship Id="rId40" Type="http://schemas.openxmlformats.org/officeDocument/2006/relationships/image" Target="../media/image95.jpeg"/><Relationship Id="rId4" Type="http://schemas.openxmlformats.org/officeDocument/2006/relationships/image" Target="../media/image59.jpeg"/><Relationship Id="rId39" Type="http://schemas.openxmlformats.org/officeDocument/2006/relationships/image" Target="../media/image94.jpeg"/><Relationship Id="rId38" Type="http://schemas.openxmlformats.org/officeDocument/2006/relationships/image" Target="../media/image93.jpeg"/><Relationship Id="rId37" Type="http://schemas.openxmlformats.org/officeDocument/2006/relationships/image" Target="../media/image92.jpeg"/><Relationship Id="rId36" Type="http://schemas.openxmlformats.org/officeDocument/2006/relationships/image" Target="../media/image91.jpeg"/><Relationship Id="rId35" Type="http://schemas.openxmlformats.org/officeDocument/2006/relationships/image" Target="../media/image90.jpeg"/><Relationship Id="rId34" Type="http://schemas.openxmlformats.org/officeDocument/2006/relationships/image" Target="../media/image89.jpeg"/><Relationship Id="rId33" Type="http://schemas.openxmlformats.org/officeDocument/2006/relationships/image" Target="../media/image88.jpeg"/><Relationship Id="rId32" Type="http://schemas.openxmlformats.org/officeDocument/2006/relationships/image" Target="../media/image87.jpeg"/><Relationship Id="rId31" Type="http://schemas.openxmlformats.org/officeDocument/2006/relationships/image" Target="../media/image86.png"/><Relationship Id="rId30" Type="http://schemas.openxmlformats.org/officeDocument/2006/relationships/image" Target="../media/image85.png"/><Relationship Id="rId3" Type="http://schemas.openxmlformats.org/officeDocument/2006/relationships/image" Target="../media/image58.jpeg"/><Relationship Id="rId29" Type="http://schemas.openxmlformats.org/officeDocument/2006/relationships/image" Target="../media/image84.png"/><Relationship Id="rId28" Type="http://schemas.openxmlformats.org/officeDocument/2006/relationships/image" Target="../media/image83.png"/><Relationship Id="rId27" Type="http://schemas.openxmlformats.org/officeDocument/2006/relationships/image" Target="../media/image82.jpeg"/><Relationship Id="rId26" Type="http://schemas.openxmlformats.org/officeDocument/2006/relationships/image" Target="../media/image81.jpeg"/><Relationship Id="rId25" Type="http://schemas.openxmlformats.org/officeDocument/2006/relationships/image" Target="../media/image80.jpeg"/><Relationship Id="rId24" Type="http://schemas.openxmlformats.org/officeDocument/2006/relationships/image" Target="../media/image79.jpeg"/><Relationship Id="rId23" Type="http://schemas.openxmlformats.org/officeDocument/2006/relationships/image" Target="../media/image78.png"/><Relationship Id="rId22" Type="http://schemas.openxmlformats.org/officeDocument/2006/relationships/image" Target="../media/image77.png"/><Relationship Id="rId21" Type="http://schemas.openxmlformats.org/officeDocument/2006/relationships/image" Target="../media/image76.jpeg"/><Relationship Id="rId20" Type="http://schemas.openxmlformats.org/officeDocument/2006/relationships/image" Target="../media/image75.jpeg"/><Relationship Id="rId2" Type="http://schemas.openxmlformats.org/officeDocument/2006/relationships/image" Target="../media/image57.jpeg"/><Relationship Id="rId19" Type="http://schemas.openxmlformats.org/officeDocument/2006/relationships/image" Target="../media/image74.jpeg"/><Relationship Id="rId18" Type="http://schemas.openxmlformats.org/officeDocument/2006/relationships/image" Target="../media/image73.jpeg"/><Relationship Id="rId17" Type="http://schemas.openxmlformats.org/officeDocument/2006/relationships/image" Target="../media/image72.jpeg"/><Relationship Id="rId16" Type="http://schemas.openxmlformats.org/officeDocument/2006/relationships/image" Target="../media/image71.jpeg"/><Relationship Id="rId15" Type="http://schemas.openxmlformats.org/officeDocument/2006/relationships/image" Target="../media/image70.jpeg"/><Relationship Id="rId14" Type="http://schemas.openxmlformats.org/officeDocument/2006/relationships/image" Target="../media/image69.jpeg"/><Relationship Id="rId13" Type="http://schemas.openxmlformats.org/officeDocument/2006/relationships/image" Target="../media/image68.jpeg"/><Relationship Id="rId12" Type="http://schemas.openxmlformats.org/officeDocument/2006/relationships/image" Target="../media/image67.jpeg"/><Relationship Id="rId11" Type="http://schemas.openxmlformats.org/officeDocument/2006/relationships/image" Target="../media/image66.jpeg"/><Relationship Id="rId10" Type="http://schemas.openxmlformats.org/officeDocument/2006/relationships/image" Target="../media/image65.jpeg"/><Relationship Id="rId1" Type="http://schemas.openxmlformats.org/officeDocument/2006/relationships/image" Target="../media/image56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74963</xdr:colOff>
      <xdr:row>21</xdr:row>
      <xdr:rowOff>16565</xdr:rowOff>
    </xdr:from>
    <xdr:to>
      <xdr:col>2</xdr:col>
      <xdr:colOff>1435851</xdr:colOff>
      <xdr:row>22</xdr:row>
      <xdr:rowOff>622151</xdr:rowOff>
    </xdr:to>
    <xdr:pic>
      <xdr:nvPicPr>
        <xdr:cNvPr id="2" name="图片 1" descr="升级TPU面料ins爆款enbihouse正品儿童透明雨衣雨披 亲子雨衣"/>
        <xdr:cNvPicPr>
          <a:picLocks noChangeAspect="1" noChangeArrowheads="1"/>
        </xdr:cNvPicPr>
      </xdr:nvPicPr>
      <xdr:blipFill>
        <a:blip r:embed="rId1" cstate="screen"/>
        <a:srcRect/>
        <a:stretch>
          <a:fillRect/>
        </a:stretch>
      </xdr:blipFill>
      <xdr:spPr>
        <a:xfrm>
          <a:off x="1570355" y="10202545"/>
          <a:ext cx="1360805" cy="1367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93179</xdr:colOff>
      <xdr:row>18</xdr:row>
      <xdr:rowOff>49696</xdr:rowOff>
    </xdr:from>
    <xdr:to>
      <xdr:col>2</xdr:col>
      <xdr:colOff>1533179</xdr:colOff>
      <xdr:row>20</xdr:row>
      <xdr:rowOff>479215</xdr:rowOff>
    </xdr:to>
    <xdr:pic>
      <xdr:nvPicPr>
        <xdr:cNvPr id="3" name="图片 2"/>
        <xdr:cNvPicPr>
          <a:picLocks noChangeAspect="1"/>
        </xdr:cNvPicPr>
      </xdr:nvPicPr>
      <xdr:blipFill>
        <a:blip r:embed="rId2" cstate="screen"/>
        <a:stretch>
          <a:fillRect/>
        </a:stretch>
      </xdr:blipFill>
      <xdr:spPr>
        <a:xfrm>
          <a:off x="1588135" y="8713470"/>
          <a:ext cx="1440180" cy="1443990"/>
        </a:xfrm>
        <a:prstGeom prst="rect">
          <a:avLst/>
        </a:prstGeom>
      </xdr:spPr>
    </xdr:pic>
    <xdr:clientData/>
  </xdr:twoCellAnchor>
  <xdr:twoCellAnchor editAs="oneCell">
    <xdr:from>
      <xdr:col>2</xdr:col>
      <xdr:colOff>57710</xdr:colOff>
      <xdr:row>6</xdr:row>
      <xdr:rowOff>45481</xdr:rowOff>
    </xdr:from>
    <xdr:to>
      <xdr:col>2</xdr:col>
      <xdr:colOff>1497710</xdr:colOff>
      <xdr:row>9</xdr:row>
      <xdr:rowOff>340679</xdr:rowOff>
    </xdr:to>
    <xdr:pic>
      <xdr:nvPicPr>
        <xdr:cNvPr id="4" name="图片 3"/>
        <xdr:cNvPicPr>
          <a:picLocks noChangeAspect="1"/>
        </xdr:cNvPicPr>
      </xdr:nvPicPr>
      <xdr:blipFill>
        <a:blip r:embed="rId3" cstate="screen"/>
        <a:stretch>
          <a:fillRect/>
        </a:stretch>
      </xdr:blipFill>
      <xdr:spPr>
        <a:xfrm>
          <a:off x="1552575" y="2616835"/>
          <a:ext cx="1440180" cy="1438275"/>
        </a:xfrm>
        <a:prstGeom prst="rect">
          <a:avLst/>
        </a:prstGeom>
      </xdr:spPr>
    </xdr:pic>
    <xdr:clientData/>
  </xdr:twoCellAnchor>
  <xdr:twoCellAnchor editAs="oneCell">
    <xdr:from>
      <xdr:col>2</xdr:col>
      <xdr:colOff>53107</xdr:colOff>
      <xdr:row>3</xdr:row>
      <xdr:rowOff>57978</xdr:rowOff>
    </xdr:from>
    <xdr:to>
      <xdr:col>2</xdr:col>
      <xdr:colOff>1133728</xdr:colOff>
      <xdr:row>5</xdr:row>
      <xdr:rowOff>375978</xdr:rowOff>
    </xdr:to>
    <xdr:pic>
      <xdr:nvPicPr>
        <xdr:cNvPr id="5" name="图片 4"/>
        <xdr:cNvPicPr>
          <a:picLocks noChangeAspect="1"/>
        </xdr:cNvPicPr>
      </xdr:nvPicPr>
      <xdr:blipFill>
        <a:blip r:embed="rId4" cstate="screen"/>
        <a:stretch>
          <a:fillRect/>
        </a:stretch>
      </xdr:blipFill>
      <xdr:spPr>
        <a:xfrm>
          <a:off x="1548130" y="1486535"/>
          <a:ext cx="1080770" cy="1080135"/>
        </a:xfrm>
        <a:prstGeom prst="rect">
          <a:avLst/>
        </a:prstGeom>
      </xdr:spPr>
    </xdr:pic>
    <xdr:clientData/>
  </xdr:twoCellAnchor>
  <xdr:twoCellAnchor editAs="oneCell">
    <xdr:from>
      <xdr:col>2</xdr:col>
      <xdr:colOff>43484</xdr:colOff>
      <xdr:row>23</xdr:row>
      <xdr:rowOff>70817</xdr:rowOff>
    </xdr:from>
    <xdr:to>
      <xdr:col>2</xdr:col>
      <xdr:colOff>1483484</xdr:colOff>
      <xdr:row>26</xdr:row>
      <xdr:rowOff>366575</xdr:rowOff>
    </xdr:to>
    <xdr:pic>
      <xdr:nvPicPr>
        <xdr:cNvPr id="6" name="图片 5"/>
        <xdr:cNvPicPr>
          <a:picLocks noChangeAspect="1"/>
        </xdr:cNvPicPr>
      </xdr:nvPicPr>
      <xdr:blipFill>
        <a:blip r:embed="rId5" cstate="screen"/>
        <a:stretch>
          <a:fillRect/>
        </a:stretch>
      </xdr:blipFill>
      <xdr:spPr>
        <a:xfrm>
          <a:off x="1538605" y="11780520"/>
          <a:ext cx="1440180" cy="1438910"/>
        </a:xfrm>
        <a:prstGeom prst="rect">
          <a:avLst/>
        </a:prstGeom>
      </xdr:spPr>
    </xdr:pic>
    <xdr:clientData/>
  </xdr:twoCellAnchor>
  <xdr:twoCellAnchor editAs="oneCell">
    <xdr:from>
      <xdr:col>2</xdr:col>
      <xdr:colOff>98149</xdr:colOff>
      <xdr:row>27</xdr:row>
      <xdr:rowOff>68332</xdr:rowOff>
    </xdr:from>
    <xdr:to>
      <xdr:col>2</xdr:col>
      <xdr:colOff>1538149</xdr:colOff>
      <xdr:row>27</xdr:row>
      <xdr:rowOff>1508332</xdr:rowOff>
    </xdr:to>
    <xdr:pic>
      <xdr:nvPicPr>
        <xdr:cNvPr id="7" name="图片 6"/>
        <xdr:cNvPicPr>
          <a:picLocks noChangeAspect="1"/>
        </xdr:cNvPicPr>
      </xdr:nvPicPr>
      <xdr:blipFill>
        <a:blip r:embed="rId6" cstate="screen"/>
        <a:stretch>
          <a:fillRect/>
        </a:stretch>
      </xdr:blipFill>
      <xdr:spPr>
        <a:xfrm>
          <a:off x="1593215" y="13301980"/>
          <a:ext cx="1440180" cy="1440180"/>
        </a:xfrm>
        <a:prstGeom prst="rect">
          <a:avLst/>
        </a:prstGeom>
      </xdr:spPr>
    </xdr:pic>
    <xdr:clientData/>
  </xdr:twoCellAnchor>
  <xdr:twoCellAnchor editAs="oneCell">
    <xdr:from>
      <xdr:col>2</xdr:col>
      <xdr:colOff>73301</xdr:colOff>
      <xdr:row>28</xdr:row>
      <xdr:rowOff>49696</xdr:rowOff>
    </xdr:from>
    <xdr:to>
      <xdr:col>2</xdr:col>
      <xdr:colOff>1513301</xdr:colOff>
      <xdr:row>29</xdr:row>
      <xdr:rowOff>727696</xdr:rowOff>
    </xdr:to>
    <xdr:pic>
      <xdr:nvPicPr>
        <xdr:cNvPr id="8" name="图片 7"/>
        <xdr:cNvPicPr>
          <a:picLocks noChangeAspect="1"/>
        </xdr:cNvPicPr>
      </xdr:nvPicPr>
      <xdr:blipFill>
        <a:blip r:embed="rId7" cstate="screen"/>
        <a:stretch>
          <a:fillRect/>
        </a:stretch>
      </xdr:blipFill>
      <xdr:spPr>
        <a:xfrm>
          <a:off x="1568450" y="15062835"/>
          <a:ext cx="1440180" cy="1439545"/>
        </a:xfrm>
        <a:prstGeom prst="rect">
          <a:avLst/>
        </a:prstGeom>
      </xdr:spPr>
    </xdr:pic>
    <xdr:clientData/>
  </xdr:twoCellAnchor>
  <xdr:twoCellAnchor>
    <xdr:from>
      <xdr:col>2</xdr:col>
      <xdr:colOff>104857</xdr:colOff>
      <xdr:row>10</xdr:row>
      <xdr:rowOff>217714</xdr:rowOff>
    </xdr:from>
    <xdr:to>
      <xdr:col>2</xdr:col>
      <xdr:colOff>1836964</xdr:colOff>
      <xdr:row>11</xdr:row>
      <xdr:rowOff>679601</xdr:rowOff>
    </xdr:to>
    <xdr:grpSp>
      <xdr:nvGrpSpPr>
        <xdr:cNvPr id="9" name="组合 8"/>
        <xdr:cNvGrpSpPr/>
      </xdr:nvGrpSpPr>
      <xdr:grpSpPr>
        <a:xfrm>
          <a:off x="1600200" y="4312920"/>
          <a:ext cx="1731645" cy="1224280"/>
          <a:chOff x="1568824" y="4269442"/>
          <a:chExt cx="2403705" cy="1440000"/>
        </a:xfrm>
      </xdr:grpSpPr>
      <xdr:pic>
        <xdr:nvPicPr>
          <xdr:cNvPr id="10" name="图片 9"/>
          <xdr:cNvPicPr>
            <a:picLocks noChangeAspect="1"/>
          </xdr:cNvPicPr>
        </xdr:nvPicPr>
        <xdr:blipFill>
          <a:blip r:embed="rId8" cstate="screen"/>
          <a:stretch>
            <a:fillRect/>
          </a:stretch>
        </xdr:blipFill>
        <xdr:spPr>
          <a:xfrm>
            <a:off x="1568824" y="4269442"/>
            <a:ext cx="1440000" cy="1440000"/>
          </a:xfrm>
          <a:prstGeom prst="rect">
            <a:avLst/>
          </a:prstGeom>
        </xdr:spPr>
      </xdr:pic>
      <xdr:pic>
        <xdr:nvPicPr>
          <xdr:cNvPr id="11" name="图片 10"/>
          <xdr:cNvPicPr>
            <a:picLocks noChangeAspect="1"/>
          </xdr:cNvPicPr>
        </xdr:nvPicPr>
        <xdr:blipFill>
          <a:blip r:embed="rId9" cstate="screen"/>
          <a:stretch>
            <a:fillRect/>
          </a:stretch>
        </xdr:blipFill>
        <xdr:spPr>
          <a:xfrm>
            <a:off x="2532529" y="4269442"/>
            <a:ext cx="1440000" cy="1440000"/>
          </a:xfrm>
          <a:prstGeom prst="rect">
            <a:avLst/>
          </a:prstGeom>
        </xdr:spPr>
      </xdr:pic>
    </xdr:grpSp>
    <xdr:clientData/>
  </xdr:twoCellAnchor>
  <xdr:twoCellAnchor editAs="oneCell">
    <xdr:from>
      <xdr:col>2</xdr:col>
      <xdr:colOff>66260</xdr:colOff>
      <xdr:row>12</xdr:row>
      <xdr:rowOff>66261</xdr:rowOff>
    </xdr:from>
    <xdr:to>
      <xdr:col>2</xdr:col>
      <xdr:colOff>1506260</xdr:colOff>
      <xdr:row>14</xdr:row>
      <xdr:rowOff>495780</xdr:rowOff>
    </xdr:to>
    <xdr:pic>
      <xdr:nvPicPr>
        <xdr:cNvPr id="12" name="图片 11"/>
        <xdr:cNvPicPr>
          <a:picLocks noChangeAspect="1"/>
        </xdr:cNvPicPr>
      </xdr:nvPicPr>
      <xdr:blipFill>
        <a:blip r:embed="rId10" cstate="screen"/>
        <a:stretch>
          <a:fillRect/>
        </a:stretch>
      </xdr:blipFill>
      <xdr:spPr>
        <a:xfrm>
          <a:off x="1561465" y="5685790"/>
          <a:ext cx="1440180" cy="1443990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15</xdr:row>
      <xdr:rowOff>47625</xdr:rowOff>
    </xdr:from>
    <xdr:to>
      <xdr:col>2</xdr:col>
      <xdr:colOff>1516200</xdr:colOff>
      <xdr:row>17</xdr:row>
      <xdr:rowOff>477974</xdr:rowOff>
    </xdr:to>
    <xdr:pic>
      <xdr:nvPicPr>
        <xdr:cNvPr id="13" name="图片 12"/>
        <xdr:cNvPicPr>
          <a:picLocks noChangeAspect="1"/>
        </xdr:cNvPicPr>
      </xdr:nvPicPr>
      <xdr:blipFill>
        <a:blip r:embed="rId11" cstate="screen"/>
        <a:stretch>
          <a:fillRect/>
        </a:stretch>
      </xdr:blipFill>
      <xdr:spPr>
        <a:xfrm>
          <a:off x="1571625" y="7189470"/>
          <a:ext cx="1439545" cy="1444625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4</xdr:col>
      <xdr:colOff>129886</xdr:colOff>
      <xdr:row>3</xdr:row>
      <xdr:rowOff>142009</xdr:rowOff>
    </xdr:from>
    <xdr:to>
      <xdr:col>4</xdr:col>
      <xdr:colOff>1929886</xdr:colOff>
      <xdr:row>6</xdr:row>
      <xdr:rowOff>61255</xdr:rowOff>
    </xdr:to>
    <xdr:pic>
      <xdr:nvPicPr>
        <xdr:cNvPr id="38" name="图片 37"/>
        <xdr:cNvPicPr>
          <a:picLocks noChangeAspect="1"/>
        </xdr:cNvPicPr>
      </xdr:nvPicPr>
      <xdr:blipFill>
        <a:blip r:embed="rId1" cstate="screen"/>
        <a:stretch>
          <a:fillRect/>
        </a:stretch>
      </xdr:blipFill>
      <xdr:spPr>
        <a:xfrm>
          <a:off x="5349240" y="1503680"/>
          <a:ext cx="1800225" cy="1828165"/>
        </a:xfrm>
        <a:prstGeom prst="rect">
          <a:avLst/>
        </a:prstGeom>
      </xdr:spPr>
    </xdr:pic>
    <xdr:clientData/>
  </xdr:twoCellAnchor>
  <xdr:twoCellAnchor editAs="oneCell">
    <xdr:from>
      <xdr:col>4</xdr:col>
      <xdr:colOff>99579</xdr:colOff>
      <xdr:row>7</xdr:row>
      <xdr:rowOff>102178</xdr:rowOff>
    </xdr:from>
    <xdr:to>
      <xdr:col>4</xdr:col>
      <xdr:colOff>2259579</xdr:colOff>
      <xdr:row>9</xdr:row>
      <xdr:rowOff>284878</xdr:rowOff>
    </xdr:to>
    <xdr:pic>
      <xdr:nvPicPr>
        <xdr:cNvPr id="39" name="图片 38"/>
        <xdr:cNvPicPr>
          <a:picLocks noChangeAspect="1"/>
        </xdr:cNvPicPr>
      </xdr:nvPicPr>
      <xdr:blipFill>
        <a:blip r:embed="rId2" cstate="screen"/>
        <a:stretch>
          <a:fillRect/>
        </a:stretch>
      </xdr:blipFill>
      <xdr:spPr>
        <a:xfrm>
          <a:off x="5318760" y="4008755"/>
          <a:ext cx="2160270" cy="1455420"/>
        </a:xfrm>
        <a:prstGeom prst="rect">
          <a:avLst/>
        </a:prstGeom>
      </xdr:spPr>
    </xdr:pic>
    <xdr:clientData/>
  </xdr:twoCellAnchor>
  <xdr:twoCellAnchor editAs="oneCell">
    <xdr:from>
      <xdr:col>4</xdr:col>
      <xdr:colOff>85725</xdr:colOff>
      <xdr:row>11</xdr:row>
      <xdr:rowOff>123825</xdr:rowOff>
    </xdr:from>
    <xdr:to>
      <xdr:col>4</xdr:col>
      <xdr:colOff>2245725</xdr:colOff>
      <xdr:row>13</xdr:row>
      <xdr:rowOff>417404</xdr:rowOff>
    </xdr:to>
    <xdr:pic>
      <xdr:nvPicPr>
        <xdr:cNvPr id="40" name="图片 39"/>
        <xdr:cNvPicPr>
          <a:picLocks noChangeAspect="1"/>
        </xdr:cNvPicPr>
      </xdr:nvPicPr>
      <xdr:blipFill>
        <a:blip r:embed="rId3" cstate="screen"/>
        <a:stretch>
          <a:fillRect/>
        </a:stretch>
      </xdr:blipFill>
      <xdr:spPr>
        <a:xfrm>
          <a:off x="5305425" y="6576060"/>
          <a:ext cx="2159635" cy="1565910"/>
        </a:xfrm>
        <a:prstGeom prst="rect">
          <a:avLst/>
        </a:prstGeom>
      </xdr:spPr>
    </xdr:pic>
    <xdr:clientData/>
  </xdr:twoCellAnchor>
  <xdr:twoCellAnchor editAs="oneCell">
    <xdr:from>
      <xdr:col>4</xdr:col>
      <xdr:colOff>76200</xdr:colOff>
      <xdr:row>18</xdr:row>
      <xdr:rowOff>161925</xdr:rowOff>
    </xdr:from>
    <xdr:to>
      <xdr:col>4</xdr:col>
      <xdr:colOff>2236200</xdr:colOff>
      <xdr:row>20</xdr:row>
      <xdr:rowOff>443985</xdr:rowOff>
    </xdr:to>
    <xdr:pic>
      <xdr:nvPicPr>
        <xdr:cNvPr id="42" name="图片 41"/>
        <xdr:cNvPicPr>
          <a:picLocks noChangeAspect="1"/>
        </xdr:cNvPicPr>
      </xdr:nvPicPr>
      <xdr:blipFill>
        <a:blip r:embed="rId4" cstate="screen"/>
        <a:stretch>
          <a:fillRect/>
        </a:stretch>
      </xdr:blipFill>
      <xdr:spPr>
        <a:xfrm>
          <a:off x="5295900" y="11068050"/>
          <a:ext cx="2159635" cy="1554480"/>
        </a:xfrm>
        <a:prstGeom prst="rect">
          <a:avLst/>
        </a:prstGeom>
      </xdr:spPr>
    </xdr:pic>
    <xdr:clientData/>
  </xdr:twoCellAnchor>
  <xdr:twoCellAnchor editAs="oneCell">
    <xdr:from>
      <xdr:col>4</xdr:col>
      <xdr:colOff>95250</xdr:colOff>
      <xdr:row>21</xdr:row>
      <xdr:rowOff>114300</xdr:rowOff>
    </xdr:from>
    <xdr:to>
      <xdr:col>4</xdr:col>
      <xdr:colOff>2255250</xdr:colOff>
      <xdr:row>23</xdr:row>
      <xdr:rowOff>406440</xdr:rowOff>
    </xdr:to>
    <xdr:pic>
      <xdr:nvPicPr>
        <xdr:cNvPr id="43" name="图片 42"/>
        <xdr:cNvPicPr>
          <a:picLocks noChangeAspect="1"/>
        </xdr:cNvPicPr>
      </xdr:nvPicPr>
      <xdr:blipFill>
        <a:blip r:embed="rId5" cstate="screen"/>
        <a:stretch>
          <a:fillRect/>
        </a:stretch>
      </xdr:blipFill>
      <xdr:spPr>
        <a:xfrm>
          <a:off x="5314950" y="12929235"/>
          <a:ext cx="2159635" cy="1564640"/>
        </a:xfrm>
        <a:prstGeom prst="rect">
          <a:avLst/>
        </a:prstGeom>
      </xdr:spPr>
    </xdr:pic>
    <xdr:clientData/>
  </xdr:twoCellAnchor>
  <xdr:twoCellAnchor editAs="oneCell">
    <xdr:from>
      <xdr:col>4</xdr:col>
      <xdr:colOff>114300</xdr:colOff>
      <xdr:row>24</xdr:row>
      <xdr:rowOff>123825</xdr:rowOff>
    </xdr:from>
    <xdr:to>
      <xdr:col>4</xdr:col>
      <xdr:colOff>2274300</xdr:colOff>
      <xdr:row>26</xdr:row>
      <xdr:rowOff>409382</xdr:rowOff>
    </xdr:to>
    <xdr:pic>
      <xdr:nvPicPr>
        <xdr:cNvPr id="44" name="图片 43"/>
        <xdr:cNvPicPr>
          <a:picLocks noChangeAspect="1"/>
        </xdr:cNvPicPr>
      </xdr:nvPicPr>
      <xdr:blipFill>
        <a:blip r:embed="rId6" cstate="screen"/>
        <a:stretch>
          <a:fillRect/>
        </a:stretch>
      </xdr:blipFill>
      <xdr:spPr>
        <a:xfrm>
          <a:off x="5334000" y="14847570"/>
          <a:ext cx="2159635" cy="1557655"/>
        </a:xfrm>
        <a:prstGeom prst="rect">
          <a:avLst/>
        </a:prstGeom>
      </xdr:spPr>
    </xdr:pic>
    <xdr:clientData/>
  </xdr:twoCellAnchor>
  <xdr:twoCellAnchor editAs="oneCell">
    <xdr:from>
      <xdr:col>4</xdr:col>
      <xdr:colOff>133350</xdr:colOff>
      <xdr:row>27</xdr:row>
      <xdr:rowOff>114300</xdr:rowOff>
    </xdr:from>
    <xdr:to>
      <xdr:col>4</xdr:col>
      <xdr:colOff>2293350</xdr:colOff>
      <xdr:row>29</xdr:row>
      <xdr:rowOff>400097</xdr:rowOff>
    </xdr:to>
    <xdr:pic>
      <xdr:nvPicPr>
        <xdr:cNvPr id="45" name="图片 44"/>
        <xdr:cNvPicPr>
          <a:picLocks noChangeAspect="1"/>
        </xdr:cNvPicPr>
      </xdr:nvPicPr>
      <xdr:blipFill>
        <a:blip r:embed="rId7" cstate="screen"/>
        <a:stretch>
          <a:fillRect/>
        </a:stretch>
      </xdr:blipFill>
      <xdr:spPr>
        <a:xfrm>
          <a:off x="5353050" y="16746855"/>
          <a:ext cx="2159635" cy="1558290"/>
        </a:xfrm>
        <a:prstGeom prst="rect">
          <a:avLst/>
        </a:prstGeom>
      </xdr:spPr>
    </xdr:pic>
    <xdr:clientData/>
  </xdr:twoCellAnchor>
  <xdr:twoCellAnchor editAs="oneCell">
    <xdr:from>
      <xdr:col>4</xdr:col>
      <xdr:colOff>123825</xdr:colOff>
      <xdr:row>33</xdr:row>
      <xdr:rowOff>190500</xdr:rowOff>
    </xdr:from>
    <xdr:to>
      <xdr:col>4</xdr:col>
      <xdr:colOff>2283825</xdr:colOff>
      <xdr:row>35</xdr:row>
      <xdr:rowOff>475995</xdr:rowOff>
    </xdr:to>
    <xdr:pic>
      <xdr:nvPicPr>
        <xdr:cNvPr id="47" name="图片 46"/>
        <xdr:cNvPicPr>
          <a:picLocks noChangeAspect="1"/>
        </xdr:cNvPicPr>
      </xdr:nvPicPr>
      <xdr:blipFill>
        <a:blip r:embed="rId8" cstate="screen"/>
        <a:stretch>
          <a:fillRect/>
        </a:stretch>
      </xdr:blipFill>
      <xdr:spPr>
        <a:xfrm>
          <a:off x="5343525" y="20640675"/>
          <a:ext cx="2159635" cy="1557655"/>
        </a:xfrm>
        <a:prstGeom prst="rect">
          <a:avLst/>
        </a:prstGeom>
      </xdr:spPr>
    </xdr:pic>
    <xdr:clientData/>
  </xdr:twoCellAnchor>
  <xdr:twoCellAnchor editAs="oneCell">
    <xdr:from>
      <xdr:col>4</xdr:col>
      <xdr:colOff>133350</xdr:colOff>
      <xdr:row>36</xdr:row>
      <xdr:rowOff>152400</xdr:rowOff>
    </xdr:from>
    <xdr:to>
      <xdr:col>4</xdr:col>
      <xdr:colOff>2293350</xdr:colOff>
      <xdr:row>38</xdr:row>
      <xdr:rowOff>437957</xdr:rowOff>
    </xdr:to>
    <xdr:pic>
      <xdr:nvPicPr>
        <xdr:cNvPr id="48" name="图片 47"/>
        <xdr:cNvPicPr>
          <a:picLocks noChangeAspect="1"/>
        </xdr:cNvPicPr>
      </xdr:nvPicPr>
      <xdr:blipFill>
        <a:blip r:embed="rId9" cstate="screen"/>
        <a:stretch>
          <a:fillRect/>
        </a:stretch>
      </xdr:blipFill>
      <xdr:spPr>
        <a:xfrm>
          <a:off x="5353050" y="22511385"/>
          <a:ext cx="2159635" cy="1557655"/>
        </a:xfrm>
        <a:prstGeom prst="rect">
          <a:avLst/>
        </a:prstGeom>
      </xdr:spPr>
    </xdr:pic>
    <xdr:clientData/>
  </xdr:twoCellAnchor>
  <xdr:twoCellAnchor editAs="oneCell">
    <xdr:from>
      <xdr:col>4</xdr:col>
      <xdr:colOff>142875</xdr:colOff>
      <xdr:row>39</xdr:row>
      <xdr:rowOff>190500</xdr:rowOff>
    </xdr:from>
    <xdr:to>
      <xdr:col>4</xdr:col>
      <xdr:colOff>2302875</xdr:colOff>
      <xdr:row>41</xdr:row>
      <xdr:rowOff>476318</xdr:rowOff>
    </xdr:to>
    <xdr:pic>
      <xdr:nvPicPr>
        <xdr:cNvPr id="49" name="图片 48"/>
        <xdr:cNvPicPr>
          <a:picLocks noChangeAspect="1"/>
        </xdr:cNvPicPr>
      </xdr:nvPicPr>
      <xdr:blipFill>
        <a:blip r:embed="rId10" cstate="screen"/>
        <a:stretch>
          <a:fillRect/>
        </a:stretch>
      </xdr:blipFill>
      <xdr:spPr>
        <a:xfrm>
          <a:off x="5362575" y="24458295"/>
          <a:ext cx="2159635" cy="1558290"/>
        </a:xfrm>
        <a:prstGeom prst="rect">
          <a:avLst/>
        </a:prstGeom>
      </xdr:spPr>
    </xdr:pic>
    <xdr:clientData/>
  </xdr:twoCellAnchor>
  <xdr:twoCellAnchor editAs="oneCell">
    <xdr:from>
      <xdr:col>4</xdr:col>
      <xdr:colOff>85725</xdr:colOff>
      <xdr:row>50</xdr:row>
      <xdr:rowOff>142875</xdr:rowOff>
    </xdr:from>
    <xdr:to>
      <xdr:col>4</xdr:col>
      <xdr:colOff>2245725</xdr:colOff>
      <xdr:row>52</xdr:row>
      <xdr:rowOff>325575</xdr:rowOff>
    </xdr:to>
    <xdr:pic>
      <xdr:nvPicPr>
        <xdr:cNvPr id="52" name="图片 51"/>
        <xdr:cNvPicPr>
          <a:picLocks noChangeAspect="1"/>
        </xdr:cNvPicPr>
      </xdr:nvPicPr>
      <xdr:blipFill>
        <a:blip r:embed="rId11" cstate="screen"/>
        <a:stretch>
          <a:fillRect/>
        </a:stretch>
      </xdr:blipFill>
      <xdr:spPr>
        <a:xfrm>
          <a:off x="5305425" y="31409640"/>
          <a:ext cx="2159635" cy="1454785"/>
        </a:xfrm>
        <a:prstGeom prst="rect">
          <a:avLst/>
        </a:prstGeom>
      </xdr:spPr>
    </xdr:pic>
    <xdr:clientData/>
  </xdr:twoCellAnchor>
  <xdr:twoCellAnchor editAs="oneCell">
    <xdr:from>
      <xdr:col>4</xdr:col>
      <xdr:colOff>104775</xdr:colOff>
      <xdr:row>53</xdr:row>
      <xdr:rowOff>95250</xdr:rowOff>
    </xdr:from>
    <xdr:to>
      <xdr:col>4</xdr:col>
      <xdr:colOff>2084775</xdr:colOff>
      <xdr:row>55</xdr:row>
      <xdr:rowOff>568760</xdr:rowOff>
    </xdr:to>
    <xdr:pic>
      <xdr:nvPicPr>
        <xdr:cNvPr id="53" name="图片 52"/>
        <xdr:cNvPicPr>
          <a:picLocks noChangeAspect="1"/>
        </xdr:cNvPicPr>
      </xdr:nvPicPr>
      <xdr:blipFill>
        <a:blip r:embed="rId12" cstate="screen"/>
        <a:stretch>
          <a:fillRect/>
        </a:stretch>
      </xdr:blipFill>
      <xdr:spPr>
        <a:xfrm>
          <a:off x="5324475" y="33270825"/>
          <a:ext cx="1979930" cy="1745615"/>
        </a:xfrm>
        <a:prstGeom prst="rect">
          <a:avLst/>
        </a:prstGeom>
      </xdr:spPr>
    </xdr:pic>
    <xdr:clientData/>
  </xdr:twoCellAnchor>
  <xdr:twoCellAnchor editAs="oneCell">
    <xdr:from>
      <xdr:col>4</xdr:col>
      <xdr:colOff>57150</xdr:colOff>
      <xdr:row>56</xdr:row>
      <xdr:rowOff>66676</xdr:rowOff>
    </xdr:from>
    <xdr:to>
      <xdr:col>4</xdr:col>
      <xdr:colOff>2217150</xdr:colOff>
      <xdr:row>58</xdr:row>
      <xdr:rowOff>577011</xdr:rowOff>
    </xdr:to>
    <xdr:pic>
      <xdr:nvPicPr>
        <xdr:cNvPr id="54" name="图片 53"/>
        <xdr:cNvPicPr>
          <a:picLocks noChangeAspect="1"/>
        </xdr:cNvPicPr>
      </xdr:nvPicPr>
      <xdr:blipFill>
        <a:blip r:embed="rId13" cstate="screen"/>
        <a:stretch>
          <a:fillRect/>
        </a:stretch>
      </xdr:blipFill>
      <xdr:spPr>
        <a:xfrm>
          <a:off x="5276850" y="35151060"/>
          <a:ext cx="2159635" cy="1782445"/>
        </a:xfrm>
        <a:prstGeom prst="rect">
          <a:avLst/>
        </a:prstGeom>
      </xdr:spPr>
    </xdr:pic>
    <xdr:clientData/>
  </xdr:twoCellAnchor>
  <xdr:twoCellAnchor editAs="oneCell">
    <xdr:from>
      <xdr:col>4</xdr:col>
      <xdr:colOff>104775</xdr:colOff>
      <xdr:row>59</xdr:row>
      <xdr:rowOff>123826</xdr:rowOff>
    </xdr:from>
    <xdr:to>
      <xdr:col>4</xdr:col>
      <xdr:colOff>2264775</xdr:colOff>
      <xdr:row>61</xdr:row>
      <xdr:rowOff>306661</xdr:rowOff>
    </xdr:to>
    <xdr:pic>
      <xdr:nvPicPr>
        <xdr:cNvPr id="55" name="图片 54"/>
        <xdr:cNvPicPr>
          <a:picLocks noChangeAspect="1"/>
        </xdr:cNvPicPr>
      </xdr:nvPicPr>
      <xdr:blipFill>
        <a:blip r:embed="rId14" cstate="screen"/>
        <a:stretch>
          <a:fillRect/>
        </a:stretch>
      </xdr:blipFill>
      <xdr:spPr>
        <a:xfrm>
          <a:off x="5324475" y="37117020"/>
          <a:ext cx="2159635" cy="1454785"/>
        </a:xfrm>
        <a:prstGeom prst="rect">
          <a:avLst/>
        </a:prstGeom>
      </xdr:spPr>
    </xdr:pic>
    <xdr:clientData/>
  </xdr:twoCellAnchor>
  <xdr:twoCellAnchor editAs="oneCell">
    <xdr:from>
      <xdr:col>4</xdr:col>
      <xdr:colOff>62594</xdr:colOff>
      <xdr:row>64</xdr:row>
      <xdr:rowOff>242453</xdr:rowOff>
    </xdr:from>
    <xdr:to>
      <xdr:col>4</xdr:col>
      <xdr:colOff>2272393</xdr:colOff>
      <xdr:row>66</xdr:row>
      <xdr:rowOff>450273</xdr:rowOff>
    </xdr:to>
    <xdr:pic>
      <xdr:nvPicPr>
        <xdr:cNvPr id="56" name="图片 55"/>
        <xdr:cNvPicPr>
          <a:picLocks noChangeAspect="1"/>
        </xdr:cNvPicPr>
      </xdr:nvPicPr>
      <xdr:blipFill>
        <a:blip r:embed="rId15" cstate="screen"/>
        <a:srcRect/>
        <a:stretch>
          <a:fillRect/>
        </a:stretch>
      </xdr:blipFill>
      <xdr:spPr>
        <a:xfrm>
          <a:off x="5281930" y="40416480"/>
          <a:ext cx="2209800" cy="1480820"/>
        </a:xfrm>
        <a:prstGeom prst="rect">
          <a:avLst/>
        </a:prstGeom>
      </xdr:spPr>
    </xdr:pic>
    <xdr:clientData/>
  </xdr:twoCellAnchor>
  <xdr:twoCellAnchor editAs="oneCell">
    <xdr:from>
      <xdr:col>4</xdr:col>
      <xdr:colOff>68036</xdr:colOff>
      <xdr:row>71</xdr:row>
      <xdr:rowOff>13609</xdr:rowOff>
    </xdr:from>
    <xdr:to>
      <xdr:col>4</xdr:col>
      <xdr:colOff>2272393</xdr:colOff>
      <xdr:row>73</xdr:row>
      <xdr:rowOff>571499</xdr:rowOff>
    </xdr:to>
    <xdr:pic>
      <xdr:nvPicPr>
        <xdr:cNvPr id="58" name="图片 57"/>
        <xdr:cNvPicPr>
          <a:picLocks noChangeAspect="1"/>
        </xdr:cNvPicPr>
      </xdr:nvPicPr>
      <xdr:blipFill>
        <a:blip r:embed="rId16" cstate="screen"/>
        <a:stretch>
          <a:fillRect/>
        </a:stretch>
      </xdr:blipFill>
      <xdr:spPr>
        <a:xfrm>
          <a:off x="5287645" y="44641770"/>
          <a:ext cx="2204085" cy="1830070"/>
        </a:xfrm>
        <a:prstGeom prst="rect">
          <a:avLst/>
        </a:prstGeom>
      </xdr:spPr>
    </xdr:pic>
    <xdr:clientData/>
  </xdr:twoCellAnchor>
  <xdr:twoCellAnchor editAs="oneCell">
    <xdr:from>
      <xdr:col>4</xdr:col>
      <xdr:colOff>68035</xdr:colOff>
      <xdr:row>74</xdr:row>
      <xdr:rowOff>68034</xdr:rowOff>
    </xdr:from>
    <xdr:to>
      <xdr:col>4</xdr:col>
      <xdr:colOff>2285999</xdr:colOff>
      <xdr:row>76</xdr:row>
      <xdr:rowOff>557891</xdr:rowOff>
    </xdr:to>
    <xdr:pic>
      <xdr:nvPicPr>
        <xdr:cNvPr id="59" name="图片 58"/>
        <xdr:cNvPicPr>
          <a:picLocks noChangeAspect="1"/>
        </xdr:cNvPicPr>
      </xdr:nvPicPr>
      <xdr:blipFill>
        <a:blip r:embed="rId17" cstate="screen"/>
        <a:stretch>
          <a:fillRect/>
        </a:stretch>
      </xdr:blipFill>
      <xdr:spPr>
        <a:xfrm>
          <a:off x="5287645" y="46605190"/>
          <a:ext cx="2217420" cy="1762125"/>
        </a:xfrm>
        <a:prstGeom prst="rect">
          <a:avLst/>
        </a:prstGeom>
      </xdr:spPr>
    </xdr:pic>
    <xdr:clientData/>
  </xdr:twoCellAnchor>
  <xdr:twoCellAnchor editAs="oneCell">
    <xdr:from>
      <xdr:col>4</xdr:col>
      <xdr:colOff>149678</xdr:colOff>
      <xdr:row>77</xdr:row>
      <xdr:rowOff>40820</xdr:rowOff>
    </xdr:from>
    <xdr:to>
      <xdr:col>4</xdr:col>
      <xdr:colOff>2245177</xdr:colOff>
      <xdr:row>79</xdr:row>
      <xdr:rowOff>517069</xdr:rowOff>
    </xdr:to>
    <xdr:pic>
      <xdr:nvPicPr>
        <xdr:cNvPr id="60" name="图片 59"/>
        <xdr:cNvPicPr>
          <a:picLocks noChangeAspect="1"/>
        </xdr:cNvPicPr>
      </xdr:nvPicPr>
      <xdr:blipFill>
        <a:blip r:embed="rId18" cstate="screen"/>
        <a:stretch>
          <a:fillRect/>
        </a:stretch>
      </xdr:blipFill>
      <xdr:spPr>
        <a:xfrm>
          <a:off x="5368925" y="48486695"/>
          <a:ext cx="2095500" cy="1748790"/>
        </a:xfrm>
        <a:prstGeom prst="rect">
          <a:avLst/>
        </a:prstGeom>
      </xdr:spPr>
    </xdr:pic>
    <xdr:clientData/>
  </xdr:twoCellAnchor>
  <xdr:twoCellAnchor editAs="oneCell">
    <xdr:from>
      <xdr:col>4</xdr:col>
      <xdr:colOff>189104</xdr:colOff>
      <xdr:row>80</xdr:row>
      <xdr:rowOff>121226</xdr:rowOff>
    </xdr:from>
    <xdr:to>
      <xdr:col>4</xdr:col>
      <xdr:colOff>1847724</xdr:colOff>
      <xdr:row>82</xdr:row>
      <xdr:rowOff>410556</xdr:rowOff>
    </xdr:to>
    <xdr:pic>
      <xdr:nvPicPr>
        <xdr:cNvPr id="61" name="图片 60" descr="263ad1454fffd4d672ff22da5808d5f"/>
        <xdr:cNvPicPr>
          <a:picLocks noChangeAspect="1"/>
        </xdr:cNvPicPr>
      </xdr:nvPicPr>
      <xdr:blipFill>
        <a:blip r:embed="rId19" cstate="screen"/>
        <a:srcRect/>
        <a:stretch>
          <a:fillRect/>
        </a:stretch>
      </xdr:blipFill>
      <xdr:spPr>
        <a:xfrm>
          <a:off x="5408295" y="50475515"/>
          <a:ext cx="1658620" cy="1562100"/>
        </a:xfrm>
        <a:prstGeom prst="rect">
          <a:avLst/>
        </a:prstGeom>
      </xdr:spPr>
    </xdr:pic>
    <xdr:clientData/>
  </xdr:twoCellAnchor>
  <xdr:twoCellAnchor editAs="oneCell">
    <xdr:from>
      <xdr:col>4</xdr:col>
      <xdr:colOff>235350</xdr:colOff>
      <xdr:row>84</xdr:row>
      <xdr:rowOff>138544</xdr:rowOff>
    </xdr:from>
    <xdr:to>
      <xdr:col>4</xdr:col>
      <xdr:colOff>1938420</xdr:colOff>
      <xdr:row>86</xdr:row>
      <xdr:rowOff>490639</xdr:rowOff>
    </xdr:to>
    <xdr:pic>
      <xdr:nvPicPr>
        <xdr:cNvPr id="62" name="图片 61" descr="688d418b0359eaea35a775f11e25043"/>
        <xdr:cNvPicPr>
          <a:picLocks noChangeAspect="1"/>
        </xdr:cNvPicPr>
      </xdr:nvPicPr>
      <xdr:blipFill>
        <a:blip r:embed="rId20" cstate="screen"/>
        <a:srcRect/>
        <a:stretch>
          <a:fillRect/>
        </a:stretch>
      </xdr:blipFill>
      <xdr:spPr>
        <a:xfrm>
          <a:off x="5454650" y="53038375"/>
          <a:ext cx="1703070" cy="1624330"/>
        </a:xfrm>
        <a:prstGeom prst="rect">
          <a:avLst/>
        </a:prstGeom>
      </xdr:spPr>
    </xdr:pic>
    <xdr:clientData/>
  </xdr:twoCellAnchor>
  <xdr:twoCellAnchor editAs="oneCell">
    <xdr:from>
      <xdr:col>4</xdr:col>
      <xdr:colOff>239981</xdr:colOff>
      <xdr:row>87</xdr:row>
      <xdr:rowOff>173182</xdr:rowOff>
    </xdr:from>
    <xdr:to>
      <xdr:col>4</xdr:col>
      <xdr:colOff>2015441</xdr:colOff>
      <xdr:row>89</xdr:row>
      <xdr:rowOff>521755</xdr:rowOff>
    </xdr:to>
    <xdr:pic>
      <xdr:nvPicPr>
        <xdr:cNvPr id="63" name="图片 62" descr="baffad8a3bf545a5f65b1cb328238c9"/>
        <xdr:cNvPicPr>
          <a:picLocks noChangeAspect="1"/>
        </xdr:cNvPicPr>
      </xdr:nvPicPr>
      <xdr:blipFill>
        <a:blip r:embed="rId21" cstate="screen"/>
        <a:srcRect/>
        <a:stretch>
          <a:fillRect/>
        </a:stretch>
      </xdr:blipFill>
      <xdr:spPr>
        <a:xfrm>
          <a:off x="5459095" y="54981475"/>
          <a:ext cx="1775460" cy="1621155"/>
        </a:xfrm>
        <a:prstGeom prst="rect">
          <a:avLst/>
        </a:prstGeom>
      </xdr:spPr>
    </xdr:pic>
    <xdr:clientData/>
  </xdr:twoCellAnchor>
  <xdr:twoCellAnchor editAs="oneCell">
    <xdr:from>
      <xdr:col>4</xdr:col>
      <xdr:colOff>190500</xdr:colOff>
      <xdr:row>90</xdr:row>
      <xdr:rowOff>173182</xdr:rowOff>
    </xdr:from>
    <xdr:to>
      <xdr:col>4</xdr:col>
      <xdr:colOff>2012315</xdr:colOff>
      <xdr:row>92</xdr:row>
      <xdr:rowOff>449058</xdr:rowOff>
    </xdr:to>
    <xdr:pic>
      <xdr:nvPicPr>
        <xdr:cNvPr id="64" name="图片 63"/>
        <xdr:cNvPicPr>
          <a:picLocks noChangeAspect="1"/>
        </xdr:cNvPicPr>
      </xdr:nvPicPr>
      <xdr:blipFill>
        <a:blip r:embed="rId22" cstate="screen"/>
        <a:srcRect/>
        <a:stretch>
          <a:fillRect/>
        </a:stretch>
      </xdr:blipFill>
      <xdr:spPr>
        <a:xfrm>
          <a:off x="5410200" y="56890285"/>
          <a:ext cx="1821815" cy="15487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191737</xdr:colOff>
      <xdr:row>93</xdr:row>
      <xdr:rowOff>207818</xdr:rowOff>
    </xdr:from>
    <xdr:to>
      <xdr:col>4</xdr:col>
      <xdr:colOff>1995889</xdr:colOff>
      <xdr:row>95</xdr:row>
      <xdr:rowOff>519545</xdr:rowOff>
    </xdr:to>
    <xdr:pic>
      <xdr:nvPicPr>
        <xdr:cNvPr id="65" name="图片 64"/>
        <xdr:cNvPicPr>
          <a:picLocks noChangeAspect="1"/>
        </xdr:cNvPicPr>
      </xdr:nvPicPr>
      <xdr:blipFill>
        <a:blip r:embed="rId23" cstate="screen"/>
        <a:srcRect/>
        <a:stretch>
          <a:fillRect/>
        </a:stretch>
      </xdr:blipFill>
      <xdr:spPr>
        <a:xfrm>
          <a:off x="5410835" y="58834020"/>
          <a:ext cx="1804670" cy="15843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135081</xdr:colOff>
      <xdr:row>96</xdr:row>
      <xdr:rowOff>115166</xdr:rowOff>
    </xdr:from>
    <xdr:to>
      <xdr:col>4</xdr:col>
      <xdr:colOff>2145856</xdr:colOff>
      <xdr:row>98</xdr:row>
      <xdr:rowOff>563706</xdr:rowOff>
    </xdr:to>
    <xdr:pic>
      <xdr:nvPicPr>
        <xdr:cNvPr id="66" name="图片 65"/>
        <xdr:cNvPicPr>
          <a:picLocks noChangeAspect="1"/>
        </xdr:cNvPicPr>
      </xdr:nvPicPr>
      <xdr:blipFill>
        <a:blip r:embed="rId24" cstate="screen"/>
        <a:stretch>
          <a:fillRect/>
        </a:stretch>
      </xdr:blipFill>
      <xdr:spPr>
        <a:xfrm>
          <a:off x="5354320" y="60650120"/>
          <a:ext cx="2011045" cy="1720850"/>
        </a:xfrm>
        <a:prstGeom prst="rect">
          <a:avLst/>
        </a:prstGeom>
      </xdr:spPr>
    </xdr:pic>
    <xdr:clientData/>
  </xdr:twoCellAnchor>
  <xdr:twoCellAnchor editAs="oneCell">
    <xdr:from>
      <xdr:col>4</xdr:col>
      <xdr:colOff>70131</xdr:colOff>
      <xdr:row>102</xdr:row>
      <xdr:rowOff>207817</xdr:rowOff>
    </xdr:from>
    <xdr:to>
      <xdr:col>4</xdr:col>
      <xdr:colOff>2322364</xdr:colOff>
      <xdr:row>104</xdr:row>
      <xdr:rowOff>259772</xdr:rowOff>
    </xdr:to>
    <xdr:pic>
      <xdr:nvPicPr>
        <xdr:cNvPr id="67" name="图片 66"/>
        <xdr:cNvPicPr>
          <a:picLocks noChangeAspect="1"/>
        </xdr:cNvPicPr>
      </xdr:nvPicPr>
      <xdr:blipFill>
        <a:blip r:embed="rId25" cstate="screen"/>
        <a:srcRect/>
        <a:stretch>
          <a:fillRect/>
        </a:stretch>
      </xdr:blipFill>
      <xdr:spPr>
        <a:xfrm flipH="1">
          <a:off x="5289550" y="64560450"/>
          <a:ext cx="2252345" cy="1324610"/>
        </a:xfrm>
        <a:prstGeom prst="rect">
          <a:avLst/>
        </a:prstGeom>
      </xdr:spPr>
    </xdr:pic>
    <xdr:clientData/>
  </xdr:twoCellAnchor>
  <xdr:twoCellAnchor editAs="oneCell">
    <xdr:from>
      <xdr:col>4</xdr:col>
      <xdr:colOff>102179</xdr:colOff>
      <xdr:row>105</xdr:row>
      <xdr:rowOff>190500</xdr:rowOff>
    </xdr:from>
    <xdr:to>
      <xdr:col>4</xdr:col>
      <xdr:colOff>2263045</xdr:colOff>
      <xdr:row>107</xdr:row>
      <xdr:rowOff>346363</xdr:rowOff>
    </xdr:to>
    <xdr:pic>
      <xdr:nvPicPr>
        <xdr:cNvPr id="68" name="图片 67"/>
        <xdr:cNvPicPr>
          <a:picLocks noChangeAspect="1"/>
        </xdr:cNvPicPr>
      </xdr:nvPicPr>
      <xdr:blipFill>
        <a:blip r:embed="rId26" cstate="screen"/>
        <a:srcRect/>
        <a:stretch>
          <a:fillRect/>
        </a:stretch>
      </xdr:blipFill>
      <xdr:spPr>
        <a:xfrm>
          <a:off x="5321300" y="66452115"/>
          <a:ext cx="2160905" cy="1428115"/>
        </a:xfrm>
        <a:prstGeom prst="rect">
          <a:avLst/>
        </a:prstGeom>
      </xdr:spPr>
    </xdr:pic>
    <xdr:clientData/>
  </xdr:twoCellAnchor>
  <xdr:twoCellAnchor editAs="oneCell">
    <xdr:from>
      <xdr:col>4</xdr:col>
      <xdr:colOff>123348</xdr:colOff>
      <xdr:row>99</xdr:row>
      <xdr:rowOff>225137</xdr:rowOff>
    </xdr:from>
    <xdr:to>
      <xdr:col>4</xdr:col>
      <xdr:colOff>2283348</xdr:colOff>
      <xdr:row>101</xdr:row>
      <xdr:rowOff>363682</xdr:rowOff>
    </xdr:to>
    <xdr:pic>
      <xdr:nvPicPr>
        <xdr:cNvPr id="69" name="图片 68"/>
        <xdr:cNvPicPr>
          <a:picLocks noChangeAspect="1"/>
        </xdr:cNvPicPr>
      </xdr:nvPicPr>
      <xdr:blipFill>
        <a:blip r:embed="rId27" cstate="screen"/>
        <a:srcRect/>
        <a:stretch>
          <a:fillRect/>
        </a:stretch>
      </xdr:blipFill>
      <xdr:spPr>
        <a:xfrm>
          <a:off x="5342890" y="62668785"/>
          <a:ext cx="2159635" cy="1410970"/>
        </a:xfrm>
        <a:prstGeom prst="rect">
          <a:avLst/>
        </a:prstGeom>
      </xdr:spPr>
    </xdr:pic>
    <xdr:clientData/>
  </xdr:twoCellAnchor>
  <xdr:twoCellAnchor editAs="oneCell">
    <xdr:from>
      <xdr:col>4</xdr:col>
      <xdr:colOff>121227</xdr:colOff>
      <xdr:row>112</xdr:row>
      <xdr:rowOff>407152</xdr:rowOff>
    </xdr:from>
    <xdr:to>
      <xdr:col>4</xdr:col>
      <xdr:colOff>2199409</xdr:colOff>
      <xdr:row>114</xdr:row>
      <xdr:rowOff>476065</xdr:rowOff>
    </xdr:to>
    <xdr:pic>
      <xdr:nvPicPr>
        <xdr:cNvPr id="70" name="图片 69"/>
        <xdr:cNvPicPr>
          <a:picLocks noChangeAspect="1"/>
        </xdr:cNvPicPr>
      </xdr:nvPicPr>
      <xdr:blipFill>
        <a:blip r:embed="rId28" cstate="screen"/>
        <a:stretch>
          <a:fillRect/>
        </a:stretch>
      </xdr:blipFill>
      <xdr:spPr>
        <a:xfrm>
          <a:off x="5340350" y="71122540"/>
          <a:ext cx="2078355" cy="13411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457201</xdr:colOff>
      <xdr:row>116</xdr:row>
      <xdr:rowOff>219075</xdr:rowOff>
    </xdr:from>
    <xdr:to>
      <xdr:col>4</xdr:col>
      <xdr:colOff>1962151</xdr:colOff>
      <xdr:row>118</xdr:row>
      <xdr:rowOff>297872</xdr:rowOff>
    </xdr:to>
    <xdr:pic>
      <xdr:nvPicPr>
        <xdr:cNvPr id="71" name="图片 70"/>
        <xdr:cNvPicPr>
          <a:picLocks noChangeAspect="1"/>
        </xdr:cNvPicPr>
      </xdr:nvPicPr>
      <xdr:blipFill>
        <a:blip r:embed="rId29" cstate="screen"/>
        <a:stretch>
          <a:fillRect/>
        </a:stretch>
      </xdr:blipFill>
      <xdr:spPr>
        <a:xfrm>
          <a:off x="5676900" y="73479660"/>
          <a:ext cx="1504950" cy="13512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333375</xdr:colOff>
      <xdr:row>119</xdr:row>
      <xdr:rowOff>114301</xdr:rowOff>
    </xdr:from>
    <xdr:to>
      <xdr:col>4</xdr:col>
      <xdr:colOff>2076450</xdr:colOff>
      <xdr:row>121</xdr:row>
      <xdr:rowOff>398319</xdr:rowOff>
    </xdr:to>
    <xdr:pic>
      <xdr:nvPicPr>
        <xdr:cNvPr id="72" name="图片 71"/>
        <xdr:cNvPicPr>
          <a:picLocks noChangeAspect="1"/>
        </xdr:cNvPicPr>
      </xdr:nvPicPr>
      <xdr:blipFill>
        <a:blip r:embed="rId30" cstate="screen"/>
        <a:stretch>
          <a:fillRect/>
        </a:stretch>
      </xdr:blipFill>
      <xdr:spPr>
        <a:xfrm>
          <a:off x="5553075" y="75283695"/>
          <a:ext cx="1743075" cy="15563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86590</xdr:colOff>
      <xdr:row>108</xdr:row>
      <xdr:rowOff>613065</xdr:rowOff>
    </xdr:from>
    <xdr:to>
      <xdr:col>4</xdr:col>
      <xdr:colOff>2188323</xdr:colOff>
      <xdr:row>110</xdr:row>
      <xdr:rowOff>606136</xdr:rowOff>
    </xdr:to>
    <xdr:pic>
      <xdr:nvPicPr>
        <xdr:cNvPr id="73" name="图片 72"/>
        <xdr:cNvPicPr>
          <a:picLocks noChangeAspect="1"/>
        </xdr:cNvPicPr>
      </xdr:nvPicPr>
      <xdr:blipFill>
        <a:blip r:embed="rId31" cstate="screen"/>
        <a:stretch>
          <a:fillRect/>
        </a:stretch>
      </xdr:blipFill>
      <xdr:spPr>
        <a:xfrm>
          <a:off x="5306060" y="68783200"/>
          <a:ext cx="2101850" cy="12655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51954</xdr:colOff>
      <xdr:row>131</xdr:row>
      <xdr:rowOff>95250</xdr:rowOff>
    </xdr:from>
    <xdr:to>
      <xdr:col>4</xdr:col>
      <xdr:colOff>2200994</xdr:colOff>
      <xdr:row>133</xdr:row>
      <xdr:rowOff>350685</xdr:rowOff>
    </xdr:to>
    <xdr:pic>
      <xdr:nvPicPr>
        <xdr:cNvPr id="74" name="图片 73"/>
        <xdr:cNvPicPr>
          <a:picLocks noChangeAspect="1"/>
        </xdr:cNvPicPr>
      </xdr:nvPicPr>
      <xdr:blipFill>
        <a:blip r:embed="rId32" cstate="print"/>
        <a:stretch>
          <a:fillRect/>
        </a:stretch>
      </xdr:blipFill>
      <xdr:spPr>
        <a:xfrm>
          <a:off x="5271135" y="82899885"/>
          <a:ext cx="2149475" cy="152781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125</xdr:row>
      <xdr:rowOff>122093</xdr:rowOff>
    </xdr:from>
    <xdr:to>
      <xdr:col>4</xdr:col>
      <xdr:colOff>2231874</xdr:colOff>
      <xdr:row>127</xdr:row>
      <xdr:rowOff>335966</xdr:rowOff>
    </xdr:to>
    <xdr:pic>
      <xdr:nvPicPr>
        <xdr:cNvPr id="75" name="图片 74"/>
        <xdr:cNvPicPr>
          <a:picLocks noChangeAspect="1"/>
        </xdr:cNvPicPr>
      </xdr:nvPicPr>
      <xdr:blipFill>
        <a:blip r:embed="rId33" cstate="print"/>
        <a:stretch>
          <a:fillRect/>
        </a:stretch>
      </xdr:blipFill>
      <xdr:spPr>
        <a:xfrm>
          <a:off x="5271135" y="79108935"/>
          <a:ext cx="2179955" cy="148653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134</xdr:row>
      <xdr:rowOff>190500</xdr:rowOff>
    </xdr:from>
    <xdr:to>
      <xdr:col>4</xdr:col>
      <xdr:colOff>2200594</xdr:colOff>
      <xdr:row>136</xdr:row>
      <xdr:rowOff>456327</xdr:rowOff>
    </xdr:to>
    <xdr:pic>
      <xdr:nvPicPr>
        <xdr:cNvPr id="76" name="图片 75"/>
        <xdr:cNvPicPr>
          <a:picLocks noChangeAspect="1"/>
        </xdr:cNvPicPr>
      </xdr:nvPicPr>
      <xdr:blipFill>
        <a:blip r:embed="rId34" cstate="print"/>
        <a:stretch>
          <a:fillRect/>
        </a:stretch>
      </xdr:blipFill>
      <xdr:spPr>
        <a:xfrm>
          <a:off x="5271135" y="84903945"/>
          <a:ext cx="2148840" cy="153797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147</xdr:row>
      <xdr:rowOff>0</xdr:rowOff>
    </xdr:from>
    <xdr:to>
      <xdr:col>4</xdr:col>
      <xdr:colOff>2172674</xdr:colOff>
      <xdr:row>149</xdr:row>
      <xdr:rowOff>255437</xdr:rowOff>
    </xdr:to>
    <xdr:pic>
      <xdr:nvPicPr>
        <xdr:cNvPr id="77" name="图片 76"/>
        <xdr:cNvPicPr>
          <a:picLocks noChangeAspect="1"/>
        </xdr:cNvPicPr>
      </xdr:nvPicPr>
      <xdr:blipFill>
        <a:blip r:embed="rId35" cstate="print"/>
        <a:stretch>
          <a:fillRect/>
        </a:stretch>
      </xdr:blipFill>
      <xdr:spPr>
        <a:xfrm>
          <a:off x="5271135" y="92984955"/>
          <a:ext cx="2120900" cy="152781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138</xdr:row>
      <xdr:rowOff>76200</xdr:rowOff>
    </xdr:from>
    <xdr:to>
      <xdr:col>4</xdr:col>
      <xdr:colOff>2200594</xdr:colOff>
      <xdr:row>140</xdr:row>
      <xdr:rowOff>331636</xdr:rowOff>
    </xdr:to>
    <xdr:pic>
      <xdr:nvPicPr>
        <xdr:cNvPr id="78" name="图片 77"/>
        <xdr:cNvPicPr>
          <a:picLocks noChangeAspect="1"/>
        </xdr:cNvPicPr>
      </xdr:nvPicPr>
      <xdr:blipFill>
        <a:blip r:embed="rId36" cstate="print"/>
        <a:stretch>
          <a:fillRect/>
        </a:stretch>
      </xdr:blipFill>
      <xdr:spPr>
        <a:xfrm>
          <a:off x="5271135" y="87334725"/>
          <a:ext cx="2148840" cy="152781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142</xdr:row>
      <xdr:rowOff>104775</xdr:rowOff>
    </xdr:from>
    <xdr:to>
      <xdr:col>4</xdr:col>
      <xdr:colOff>2205154</xdr:colOff>
      <xdr:row>144</xdr:row>
      <xdr:rowOff>360210</xdr:rowOff>
    </xdr:to>
    <xdr:pic>
      <xdr:nvPicPr>
        <xdr:cNvPr id="79" name="图片 78"/>
        <xdr:cNvPicPr>
          <a:picLocks noChangeAspect="1"/>
        </xdr:cNvPicPr>
      </xdr:nvPicPr>
      <xdr:blipFill>
        <a:blip r:embed="rId37" cstate="print"/>
        <a:stretch>
          <a:fillRect/>
        </a:stretch>
      </xdr:blipFill>
      <xdr:spPr>
        <a:xfrm>
          <a:off x="5271135" y="89908380"/>
          <a:ext cx="2153285" cy="152781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122</xdr:row>
      <xdr:rowOff>162791</xdr:rowOff>
    </xdr:from>
    <xdr:to>
      <xdr:col>4</xdr:col>
      <xdr:colOff>2232554</xdr:colOff>
      <xdr:row>124</xdr:row>
      <xdr:rowOff>376663</xdr:rowOff>
    </xdr:to>
    <xdr:pic>
      <xdr:nvPicPr>
        <xdr:cNvPr id="80" name="图片 79"/>
        <xdr:cNvPicPr>
          <a:picLocks noChangeAspect="1"/>
        </xdr:cNvPicPr>
      </xdr:nvPicPr>
      <xdr:blipFill>
        <a:blip r:embed="rId38" cstate="print"/>
        <a:stretch>
          <a:fillRect/>
        </a:stretch>
      </xdr:blipFill>
      <xdr:spPr>
        <a:xfrm>
          <a:off x="5271135" y="77240765"/>
          <a:ext cx="2180590" cy="148653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128</xdr:row>
      <xdr:rowOff>123825</xdr:rowOff>
    </xdr:from>
    <xdr:to>
      <xdr:col>4</xdr:col>
      <xdr:colOff>2201234</xdr:colOff>
      <xdr:row>130</xdr:row>
      <xdr:rowOff>379262</xdr:rowOff>
    </xdr:to>
    <xdr:pic>
      <xdr:nvPicPr>
        <xdr:cNvPr id="81" name="图片 80"/>
        <xdr:cNvPicPr>
          <a:picLocks noChangeAspect="1"/>
        </xdr:cNvPicPr>
      </xdr:nvPicPr>
      <xdr:blipFill>
        <a:blip r:embed="rId39" cstate="print"/>
        <a:stretch>
          <a:fillRect/>
        </a:stretch>
      </xdr:blipFill>
      <xdr:spPr>
        <a:xfrm>
          <a:off x="5271135" y="81019650"/>
          <a:ext cx="2149475" cy="152781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150</xdr:row>
      <xdr:rowOff>123825</xdr:rowOff>
    </xdr:from>
    <xdr:to>
      <xdr:col>4</xdr:col>
      <xdr:colOff>2205154</xdr:colOff>
      <xdr:row>152</xdr:row>
      <xdr:rowOff>379262</xdr:rowOff>
    </xdr:to>
    <xdr:pic>
      <xdr:nvPicPr>
        <xdr:cNvPr id="82" name="图片 81"/>
        <xdr:cNvPicPr>
          <a:picLocks noChangeAspect="1"/>
        </xdr:cNvPicPr>
      </xdr:nvPicPr>
      <xdr:blipFill>
        <a:blip r:embed="rId40" cstate="print"/>
        <a:stretch>
          <a:fillRect/>
        </a:stretch>
      </xdr:blipFill>
      <xdr:spPr>
        <a:xfrm>
          <a:off x="5271135" y="95017590"/>
          <a:ext cx="2153285" cy="152781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186</xdr:row>
      <xdr:rowOff>208917</xdr:rowOff>
    </xdr:from>
    <xdr:to>
      <xdr:col>4</xdr:col>
      <xdr:colOff>1491954</xdr:colOff>
      <xdr:row>186</xdr:row>
      <xdr:rowOff>1648917</xdr:rowOff>
    </xdr:to>
    <xdr:pic>
      <xdr:nvPicPr>
        <xdr:cNvPr id="83" name="图片 82"/>
        <xdr:cNvPicPr/>
      </xdr:nvPicPr>
      <xdr:blipFill>
        <a:blip r:embed="rId41" cstate="print"/>
        <a:stretch>
          <a:fillRect/>
        </a:stretch>
      </xdr:blipFill>
      <xdr:spPr>
        <a:xfrm>
          <a:off x="5271135" y="119277130"/>
          <a:ext cx="1440180" cy="143954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185</xdr:row>
      <xdr:rowOff>216994</xdr:rowOff>
    </xdr:from>
    <xdr:to>
      <xdr:col>4</xdr:col>
      <xdr:colOff>1491954</xdr:colOff>
      <xdr:row>185</xdr:row>
      <xdr:rowOff>1656994</xdr:rowOff>
    </xdr:to>
    <xdr:pic>
      <xdr:nvPicPr>
        <xdr:cNvPr id="84" name="图片 83"/>
        <xdr:cNvPicPr/>
      </xdr:nvPicPr>
      <xdr:blipFill>
        <a:blip r:embed="rId42" cstate="print"/>
        <a:stretch>
          <a:fillRect/>
        </a:stretch>
      </xdr:blipFill>
      <xdr:spPr>
        <a:xfrm>
          <a:off x="5271135" y="117379750"/>
          <a:ext cx="1440180" cy="14401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187</xdr:row>
      <xdr:rowOff>191365</xdr:rowOff>
    </xdr:from>
    <xdr:to>
      <xdr:col>4</xdr:col>
      <xdr:colOff>1491954</xdr:colOff>
      <xdr:row>187</xdr:row>
      <xdr:rowOff>1631365</xdr:rowOff>
    </xdr:to>
    <xdr:pic>
      <xdr:nvPicPr>
        <xdr:cNvPr id="85" name="图片 84"/>
        <xdr:cNvPicPr/>
      </xdr:nvPicPr>
      <xdr:blipFill>
        <a:blip r:embed="rId43" cstate="print"/>
        <a:stretch>
          <a:fillRect/>
        </a:stretch>
      </xdr:blipFill>
      <xdr:spPr>
        <a:xfrm>
          <a:off x="5271135" y="121164350"/>
          <a:ext cx="1440180" cy="14401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154</xdr:row>
      <xdr:rowOff>223557</xdr:rowOff>
    </xdr:from>
    <xdr:to>
      <xdr:col>4</xdr:col>
      <xdr:colOff>2205154</xdr:colOff>
      <xdr:row>156</xdr:row>
      <xdr:rowOff>489385</xdr:rowOff>
    </xdr:to>
    <xdr:pic>
      <xdr:nvPicPr>
        <xdr:cNvPr id="86" name="图片 85"/>
        <xdr:cNvPicPr>
          <a:picLocks noChangeAspect="1"/>
        </xdr:cNvPicPr>
      </xdr:nvPicPr>
      <xdr:blipFill>
        <a:blip r:embed="rId44" cstate="print"/>
        <a:stretch>
          <a:fillRect/>
        </a:stretch>
      </xdr:blipFill>
      <xdr:spPr>
        <a:xfrm>
          <a:off x="5271135" y="97662365"/>
          <a:ext cx="2153285" cy="153797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158</xdr:row>
      <xdr:rowOff>207819</xdr:rowOff>
    </xdr:from>
    <xdr:to>
      <xdr:col>4</xdr:col>
      <xdr:colOff>2211954</xdr:colOff>
      <xdr:row>160</xdr:row>
      <xdr:rowOff>473646</xdr:rowOff>
    </xdr:to>
    <xdr:pic>
      <xdr:nvPicPr>
        <xdr:cNvPr id="87" name="图片 86"/>
        <xdr:cNvPicPr>
          <a:picLocks noChangeAspect="1"/>
        </xdr:cNvPicPr>
      </xdr:nvPicPr>
      <xdr:blipFill>
        <a:blip r:embed="rId45" cstate="screen"/>
        <a:stretch>
          <a:fillRect/>
        </a:stretch>
      </xdr:blipFill>
      <xdr:spPr>
        <a:xfrm>
          <a:off x="5271135" y="100191570"/>
          <a:ext cx="2160270" cy="153797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162</xdr:row>
      <xdr:rowOff>311726</xdr:rowOff>
    </xdr:from>
    <xdr:to>
      <xdr:col>4</xdr:col>
      <xdr:colOff>2211955</xdr:colOff>
      <xdr:row>164</xdr:row>
      <xdr:rowOff>577553</xdr:rowOff>
    </xdr:to>
    <xdr:pic>
      <xdr:nvPicPr>
        <xdr:cNvPr id="88" name="图片 87"/>
        <xdr:cNvPicPr>
          <a:picLocks noChangeAspect="1"/>
        </xdr:cNvPicPr>
      </xdr:nvPicPr>
      <xdr:blipFill>
        <a:blip r:embed="rId46" cstate="screen"/>
        <a:stretch>
          <a:fillRect/>
        </a:stretch>
      </xdr:blipFill>
      <xdr:spPr>
        <a:xfrm>
          <a:off x="5271135" y="102840155"/>
          <a:ext cx="2160270" cy="153860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166</xdr:row>
      <xdr:rowOff>207818</xdr:rowOff>
    </xdr:from>
    <xdr:to>
      <xdr:col>4</xdr:col>
      <xdr:colOff>2211954</xdr:colOff>
      <xdr:row>168</xdr:row>
      <xdr:rowOff>473645</xdr:rowOff>
    </xdr:to>
    <xdr:pic>
      <xdr:nvPicPr>
        <xdr:cNvPr id="89" name="图片 88"/>
        <xdr:cNvPicPr>
          <a:picLocks noChangeAspect="1"/>
        </xdr:cNvPicPr>
      </xdr:nvPicPr>
      <xdr:blipFill>
        <a:blip r:embed="rId47" cstate="screen"/>
        <a:stretch>
          <a:fillRect/>
        </a:stretch>
      </xdr:blipFill>
      <xdr:spPr>
        <a:xfrm>
          <a:off x="5271135" y="105281730"/>
          <a:ext cx="2160270" cy="153797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170</xdr:row>
      <xdr:rowOff>155862</xdr:rowOff>
    </xdr:from>
    <xdr:to>
      <xdr:col>4</xdr:col>
      <xdr:colOff>2014830</xdr:colOff>
      <xdr:row>172</xdr:row>
      <xdr:rowOff>416494</xdr:rowOff>
    </xdr:to>
    <xdr:pic>
      <xdr:nvPicPr>
        <xdr:cNvPr id="90" name="图片 89"/>
        <xdr:cNvPicPr>
          <a:picLocks noChangeAspect="1"/>
        </xdr:cNvPicPr>
      </xdr:nvPicPr>
      <xdr:blipFill>
        <a:blip r:embed="rId48" cstate="screen"/>
        <a:srcRect/>
        <a:stretch>
          <a:fillRect/>
        </a:stretch>
      </xdr:blipFill>
      <xdr:spPr>
        <a:xfrm>
          <a:off x="5271135" y="107774740"/>
          <a:ext cx="1962785" cy="153289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173</xdr:row>
      <xdr:rowOff>329045</xdr:rowOff>
    </xdr:from>
    <xdr:to>
      <xdr:col>4</xdr:col>
      <xdr:colOff>2337953</xdr:colOff>
      <xdr:row>175</xdr:row>
      <xdr:rowOff>304799</xdr:rowOff>
    </xdr:to>
    <xdr:pic>
      <xdr:nvPicPr>
        <xdr:cNvPr id="91" name="图片 90"/>
        <xdr:cNvPicPr>
          <a:picLocks noChangeAspect="1"/>
        </xdr:cNvPicPr>
      </xdr:nvPicPr>
      <xdr:blipFill>
        <a:blip r:embed="rId49" cstate="screen"/>
        <a:srcRect/>
        <a:stretch>
          <a:fillRect/>
        </a:stretch>
      </xdr:blipFill>
      <xdr:spPr>
        <a:xfrm>
          <a:off x="5271135" y="109856905"/>
          <a:ext cx="2286000" cy="124777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176</xdr:row>
      <xdr:rowOff>242456</xdr:rowOff>
    </xdr:from>
    <xdr:to>
      <xdr:col>4</xdr:col>
      <xdr:colOff>2337954</xdr:colOff>
      <xdr:row>178</xdr:row>
      <xdr:rowOff>91788</xdr:rowOff>
    </xdr:to>
    <xdr:pic>
      <xdr:nvPicPr>
        <xdr:cNvPr id="92" name="图片 91"/>
        <xdr:cNvPicPr>
          <a:picLocks noChangeAspect="1"/>
        </xdr:cNvPicPr>
      </xdr:nvPicPr>
      <xdr:blipFill>
        <a:blip r:embed="rId50" cstate="screen"/>
        <a:srcRect/>
        <a:stretch>
          <a:fillRect/>
        </a:stretch>
      </xdr:blipFill>
      <xdr:spPr>
        <a:xfrm>
          <a:off x="5271135" y="111678720"/>
          <a:ext cx="2286000" cy="112204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179</xdr:row>
      <xdr:rowOff>398318</xdr:rowOff>
    </xdr:from>
    <xdr:to>
      <xdr:col>4</xdr:col>
      <xdr:colOff>2271390</xdr:colOff>
      <xdr:row>181</xdr:row>
      <xdr:rowOff>308264</xdr:rowOff>
    </xdr:to>
    <xdr:pic>
      <xdr:nvPicPr>
        <xdr:cNvPr id="93" name="图片 92"/>
        <xdr:cNvPicPr>
          <a:picLocks noChangeAspect="1"/>
        </xdr:cNvPicPr>
      </xdr:nvPicPr>
      <xdr:blipFill>
        <a:blip r:embed="rId51" cstate="screen"/>
        <a:srcRect/>
        <a:stretch>
          <a:fillRect/>
        </a:stretch>
      </xdr:blipFill>
      <xdr:spPr>
        <a:xfrm>
          <a:off x="5271135" y="113743740"/>
          <a:ext cx="2219325" cy="118237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182</xdr:row>
      <xdr:rowOff>277091</xdr:rowOff>
    </xdr:from>
    <xdr:to>
      <xdr:col>4</xdr:col>
      <xdr:colOff>2164078</xdr:colOff>
      <xdr:row>184</xdr:row>
      <xdr:rowOff>481446</xdr:rowOff>
    </xdr:to>
    <xdr:pic>
      <xdr:nvPicPr>
        <xdr:cNvPr id="94" name="图片 93"/>
        <xdr:cNvPicPr>
          <a:picLocks noChangeAspect="1"/>
        </xdr:cNvPicPr>
      </xdr:nvPicPr>
      <xdr:blipFill>
        <a:blip r:embed="rId52" cstate="screen"/>
        <a:srcRect/>
        <a:stretch>
          <a:fillRect/>
        </a:stretch>
      </xdr:blipFill>
      <xdr:spPr>
        <a:xfrm>
          <a:off x="5271135" y="115531265"/>
          <a:ext cx="2112010" cy="147701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121227</xdr:colOff>
      <xdr:row>14</xdr:row>
      <xdr:rowOff>69302</xdr:rowOff>
    </xdr:from>
    <xdr:to>
      <xdr:col>4</xdr:col>
      <xdr:colOff>1849227</xdr:colOff>
      <xdr:row>16</xdr:row>
      <xdr:rowOff>545041</xdr:rowOff>
    </xdr:to>
    <xdr:pic>
      <xdr:nvPicPr>
        <xdr:cNvPr id="95" name="图片 94"/>
        <xdr:cNvPicPr>
          <a:picLocks noChangeAspect="1" noChangeArrowheads="1"/>
        </xdr:cNvPicPr>
      </xdr:nvPicPr>
      <xdr:blipFill>
        <a:blip r:embed="rId5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340350" y="8430260"/>
          <a:ext cx="1728470" cy="174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173181</xdr:colOff>
      <xdr:row>30</xdr:row>
      <xdr:rowOff>103911</xdr:rowOff>
    </xdr:from>
    <xdr:to>
      <xdr:col>4</xdr:col>
      <xdr:colOff>1901181</xdr:colOff>
      <xdr:row>32</xdr:row>
      <xdr:rowOff>579655</xdr:rowOff>
    </xdr:to>
    <xdr:pic>
      <xdr:nvPicPr>
        <xdr:cNvPr id="96" name="图片 95"/>
        <xdr:cNvPicPr>
          <a:picLocks noChangeAspect="1" noChangeArrowheads="1"/>
        </xdr:cNvPicPr>
      </xdr:nvPicPr>
      <xdr:blipFill>
        <a:blip r:embed="rId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392420" y="18644870"/>
          <a:ext cx="1727835" cy="174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155865</xdr:colOff>
      <xdr:row>42</xdr:row>
      <xdr:rowOff>69272</xdr:rowOff>
    </xdr:from>
    <xdr:to>
      <xdr:col>4</xdr:col>
      <xdr:colOff>1883865</xdr:colOff>
      <xdr:row>44</xdr:row>
      <xdr:rowOff>541556</xdr:rowOff>
    </xdr:to>
    <xdr:pic>
      <xdr:nvPicPr>
        <xdr:cNvPr id="97" name="图片 96"/>
        <xdr:cNvPicPr>
          <a:picLocks noChangeAspect="1" noChangeArrowheads="1"/>
        </xdr:cNvPicPr>
      </xdr:nvPicPr>
      <xdr:blipFill>
        <a:blip r:embed="rId5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375275" y="26245820"/>
          <a:ext cx="1727835" cy="17443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155864</xdr:colOff>
      <xdr:row>46</xdr:row>
      <xdr:rowOff>86591</xdr:rowOff>
    </xdr:from>
    <xdr:to>
      <xdr:col>4</xdr:col>
      <xdr:colOff>2244563</xdr:colOff>
      <xdr:row>48</xdr:row>
      <xdr:rowOff>567682</xdr:rowOff>
    </xdr:to>
    <xdr:pic>
      <xdr:nvPicPr>
        <xdr:cNvPr id="98" name="图片 97"/>
        <xdr:cNvPicPr>
          <a:picLocks noChangeAspect="1" noChangeArrowheads="1"/>
        </xdr:cNvPicPr>
      </xdr:nvPicPr>
      <xdr:blipFill>
        <a:blip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92" t="10569" r="8264" b="14358"/>
        <a:stretch>
          <a:fillRect/>
        </a:stretch>
      </xdr:blipFill>
      <xdr:spPr>
        <a:xfrm>
          <a:off x="5375275" y="28808045"/>
          <a:ext cx="2088515" cy="17532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103910</xdr:colOff>
      <xdr:row>67</xdr:row>
      <xdr:rowOff>69272</xdr:rowOff>
    </xdr:from>
    <xdr:to>
      <xdr:col>4</xdr:col>
      <xdr:colOff>1982349</xdr:colOff>
      <xdr:row>69</xdr:row>
      <xdr:rowOff>550363</xdr:rowOff>
    </xdr:to>
    <xdr:pic>
      <xdr:nvPicPr>
        <xdr:cNvPr id="99" name="图片 98"/>
        <xdr:cNvPicPr>
          <a:picLocks noChangeAspect="1" noChangeArrowheads="1"/>
        </xdr:cNvPicPr>
      </xdr:nvPicPr>
      <xdr:blipFill>
        <a:blip r:embed="rId5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323205" y="42152570"/>
          <a:ext cx="1878330" cy="17532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35560</xdr:colOff>
      <xdr:row>188</xdr:row>
      <xdr:rowOff>202565</xdr:rowOff>
    </xdr:from>
    <xdr:to>
      <xdr:col>4</xdr:col>
      <xdr:colOff>2074545</xdr:colOff>
      <xdr:row>190</xdr:row>
      <xdr:rowOff>393065</xdr:rowOff>
    </xdr:to>
    <xdr:pic>
      <xdr:nvPicPr>
        <xdr:cNvPr id="3" name="图片 2"/>
        <xdr:cNvPicPr>
          <a:picLocks noChangeAspect="1"/>
        </xdr:cNvPicPr>
      </xdr:nvPicPr>
      <xdr:blipFill>
        <a:blip r:embed="rId58" r:link="rId59"/>
        <a:stretch>
          <a:fillRect/>
        </a:stretch>
      </xdr:blipFill>
      <xdr:spPr>
        <a:xfrm>
          <a:off x="5255260" y="123080780"/>
          <a:ext cx="2038985" cy="14630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43484</xdr:colOff>
      <xdr:row>21</xdr:row>
      <xdr:rowOff>16565</xdr:rowOff>
    </xdr:from>
    <xdr:to>
      <xdr:col>2</xdr:col>
      <xdr:colOff>1404372</xdr:colOff>
      <xdr:row>22</xdr:row>
      <xdr:rowOff>622151</xdr:rowOff>
    </xdr:to>
    <xdr:pic>
      <xdr:nvPicPr>
        <xdr:cNvPr id="2" name="图片 1" descr="升级TPU面料ins爆款enbihouse正品儿童透明雨衣雨披 亲子雨衣"/>
        <xdr:cNvPicPr>
          <a:picLocks noChangeAspect="1" noChangeArrowheads="1"/>
        </xdr:cNvPicPr>
      </xdr:nvPicPr>
      <xdr:blipFill>
        <a:blip r:embed="rId1" cstate="screen"/>
        <a:srcRect/>
        <a:stretch>
          <a:fillRect/>
        </a:stretch>
      </xdr:blipFill>
      <xdr:spPr>
        <a:xfrm>
          <a:off x="1538605" y="9764395"/>
          <a:ext cx="1360805" cy="1367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43484</xdr:colOff>
      <xdr:row>18</xdr:row>
      <xdr:rowOff>49696</xdr:rowOff>
    </xdr:from>
    <xdr:to>
      <xdr:col>2</xdr:col>
      <xdr:colOff>1483484</xdr:colOff>
      <xdr:row>20</xdr:row>
      <xdr:rowOff>479215</xdr:rowOff>
    </xdr:to>
    <xdr:pic>
      <xdr:nvPicPr>
        <xdr:cNvPr id="3" name="图片 2"/>
        <xdr:cNvPicPr>
          <a:picLocks noChangeAspect="1"/>
        </xdr:cNvPicPr>
      </xdr:nvPicPr>
      <xdr:blipFill>
        <a:blip r:embed="rId2" cstate="screen"/>
        <a:stretch>
          <a:fillRect/>
        </a:stretch>
      </xdr:blipFill>
      <xdr:spPr>
        <a:xfrm>
          <a:off x="1538605" y="8275320"/>
          <a:ext cx="1440180" cy="1443990"/>
        </a:xfrm>
        <a:prstGeom prst="rect">
          <a:avLst/>
        </a:prstGeom>
      </xdr:spPr>
    </xdr:pic>
    <xdr:clientData/>
  </xdr:twoCellAnchor>
  <xdr:twoCellAnchor editAs="oneCell">
    <xdr:from>
      <xdr:col>2</xdr:col>
      <xdr:colOff>43484</xdr:colOff>
      <xdr:row>6</xdr:row>
      <xdr:rowOff>45481</xdr:rowOff>
    </xdr:from>
    <xdr:to>
      <xdr:col>2</xdr:col>
      <xdr:colOff>1483484</xdr:colOff>
      <xdr:row>9</xdr:row>
      <xdr:rowOff>340679</xdr:rowOff>
    </xdr:to>
    <xdr:pic>
      <xdr:nvPicPr>
        <xdr:cNvPr id="4" name="图片 3"/>
        <xdr:cNvPicPr>
          <a:picLocks noChangeAspect="1"/>
        </xdr:cNvPicPr>
      </xdr:nvPicPr>
      <xdr:blipFill>
        <a:blip r:embed="rId3" cstate="screen"/>
        <a:stretch>
          <a:fillRect/>
        </a:stretch>
      </xdr:blipFill>
      <xdr:spPr>
        <a:xfrm>
          <a:off x="1538605" y="2178685"/>
          <a:ext cx="1440180" cy="1438275"/>
        </a:xfrm>
        <a:prstGeom prst="rect">
          <a:avLst/>
        </a:prstGeom>
      </xdr:spPr>
    </xdr:pic>
    <xdr:clientData/>
  </xdr:twoCellAnchor>
  <xdr:twoCellAnchor editAs="oneCell">
    <xdr:from>
      <xdr:col>2</xdr:col>
      <xdr:colOff>43484</xdr:colOff>
      <xdr:row>3</xdr:row>
      <xdr:rowOff>57978</xdr:rowOff>
    </xdr:from>
    <xdr:to>
      <xdr:col>2</xdr:col>
      <xdr:colOff>1124105</xdr:colOff>
      <xdr:row>5</xdr:row>
      <xdr:rowOff>375978</xdr:rowOff>
    </xdr:to>
    <xdr:pic>
      <xdr:nvPicPr>
        <xdr:cNvPr id="5" name="图片 4"/>
        <xdr:cNvPicPr>
          <a:picLocks noChangeAspect="1"/>
        </xdr:cNvPicPr>
      </xdr:nvPicPr>
      <xdr:blipFill>
        <a:blip r:embed="rId4" cstate="screen"/>
        <a:stretch>
          <a:fillRect/>
        </a:stretch>
      </xdr:blipFill>
      <xdr:spPr>
        <a:xfrm>
          <a:off x="1538605" y="1048385"/>
          <a:ext cx="1080770" cy="1080135"/>
        </a:xfrm>
        <a:prstGeom prst="rect">
          <a:avLst/>
        </a:prstGeom>
      </xdr:spPr>
    </xdr:pic>
    <xdr:clientData/>
  </xdr:twoCellAnchor>
  <xdr:twoCellAnchor editAs="oneCell">
    <xdr:from>
      <xdr:col>2</xdr:col>
      <xdr:colOff>43484</xdr:colOff>
      <xdr:row>23</xdr:row>
      <xdr:rowOff>70817</xdr:rowOff>
    </xdr:from>
    <xdr:to>
      <xdr:col>2</xdr:col>
      <xdr:colOff>1483484</xdr:colOff>
      <xdr:row>26</xdr:row>
      <xdr:rowOff>366575</xdr:rowOff>
    </xdr:to>
    <xdr:pic>
      <xdr:nvPicPr>
        <xdr:cNvPr id="6" name="图片 5"/>
        <xdr:cNvPicPr>
          <a:picLocks noChangeAspect="1"/>
        </xdr:cNvPicPr>
      </xdr:nvPicPr>
      <xdr:blipFill>
        <a:blip r:embed="rId5" cstate="screen"/>
        <a:stretch>
          <a:fillRect/>
        </a:stretch>
      </xdr:blipFill>
      <xdr:spPr>
        <a:xfrm>
          <a:off x="1538605" y="11342370"/>
          <a:ext cx="1440180" cy="1438910"/>
        </a:xfrm>
        <a:prstGeom prst="rect">
          <a:avLst/>
        </a:prstGeom>
      </xdr:spPr>
    </xdr:pic>
    <xdr:clientData/>
  </xdr:twoCellAnchor>
  <xdr:twoCellAnchor editAs="oneCell">
    <xdr:from>
      <xdr:col>2</xdr:col>
      <xdr:colOff>60802</xdr:colOff>
      <xdr:row>27</xdr:row>
      <xdr:rowOff>189559</xdr:rowOff>
    </xdr:from>
    <xdr:to>
      <xdr:col>2</xdr:col>
      <xdr:colOff>1500802</xdr:colOff>
      <xdr:row>27</xdr:row>
      <xdr:rowOff>1629559</xdr:rowOff>
    </xdr:to>
    <xdr:pic>
      <xdr:nvPicPr>
        <xdr:cNvPr id="7" name="图片 6"/>
        <xdr:cNvPicPr>
          <a:picLocks noChangeAspect="1"/>
        </xdr:cNvPicPr>
      </xdr:nvPicPr>
      <xdr:blipFill>
        <a:blip r:embed="rId6" cstate="screen"/>
        <a:stretch>
          <a:fillRect/>
        </a:stretch>
      </xdr:blipFill>
      <xdr:spPr>
        <a:xfrm>
          <a:off x="1555750" y="12985115"/>
          <a:ext cx="1440180" cy="1440180"/>
        </a:xfrm>
        <a:prstGeom prst="rect">
          <a:avLst/>
        </a:prstGeom>
      </xdr:spPr>
    </xdr:pic>
    <xdr:clientData/>
  </xdr:twoCellAnchor>
  <xdr:twoCellAnchor editAs="oneCell">
    <xdr:from>
      <xdr:col>2</xdr:col>
      <xdr:colOff>43484</xdr:colOff>
      <xdr:row>28</xdr:row>
      <xdr:rowOff>49696</xdr:rowOff>
    </xdr:from>
    <xdr:to>
      <xdr:col>2</xdr:col>
      <xdr:colOff>1483484</xdr:colOff>
      <xdr:row>29</xdr:row>
      <xdr:rowOff>727696</xdr:rowOff>
    </xdr:to>
    <xdr:pic>
      <xdr:nvPicPr>
        <xdr:cNvPr id="8" name="图片 7"/>
        <xdr:cNvPicPr>
          <a:picLocks noChangeAspect="1"/>
        </xdr:cNvPicPr>
      </xdr:nvPicPr>
      <xdr:blipFill>
        <a:blip r:embed="rId7" cstate="screen"/>
        <a:stretch>
          <a:fillRect/>
        </a:stretch>
      </xdr:blipFill>
      <xdr:spPr>
        <a:xfrm>
          <a:off x="1538605" y="14624685"/>
          <a:ext cx="1440180" cy="1439545"/>
        </a:xfrm>
        <a:prstGeom prst="rect">
          <a:avLst/>
        </a:prstGeom>
      </xdr:spPr>
    </xdr:pic>
    <xdr:clientData/>
  </xdr:twoCellAnchor>
  <xdr:twoCellAnchor>
    <xdr:from>
      <xdr:col>2</xdr:col>
      <xdr:colOff>43484</xdr:colOff>
      <xdr:row>10</xdr:row>
      <xdr:rowOff>56030</xdr:rowOff>
    </xdr:from>
    <xdr:to>
      <xdr:col>2</xdr:col>
      <xdr:colOff>1666139</xdr:colOff>
      <xdr:row>11</xdr:row>
      <xdr:rowOff>734030</xdr:rowOff>
    </xdr:to>
    <xdr:grpSp>
      <xdr:nvGrpSpPr>
        <xdr:cNvPr id="9" name="组合 8"/>
        <xdr:cNvGrpSpPr/>
      </xdr:nvGrpSpPr>
      <xdr:grpSpPr>
        <a:xfrm>
          <a:off x="1538605" y="3713480"/>
          <a:ext cx="1622425" cy="1439545"/>
          <a:chOff x="1568824" y="4269442"/>
          <a:chExt cx="2403705" cy="1440000"/>
        </a:xfrm>
      </xdr:grpSpPr>
      <xdr:pic>
        <xdr:nvPicPr>
          <xdr:cNvPr id="10" name="图片 9"/>
          <xdr:cNvPicPr>
            <a:picLocks noChangeAspect="1"/>
          </xdr:cNvPicPr>
        </xdr:nvPicPr>
        <xdr:blipFill>
          <a:blip r:embed="rId8" cstate="screen"/>
          <a:stretch>
            <a:fillRect/>
          </a:stretch>
        </xdr:blipFill>
        <xdr:spPr>
          <a:xfrm>
            <a:off x="1568824" y="4269442"/>
            <a:ext cx="1440000" cy="1440000"/>
          </a:xfrm>
          <a:prstGeom prst="rect">
            <a:avLst/>
          </a:prstGeom>
        </xdr:spPr>
      </xdr:pic>
      <xdr:pic>
        <xdr:nvPicPr>
          <xdr:cNvPr id="11" name="图片 10"/>
          <xdr:cNvPicPr>
            <a:picLocks noChangeAspect="1"/>
          </xdr:cNvPicPr>
        </xdr:nvPicPr>
        <xdr:blipFill>
          <a:blip r:embed="rId9" cstate="screen"/>
          <a:stretch>
            <a:fillRect/>
          </a:stretch>
        </xdr:blipFill>
        <xdr:spPr>
          <a:xfrm>
            <a:off x="2532529" y="4269442"/>
            <a:ext cx="1440000" cy="1440000"/>
          </a:xfrm>
          <a:prstGeom prst="rect">
            <a:avLst/>
          </a:prstGeom>
        </xdr:spPr>
      </xdr:pic>
    </xdr:grpSp>
    <xdr:clientData/>
  </xdr:twoCellAnchor>
  <xdr:twoCellAnchor editAs="oneCell">
    <xdr:from>
      <xdr:col>2</xdr:col>
      <xdr:colOff>43484</xdr:colOff>
      <xdr:row>12</xdr:row>
      <xdr:rowOff>66261</xdr:rowOff>
    </xdr:from>
    <xdr:to>
      <xdr:col>2</xdr:col>
      <xdr:colOff>1483484</xdr:colOff>
      <xdr:row>14</xdr:row>
      <xdr:rowOff>495781</xdr:rowOff>
    </xdr:to>
    <xdr:pic>
      <xdr:nvPicPr>
        <xdr:cNvPr id="12" name="图片 11"/>
        <xdr:cNvPicPr>
          <a:picLocks noChangeAspect="1"/>
        </xdr:cNvPicPr>
      </xdr:nvPicPr>
      <xdr:blipFill>
        <a:blip r:embed="rId10" cstate="screen"/>
        <a:stretch>
          <a:fillRect/>
        </a:stretch>
      </xdr:blipFill>
      <xdr:spPr>
        <a:xfrm>
          <a:off x="1538605" y="5247640"/>
          <a:ext cx="1440180" cy="1443990"/>
        </a:xfrm>
        <a:prstGeom prst="rect">
          <a:avLst/>
        </a:prstGeom>
      </xdr:spPr>
    </xdr:pic>
    <xdr:clientData/>
  </xdr:twoCellAnchor>
  <xdr:twoCellAnchor editAs="oneCell">
    <xdr:from>
      <xdr:col>2</xdr:col>
      <xdr:colOff>43484</xdr:colOff>
      <xdr:row>15</xdr:row>
      <xdr:rowOff>47625</xdr:rowOff>
    </xdr:from>
    <xdr:to>
      <xdr:col>2</xdr:col>
      <xdr:colOff>1483484</xdr:colOff>
      <xdr:row>17</xdr:row>
      <xdr:rowOff>477974</xdr:rowOff>
    </xdr:to>
    <xdr:pic>
      <xdr:nvPicPr>
        <xdr:cNvPr id="13" name="图片 12"/>
        <xdr:cNvPicPr>
          <a:picLocks noChangeAspect="1"/>
        </xdr:cNvPicPr>
      </xdr:nvPicPr>
      <xdr:blipFill>
        <a:blip r:embed="rId11" cstate="screen"/>
        <a:stretch>
          <a:fillRect/>
        </a:stretch>
      </xdr:blipFill>
      <xdr:spPr>
        <a:xfrm>
          <a:off x="1538605" y="6751320"/>
          <a:ext cx="1440180" cy="14446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276225</xdr:colOff>
      <xdr:row>3</xdr:row>
      <xdr:rowOff>106135</xdr:rowOff>
    </xdr:from>
    <xdr:to>
      <xdr:col>2</xdr:col>
      <xdr:colOff>1356225</xdr:colOff>
      <xdr:row>3</xdr:row>
      <xdr:rowOff>1074221</xdr:rowOff>
    </xdr:to>
    <xdr:pic>
      <xdr:nvPicPr>
        <xdr:cNvPr id="2" name="图片 1"/>
        <xdr:cNvPicPr>
          <a:picLocks noChangeAspect="1"/>
        </xdr:cNvPicPr>
      </xdr:nvPicPr>
      <xdr:blipFill>
        <a:blip r:embed="rId1" cstate="screen"/>
        <a:stretch>
          <a:fillRect/>
        </a:stretch>
      </xdr:blipFill>
      <xdr:spPr>
        <a:xfrm>
          <a:off x="1771650" y="1534795"/>
          <a:ext cx="1079500" cy="967740"/>
        </a:xfrm>
        <a:prstGeom prst="rect">
          <a:avLst/>
        </a:prstGeom>
      </xdr:spPr>
    </xdr:pic>
    <xdr:clientData/>
  </xdr:twoCellAnchor>
  <xdr:twoCellAnchor editAs="oneCell">
    <xdr:from>
      <xdr:col>2</xdr:col>
      <xdr:colOff>276225</xdr:colOff>
      <xdr:row>4</xdr:row>
      <xdr:rowOff>125185</xdr:rowOff>
    </xdr:from>
    <xdr:to>
      <xdr:col>2</xdr:col>
      <xdr:colOff>1356225</xdr:colOff>
      <xdr:row>4</xdr:row>
      <xdr:rowOff>1093271</xdr:rowOff>
    </xdr:to>
    <xdr:pic>
      <xdr:nvPicPr>
        <xdr:cNvPr id="3" name="图片 2"/>
        <xdr:cNvPicPr>
          <a:picLocks noChangeAspect="1"/>
        </xdr:cNvPicPr>
      </xdr:nvPicPr>
      <xdr:blipFill>
        <a:blip r:embed="rId2" cstate="screen"/>
        <a:stretch>
          <a:fillRect/>
        </a:stretch>
      </xdr:blipFill>
      <xdr:spPr>
        <a:xfrm>
          <a:off x="1771650" y="2823210"/>
          <a:ext cx="1079500" cy="967740"/>
        </a:xfrm>
        <a:prstGeom prst="rect">
          <a:avLst/>
        </a:prstGeom>
      </xdr:spPr>
    </xdr:pic>
    <xdr:clientData/>
  </xdr:twoCellAnchor>
  <xdr:twoCellAnchor editAs="oneCell">
    <xdr:from>
      <xdr:col>2</xdr:col>
      <xdr:colOff>304800</xdr:colOff>
      <xdr:row>5</xdr:row>
      <xdr:rowOff>163285</xdr:rowOff>
    </xdr:from>
    <xdr:to>
      <xdr:col>2</xdr:col>
      <xdr:colOff>1371600</xdr:colOff>
      <xdr:row>5</xdr:row>
      <xdr:rowOff>1074222</xdr:rowOff>
    </xdr:to>
    <xdr:pic>
      <xdr:nvPicPr>
        <xdr:cNvPr id="4" name="图片 3"/>
        <xdr:cNvPicPr>
          <a:picLocks noChangeAspect="1"/>
        </xdr:cNvPicPr>
      </xdr:nvPicPr>
      <xdr:blipFill>
        <a:blip r:embed="rId3" cstate="screen"/>
        <a:stretch>
          <a:fillRect/>
        </a:stretch>
      </xdr:blipFill>
      <xdr:spPr>
        <a:xfrm>
          <a:off x="1800225" y="4130675"/>
          <a:ext cx="1066800" cy="910590"/>
        </a:xfrm>
        <a:prstGeom prst="rect">
          <a:avLst/>
        </a:prstGeom>
      </xdr:spPr>
    </xdr:pic>
    <xdr:clientData/>
  </xdr:twoCellAnchor>
  <xdr:twoCellAnchor editAs="oneCell">
    <xdr:from>
      <xdr:col>2</xdr:col>
      <xdr:colOff>276225</xdr:colOff>
      <xdr:row>6</xdr:row>
      <xdr:rowOff>172811</xdr:rowOff>
    </xdr:from>
    <xdr:to>
      <xdr:col>2</xdr:col>
      <xdr:colOff>1356225</xdr:colOff>
      <xdr:row>6</xdr:row>
      <xdr:rowOff>1121847</xdr:rowOff>
    </xdr:to>
    <xdr:pic>
      <xdr:nvPicPr>
        <xdr:cNvPr id="5" name="图片 4"/>
        <xdr:cNvPicPr>
          <a:picLocks noChangeAspect="1"/>
        </xdr:cNvPicPr>
      </xdr:nvPicPr>
      <xdr:blipFill>
        <a:blip r:embed="rId4" cstate="screen"/>
        <a:stretch>
          <a:fillRect/>
        </a:stretch>
      </xdr:blipFill>
      <xdr:spPr>
        <a:xfrm>
          <a:off x="1771650" y="5409565"/>
          <a:ext cx="1079500" cy="948690"/>
        </a:xfrm>
        <a:prstGeom prst="rect">
          <a:avLst/>
        </a:prstGeom>
      </xdr:spPr>
    </xdr:pic>
    <xdr:clientData/>
  </xdr:twoCellAnchor>
  <xdr:twoCellAnchor editAs="oneCell">
    <xdr:from>
      <xdr:col>2</xdr:col>
      <xdr:colOff>314325</xdr:colOff>
      <xdr:row>8</xdr:row>
      <xdr:rowOff>167368</xdr:rowOff>
    </xdr:from>
    <xdr:to>
      <xdr:col>2</xdr:col>
      <xdr:colOff>1238250</xdr:colOff>
      <xdr:row>8</xdr:row>
      <xdr:rowOff>1106879</xdr:rowOff>
    </xdr:to>
    <xdr:pic>
      <xdr:nvPicPr>
        <xdr:cNvPr id="6" name="图片 5"/>
        <xdr:cNvPicPr>
          <a:picLocks noChangeAspect="1"/>
        </xdr:cNvPicPr>
      </xdr:nvPicPr>
      <xdr:blipFill>
        <a:blip r:embed="rId5" cstate="screen"/>
        <a:stretch>
          <a:fillRect/>
        </a:stretch>
      </xdr:blipFill>
      <xdr:spPr>
        <a:xfrm>
          <a:off x="1809750" y="7942580"/>
          <a:ext cx="923925" cy="939800"/>
        </a:xfrm>
        <a:prstGeom prst="rect">
          <a:avLst/>
        </a:prstGeom>
      </xdr:spPr>
    </xdr:pic>
    <xdr:clientData/>
  </xdr:twoCellAnchor>
  <xdr:twoCellAnchor editAs="oneCell">
    <xdr:from>
      <xdr:col>2</xdr:col>
      <xdr:colOff>247650</xdr:colOff>
      <xdr:row>7</xdr:row>
      <xdr:rowOff>110218</xdr:rowOff>
    </xdr:from>
    <xdr:to>
      <xdr:col>2</xdr:col>
      <xdr:colOff>1327650</xdr:colOff>
      <xdr:row>7</xdr:row>
      <xdr:rowOff>1205805</xdr:rowOff>
    </xdr:to>
    <xdr:pic>
      <xdr:nvPicPr>
        <xdr:cNvPr id="7" name="图片 6"/>
        <xdr:cNvPicPr>
          <a:picLocks noChangeAspect="1"/>
        </xdr:cNvPicPr>
      </xdr:nvPicPr>
      <xdr:blipFill>
        <a:blip r:embed="rId6" cstate="screen"/>
        <a:stretch>
          <a:fillRect/>
        </a:stretch>
      </xdr:blipFill>
      <xdr:spPr>
        <a:xfrm>
          <a:off x="1743075" y="6616065"/>
          <a:ext cx="1079500" cy="1095375"/>
        </a:xfrm>
        <a:prstGeom prst="rect">
          <a:avLst/>
        </a:prstGeom>
      </xdr:spPr>
    </xdr:pic>
    <xdr:clientData/>
  </xdr:twoCellAnchor>
  <xdr:twoCellAnchor editAs="oneCell">
    <xdr:from>
      <xdr:col>2</xdr:col>
      <xdr:colOff>314325</xdr:colOff>
      <xdr:row>10</xdr:row>
      <xdr:rowOff>214993</xdr:rowOff>
    </xdr:from>
    <xdr:to>
      <xdr:col>2</xdr:col>
      <xdr:colOff>1274325</xdr:colOff>
      <xdr:row>10</xdr:row>
      <xdr:rowOff>1190579</xdr:rowOff>
    </xdr:to>
    <xdr:pic>
      <xdr:nvPicPr>
        <xdr:cNvPr id="8" name="图片 7"/>
        <xdr:cNvPicPr>
          <a:picLocks noChangeAspect="1"/>
        </xdr:cNvPicPr>
      </xdr:nvPicPr>
      <xdr:blipFill>
        <a:blip r:embed="rId7" cstate="screen"/>
        <a:stretch>
          <a:fillRect/>
        </a:stretch>
      </xdr:blipFill>
      <xdr:spPr>
        <a:xfrm>
          <a:off x="1809750" y="10528935"/>
          <a:ext cx="959485" cy="975360"/>
        </a:xfrm>
        <a:prstGeom prst="rect">
          <a:avLst/>
        </a:prstGeom>
      </xdr:spPr>
    </xdr:pic>
    <xdr:clientData/>
  </xdr:twoCellAnchor>
  <xdr:twoCellAnchor editAs="oneCell">
    <xdr:from>
      <xdr:col>2</xdr:col>
      <xdr:colOff>285750</xdr:colOff>
      <xdr:row>9</xdr:row>
      <xdr:rowOff>176893</xdr:rowOff>
    </xdr:from>
    <xdr:to>
      <xdr:col>2</xdr:col>
      <xdr:colOff>1245750</xdr:colOff>
      <xdr:row>9</xdr:row>
      <xdr:rowOff>1152480</xdr:rowOff>
    </xdr:to>
    <xdr:pic>
      <xdr:nvPicPr>
        <xdr:cNvPr id="9" name="图片 8"/>
        <xdr:cNvPicPr>
          <a:picLocks noChangeAspect="1"/>
        </xdr:cNvPicPr>
      </xdr:nvPicPr>
      <xdr:blipFill>
        <a:blip r:embed="rId7" cstate="screen"/>
        <a:stretch>
          <a:fillRect/>
        </a:stretch>
      </xdr:blipFill>
      <xdr:spPr>
        <a:xfrm>
          <a:off x="1781175" y="9221470"/>
          <a:ext cx="959485" cy="97536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43484</xdr:colOff>
      <xdr:row>3</xdr:row>
      <xdr:rowOff>38100</xdr:rowOff>
    </xdr:from>
    <xdr:to>
      <xdr:col>2</xdr:col>
      <xdr:colOff>1123484</xdr:colOff>
      <xdr:row>3</xdr:row>
      <xdr:rowOff>1006186</xdr:rowOff>
    </xdr:to>
    <xdr:pic>
      <xdr:nvPicPr>
        <xdr:cNvPr id="2" name="图片 1"/>
        <xdr:cNvPicPr>
          <a:picLocks noChangeAspect="1"/>
        </xdr:cNvPicPr>
      </xdr:nvPicPr>
      <xdr:blipFill>
        <a:blip r:embed="rId1" cstate="screen"/>
        <a:stretch>
          <a:fillRect/>
        </a:stretch>
      </xdr:blipFill>
      <xdr:spPr>
        <a:xfrm>
          <a:off x="1538605" y="1028700"/>
          <a:ext cx="1080135" cy="967740"/>
        </a:xfrm>
        <a:prstGeom prst="rect">
          <a:avLst/>
        </a:prstGeom>
      </xdr:spPr>
    </xdr:pic>
    <xdr:clientData/>
  </xdr:twoCellAnchor>
  <xdr:twoCellAnchor editAs="oneCell">
    <xdr:from>
      <xdr:col>2</xdr:col>
      <xdr:colOff>43484</xdr:colOff>
      <xdr:row>4</xdr:row>
      <xdr:rowOff>57150</xdr:rowOff>
    </xdr:from>
    <xdr:to>
      <xdr:col>2</xdr:col>
      <xdr:colOff>1123484</xdr:colOff>
      <xdr:row>4</xdr:row>
      <xdr:rowOff>1025236</xdr:rowOff>
    </xdr:to>
    <xdr:pic>
      <xdr:nvPicPr>
        <xdr:cNvPr id="3" name="图片 2"/>
        <xdr:cNvPicPr>
          <a:picLocks noChangeAspect="1"/>
        </xdr:cNvPicPr>
      </xdr:nvPicPr>
      <xdr:blipFill>
        <a:blip r:embed="rId2" cstate="screen"/>
        <a:stretch>
          <a:fillRect/>
        </a:stretch>
      </xdr:blipFill>
      <xdr:spPr>
        <a:xfrm>
          <a:off x="1538605" y="2317115"/>
          <a:ext cx="1080135" cy="967740"/>
        </a:xfrm>
        <a:prstGeom prst="rect">
          <a:avLst/>
        </a:prstGeom>
      </xdr:spPr>
    </xdr:pic>
    <xdr:clientData/>
  </xdr:twoCellAnchor>
  <xdr:twoCellAnchor editAs="oneCell">
    <xdr:from>
      <xdr:col>2</xdr:col>
      <xdr:colOff>43484</xdr:colOff>
      <xdr:row>5</xdr:row>
      <xdr:rowOff>95250</xdr:rowOff>
    </xdr:from>
    <xdr:to>
      <xdr:col>2</xdr:col>
      <xdr:colOff>1110284</xdr:colOff>
      <xdr:row>5</xdr:row>
      <xdr:rowOff>1006187</xdr:rowOff>
    </xdr:to>
    <xdr:pic>
      <xdr:nvPicPr>
        <xdr:cNvPr id="4" name="图片 3"/>
        <xdr:cNvPicPr>
          <a:picLocks noChangeAspect="1"/>
        </xdr:cNvPicPr>
      </xdr:nvPicPr>
      <xdr:blipFill>
        <a:blip r:embed="rId3" cstate="screen"/>
        <a:stretch>
          <a:fillRect/>
        </a:stretch>
      </xdr:blipFill>
      <xdr:spPr>
        <a:xfrm>
          <a:off x="1538605" y="3624580"/>
          <a:ext cx="1066800" cy="910590"/>
        </a:xfrm>
        <a:prstGeom prst="rect">
          <a:avLst/>
        </a:prstGeom>
      </xdr:spPr>
    </xdr:pic>
    <xdr:clientData/>
  </xdr:twoCellAnchor>
  <xdr:twoCellAnchor editAs="oneCell">
    <xdr:from>
      <xdr:col>2</xdr:col>
      <xdr:colOff>43484</xdr:colOff>
      <xdr:row>6</xdr:row>
      <xdr:rowOff>104776</xdr:rowOff>
    </xdr:from>
    <xdr:to>
      <xdr:col>2</xdr:col>
      <xdr:colOff>1123484</xdr:colOff>
      <xdr:row>6</xdr:row>
      <xdr:rowOff>1053812</xdr:rowOff>
    </xdr:to>
    <xdr:pic>
      <xdr:nvPicPr>
        <xdr:cNvPr id="5" name="图片 4"/>
        <xdr:cNvPicPr>
          <a:picLocks noChangeAspect="1"/>
        </xdr:cNvPicPr>
      </xdr:nvPicPr>
      <xdr:blipFill>
        <a:blip r:embed="rId4" cstate="screen"/>
        <a:stretch>
          <a:fillRect/>
        </a:stretch>
      </xdr:blipFill>
      <xdr:spPr>
        <a:xfrm>
          <a:off x="1538605" y="4903470"/>
          <a:ext cx="1080135" cy="948690"/>
        </a:xfrm>
        <a:prstGeom prst="rect">
          <a:avLst/>
        </a:prstGeom>
      </xdr:spPr>
    </xdr:pic>
    <xdr:clientData/>
  </xdr:twoCellAnchor>
  <xdr:twoCellAnchor editAs="oneCell">
    <xdr:from>
      <xdr:col>2</xdr:col>
      <xdr:colOff>43484</xdr:colOff>
      <xdr:row>8</xdr:row>
      <xdr:rowOff>85725</xdr:rowOff>
    </xdr:from>
    <xdr:to>
      <xdr:col>2</xdr:col>
      <xdr:colOff>967409</xdr:colOff>
      <xdr:row>8</xdr:row>
      <xdr:rowOff>1025236</xdr:rowOff>
    </xdr:to>
    <xdr:pic>
      <xdr:nvPicPr>
        <xdr:cNvPr id="6" name="图片 5"/>
        <xdr:cNvPicPr>
          <a:picLocks noChangeAspect="1"/>
        </xdr:cNvPicPr>
      </xdr:nvPicPr>
      <xdr:blipFill>
        <a:blip r:embed="rId5" cstate="screen"/>
        <a:stretch>
          <a:fillRect/>
        </a:stretch>
      </xdr:blipFill>
      <xdr:spPr>
        <a:xfrm>
          <a:off x="1538605" y="7423150"/>
          <a:ext cx="923925" cy="939165"/>
        </a:xfrm>
        <a:prstGeom prst="rect">
          <a:avLst/>
        </a:prstGeom>
      </xdr:spPr>
    </xdr:pic>
    <xdr:clientData/>
  </xdr:twoCellAnchor>
  <xdr:twoCellAnchor editAs="oneCell">
    <xdr:from>
      <xdr:col>2</xdr:col>
      <xdr:colOff>43484</xdr:colOff>
      <xdr:row>7</xdr:row>
      <xdr:rowOff>28575</xdr:rowOff>
    </xdr:from>
    <xdr:to>
      <xdr:col>2</xdr:col>
      <xdr:colOff>1123484</xdr:colOff>
      <xdr:row>7</xdr:row>
      <xdr:rowOff>1124162</xdr:rowOff>
    </xdr:to>
    <xdr:pic>
      <xdr:nvPicPr>
        <xdr:cNvPr id="7" name="图片 6"/>
        <xdr:cNvPicPr>
          <a:picLocks noChangeAspect="1"/>
        </xdr:cNvPicPr>
      </xdr:nvPicPr>
      <xdr:blipFill>
        <a:blip r:embed="rId6" cstate="screen"/>
        <a:stretch>
          <a:fillRect/>
        </a:stretch>
      </xdr:blipFill>
      <xdr:spPr>
        <a:xfrm>
          <a:off x="1538605" y="6096635"/>
          <a:ext cx="1080135" cy="1095375"/>
        </a:xfrm>
        <a:prstGeom prst="rect">
          <a:avLst/>
        </a:prstGeom>
      </xdr:spPr>
    </xdr:pic>
    <xdr:clientData/>
  </xdr:twoCellAnchor>
  <xdr:twoCellAnchor editAs="oneCell">
    <xdr:from>
      <xdr:col>2</xdr:col>
      <xdr:colOff>43484</xdr:colOff>
      <xdr:row>10</xdr:row>
      <xdr:rowOff>133350</xdr:rowOff>
    </xdr:from>
    <xdr:to>
      <xdr:col>2</xdr:col>
      <xdr:colOff>1003484</xdr:colOff>
      <xdr:row>10</xdr:row>
      <xdr:rowOff>1108936</xdr:rowOff>
    </xdr:to>
    <xdr:pic>
      <xdr:nvPicPr>
        <xdr:cNvPr id="8" name="图片 7"/>
        <xdr:cNvPicPr>
          <a:picLocks noChangeAspect="1"/>
        </xdr:cNvPicPr>
      </xdr:nvPicPr>
      <xdr:blipFill>
        <a:blip r:embed="rId7" cstate="screen"/>
        <a:stretch>
          <a:fillRect/>
        </a:stretch>
      </xdr:blipFill>
      <xdr:spPr>
        <a:xfrm>
          <a:off x="1538605" y="10009505"/>
          <a:ext cx="960120" cy="975360"/>
        </a:xfrm>
        <a:prstGeom prst="rect">
          <a:avLst/>
        </a:prstGeom>
      </xdr:spPr>
    </xdr:pic>
    <xdr:clientData/>
  </xdr:twoCellAnchor>
  <xdr:twoCellAnchor editAs="oneCell">
    <xdr:from>
      <xdr:col>2</xdr:col>
      <xdr:colOff>43484</xdr:colOff>
      <xdr:row>9</xdr:row>
      <xdr:rowOff>95250</xdr:rowOff>
    </xdr:from>
    <xdr:to>
      <xdr:col>2</xdr:col>
      <xdr:colOff>1003484</xdr:colOff>
      <xdr:row>9</xdr:row>
      <xdr:rowOff>1070837</xdr:rowOff>
    </xdr:to>
    <xdr:pic>
      <xdr:nvPicPr>
        <xdr:cNvPr id="9" name="图片 8"/>
        <xdr:cNvPicPr>
          <a:picLocks noChangeAspect="1"/>
        </xdr:cNvPicPr>
      </xdr:nvPicPr>
      <xdr:blipFill>
        <a:blip r:embed="rId7" cstate="screen"/>
        <a:stretch>
          <a:fillRect/>
        </a:stretch>
      </xdr:blipFill>
      <xdr:spPr>
        <a:xfrm>
          <a:off x="1538605" y="8702040"/>
          <a:ext cx="960120" cy="97536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380999</xdr:colOff>
      <xdr:row>3</xdr:row>
      <xdr:rowOff>86591</xdr:rowOff>
    </xdr:from>
    <xdr:to>
      <xdr:col>2</xdr:col>
      <xdr:colOff>1460999</xdr:colOff>
      <xdr:row>3</xdr:row>
      <xdr:rowOff>1166591</xdr:rowOff>
    </xdr:to>
    <xdr:pic>
      <xdr:nvPicPr>
        <xdr:cNvPr id="2" name="图片 1"/>
        <xdr:cNvPicPr>
          <a:picLocks noChangeAspect="1"/>
        </xdr:cNvPicPr>
      </xdr:nvPicPr>
      <xdr:blipFill>
        <a:blip r:embed="rId1" cstate="screen"/>
        <a:stretch>
          <a:fillRect/>
        </a:stretch>
      </xdr:blipFill>
      <xdr:spPr>
        <a:xfrm>
          <a:off x="1875790" y="1534160"/>
          <a:ext cx="1080135" cy="1080135"/>
        </a:xfrm>
        <a:prstGeom prst="rect">
          <a:avLst/>
        </a:prstGeom>
      </xdr:spPr>
    </xdr:pic>
    <xdr:clientData/>
  </xdr:twoCellAnchor>
  <xdr:twoCellAnchor editAs="oneCell">
    <xdr:from>
      <xdr:col>2</xdr:col>
      <xdr:colOff>363681</xdr:colOff>
      <xdr:row>4</xdr:row>
      <xdr:rowOff>86590</xdr:rowOff>
    </xdr:from>
    <xdr:to>
      <xdr:col>2</xdr:col>
      <xdr:colOff>1443681</xdr:colOff>
      <xdr:row>4</xdr:row>
      <xdr:rowOff>1166590</xdr:rowOff>
    </xdr:to>
    <xdr:pic>
      <xdr:nvPicPr>
        <xdr:cNvPr id="3" name="图片 2"/>
        <xdr:cNvPicPr>
          <a:picLocks noChangeAspect="1"/>
        </xdr:cNvPicPr>
      </xdr:nvPicPr>
      <xdr:blipFill>
        <a:blip r:embed="rId2" cstate="screen"/>
        <a:stretch>
          <a:fillRect/>
        </a:stretch>
      </xdr:blipFill>
      <xdr:spPr>
        <a:xfrm>
          <a:off x="1858645" y="2803525"/>
          <a:ext cx="1080135" cy="1080135"/>
        </a:xfrm>
        <a:prstGeom prst="rect">
          <a:avLst/>
        </a:prstGeom>
      </xdr:spPr>
    </xdr:pic>
    <xdr:clientData/>
  </xdr:twoCellAnchor>
  <xdr:twoCellAnchor editAs="oneCell">
    <xdr:from>
      <xdr:col>2</xdr:col>
      <xdr:colOff>380999</xdr:colOff>
      <xdr:row>5</xdr:row>
      <xdr:rowOff>190504</xdr:rowOff>
    </xdr:from>
    <xdr:to>
      <xdr:col>2</xdr:col>
      <xdr:colOff>1460999</xdr:colOff>
      <xdr:row>6</xdr:row>
      <xdr:rowOff>0</xdr:rowOff>
    </xdr:to>
    <xdr:pic>
      <xdr:nvPicPr>
        <xdr:cNvPr id="4" name="图片 3"/>
        <xdr:cNvPicPr>
          <a:picLocks noChangeAspect="1"/>
        </xdr:cNvPicPr>
      </xdr:nvPicPr>
      <xdr:blipFill>
        <a:blip r:embed="rId3" cstate="screen"/>
        <a:stretch>
          <a:fillRect/>
        </a:stretch>
      </xdr:blipFill>
      <xdr:spPr>
        <a:xfrm>
          <a:off x="1875790" y="4177030"/>
          <a:ext cx="1080135" cy="1078865"/>
        </a:xfrm>
        <a:prstGeom prst="rect">
          <a:avLst/>
        </a:prstGeom>
      </xdr:spPr>
    </xdr:pic>
    <xdr:clientData/>
  </xdr:twoCellAnchor>
  <xdr:twoCellAnchor editAs="oneCell">
    <xdr:from>
      <xdr:col>2</xdr:col>
      <xdr:colOff>363682</xdr:colOff>
      <xdr:row>6</xdr:row>
      <xdr:rowOff>86591</xdr:rowOff>
    </xdr:from>
    <xdr:to>
      <xdr:col>2</xdr:col>
      <xdr:colOff>1444244</xdr:colOff>
      <xdr:row>6</xdr:row>
      <xdr:rowOff>1166591</xdr:rowOff>
    </xdr:to>
    <xdr:pic>
      <xdr:nvPicPr>
        <xdr:cNvPr id="5" name="图片 4"/>
        <xdr:cNvPicPr>
          <a:picLocks noChangeAspect="1"/>
        </xdr:cNvPicPr>
      </xdr:nvPicPr>
      <xdr:blipFill>
        <a:blip r:embed="rId4" cstate="screen"/>
        <a:stretch>
          <a:fillRect/>
        </a:stretch>
      </xdr:blipFill>
      <xdr:spPr>
        <a:xfrm>
          <a:off x="1858645" y="5342255"/>
          <a:ext cx="1080770" cy="1080135"/>
        </a:xfrm>
        <a:prstGeom prst="rect">
          <a:avLst/>
        </a:prstGeom>
      </xdr:spPr>
    </xdr:pic>
    <xdr:clientData/>
  </xdr:twoCellAnchor>
  <xdr:twoCellAnchor editAs="oneCell">
    <xdr:from>
      <xdr:col>2</xdr:col>
      <xdr:colOff>398318</xdr:colOff>
      <xdr:row>7</xdr:row>
      <xdr:rowOff>138546</xdr:rowOff>
    </xdr:from>
    <xdr:to>
      <xdr:col>2</xdr:col>
      <xdr:colOff>1478880</xdr:colOff>
      <xdr:row>7</xdr:row>
      <xdr:rowOff>1218546</xdr:rowOff>
    </xdr:to>
    <xdr:pic>
      <xdr:nvPicPr>
        <xdr:cNvPr id="6" name="图片 5"/>
        <xdr:cNvPicPr>
          <a:picLocks noChangeAspect="1"/>
        </xdr:cNvPicPr>
      </xdr:nvPicPr>
      <xdr:blipFill>
        <a:blip r:embed="rId5" cstate="screen"/>
        <a:stretch>
          <a:fillRect/>
        </a:stretch>
      </xdr:blipFill>
      <xdr:spPr>
        <a:xfrm>
          <a:off x="1893570" y="6663690"/>
          <a:ext cx="1080135" cy="1079500"/>
        </a:xfrm>
        <a:prstGeom prst="rect">
          <a:avLst/>
        </a:prstGeom>
      </xdr:spPr>
    </xdr:pic>
    <xdr:clientData/>
  </xdr:twoCellAnchor>
  <xdr:twoCellAnchor editAs="oneCell">
    <xdr:from>
      <xdr:col>2</xdr:col>
      <xdr:colOff>380999</xdr:colOff>
      <xdr:row>8</xdr:row>
      <xdr:rowOff>138545</xdr:rowOff>
    </xdr:from>
    <xdr:to>
      <xdr:col>2</xdr:col>
      <xdr:colOff>1461561</xdr:colOff>
      <xdr:row>8</xdr:row>
      <xdr:rowOff>1218545</xdr:rowOff>
    </xdr:to>
    <xdr:pic>
      <xdr:nvPicPr>
        <xdr:cNvPr id="7" name="图片 6"/>
        <xdr:cNvPicPr>
          <a:picLocks noChangeAspect="1"/>
        </xdr:cNvPicPr>
      </xdr:nvPicPr>
      <xdr:blipFill>
        <a:blip r:embed="rId6" cstate="screen"/>
        <a:stretch>
          <a:fillRect/>
        </a:stretch>
      </xdr:blipFill>
      <xdr:spPr>
        <a:xfrm>
          <a:off x="1875790" y="7933055"/>
          <a:ext cx="1080770" cy="1079500"/>
        </a:xfrm>
        <a:prstGeom prst="rect">
          <a:avLst/>
        </a:prstGeom>
      </xdr:spPr>
    </xdr:pic>
    <xdr:clientData/>
  </xdr:twoCellAnchor>
  <xdr:twoCellAnchor editAs="oneCell">
    <xdr:from>
      <xdr:col>2</xdr:col>
      <xdr:colOff>346365</xdr:colOff>
      <xdr:row>9</xdr:row>
      <xdr:rowOff>121227</xdr:rowOff>
    </xdr:from>
    <xdr:to>
      <xdr:col>2</xdr:col>
      <xdr:colOff>1426927</xdr:colOff>
      <xdr:row>9</xdr:row>
      <xdr:rowOff>1201227</xdr:rowOff>
    </xdr:to>
    <xdr:pic>
      <xdr:nvPicPr>
        <xdr:cNvPr id="8" name="图片 7"/>
        <xdr:cNvPicPr>
          <a:picLocks noChangeAspect="1"/>
        </xdr:cNvPicPr>
      </xdr:nvPicPr>
      <xdr:blipFill>
        <a:blip r:embed="rId7" cstate="screen"/>
        <a:stretch>
          <a:fillRect/>
        </a:stretch>
      </xdr:blipFill>
      <xdr:spPr>
        <a:xfrm>
          <a:off x="1841500" y="9184640"/>
          <a:ext cx="1080770" cy="1080135"/>
        </a:xfrm>
        <a:prstGeom prst="rect">
          <a:avLst/>
        </a:prstGeom>
      </xdr:spPr>
    </xdr:pic>
    <xdr:clientData/>
  </xdr:twoCellAnchor>
  <xdr:twoCellAnchor editAs="oneCell">
    <xdr:from>
      <xdr:col>2</xdr:col>
      <xdr:colOff>329046</xdr:colOff>
      <xdr:row>10</xdr:row>
      <xdr:rowOff>155863</xdr:rowOff>
    </xdr:from>
    <xdr:to>
      <xdr:col>2</xdr:col>
      <xdr:colOff>1409046</xdr:colOff>
      <xdr:row>10</xdr:row>
      <xdr:rowOff>1235863</xdr:rowOff>
    </xdr:to>
    <xdr:pic>
      <xdr:nvPicPr>
        <xdr:cNvPr id="9" name="图片 8"/>
        <xdr:cNvPicPr>
          <a:picLocks noChangeAspect="1"/>
        </xdr:cNvPicPr>
      </xdr:nvPicPr>
      <xdr:blipFill>
        <a:blip r:embed="rId8" cstate="screen"/>
        <a:stretch>
          <a:fillRect/>
        </a:stretch>
      </xdr:blipFill>
      <xdr:spPr>
        <a:xfrm>
          <a:off x="1824355" y="10488930"/>
          <a:ext cx="1079500" cy="1080135"/>
        </a:xfrm>
        <a:prstGeom prst="rect">
          <a:avLst/>
        </a:prstGeom>
      </xdr:spPr>
    </xdr:pic>
    <xdr:clientData/>
  </xdr:twoCellAnchor>
  <xdr:twoCellAnchor editAs="oneCell">
    <xdr:from>
      <xdr:col>2</xdr:col>
      <xdr:colOff>80341</xdr:colOff>
      <xdr:row>12</xdr:row>
      <xdr:rowOff>43897</xdr:rowOff>
    </xdr:from>
    <xdr:to>
      <xdr:col>2</xdr:col>
      <xdr:colOff>1520341</xdr:colOff>
      <xdr:row>13</xdr:row>
      <xdr:rowOff>721897</xdr:rowOff>
    </xdr:to>
    <xdr:pic>
      <xdr:nvPicPr>
        <xdr:cNvPr id="10" name="图片 9"/>
        <xdr:cNvPicPr/>
      </xdr:nvPicPr>
      <xdr:blipFill>
        <a:blip r:embed="rId9" cstate="screen"/>
        <a:stretch>
          <a:fillRect/>
        </a:stretch>
      </xdr:blipFill>
      <xdr:spPr>
        <a:xfrm>
          <a:off x="1575435" y="12915900"/>
          <a:ext cx="1440180" cy="1439545"/>
        </a:xfrm>
        <a:prstGeom prst="rect">
          <a:avLst/>
        </a:prstGeom>
      </xdr:spPr>
    </xdr:pic>
    <xdr:clientData/>
  </xdr:twoCellAnchor>
  <xdr:twoCellAnchor editAs="oneCell">
    <xdr:from>
      <xdr:col>2</xdr:col>
      <xdr:colOff>363682</xdr:colOff>
      <xdr:row>11</xdr:row>
      <xdr:rowOff>86591</xdr:rowOff>
    </xdr:from>
    <xdr:to>
      <xdr:col>2</xdr:col>
      <xdr:colOff>1443682</xdr:colOff>
      <xdr:row>11</xdr:row>
      <xdr:rowOff>1166591</xdr:rowOff>
    </xdr:to>
    <xdr:pic>
      <xdr:nvPicPr>
        <xdr:cNvPr id="11" name="图片 10"/>
        <xdr:cNvPicPr>
          <a:picLocks noChangeAspect="1"/>
        </xdr:cNvPicPr>
      </xdr:nvPicPr>
      <xdr:blipFill>
        <a:blip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58645" y="11689080"/>
          <a:ext cx="1080135" cy="108013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380999</xdr:colOff>
      <xdr:row>3</xdr:row>
      <xdr:rowOff>86591</xdr:rowOff>
    </xdr:from>
    <xdr:to>
      <xdr:col>2</xdr:col>
      <xdr:colOff>1460999</xdr:colOff>
      <xdr:row>3</xdr:row>
      <xdr:rowOff>1166591</xdr:rowOff>
    </xdr:to>
    <xdr:pic>
      <xdr:nvPicPr>
        <xdr:cNvPr id="2" name="图片 1"/>
        <xdr:cNvPicPr>
          <a:picLocks noChangeAspect="1"/>
        </xdr:cNvPicPr>
      </xdr:nvPicPr>
      <xdr:blipFill>
        <a:blip r:embed="rId1" cstate="screen"/>
        <a:stretch>
          <a:fillRect/>
        </a:stretch>
      </xdr:blipFill>
      <xdr:spPr>
        <a:xfrm>
          <a:off x="1875790" y="1076960"/>
          <a:ext cx="1080135" cy="1080135"/>
        </a:xfrm>
        <a:prstGeom prst="rect">
          <a:avLst/>
        </a:prstGeom>
      </xdr:spPr>
    </xdr:pic>
    <xdr:clientData/>
  </xdr:twoCellAnchor>
  <xdr:twoCellAnchor editAs="oneCell">
    <xdr:from>
      <xdr:col>2</xdr:col>
      <xdr:colOff>363681</xdr:colOff>
      <xdr:row>4</xdr:row>
      <xdr:rowOff>86590</xdr:rowOff>
    </xdr:from>
    <xdr:to>
      <xdr:col>2</xdr:col>
      <xdr:colOff>1443681</xdr:colOff>
      <xdr:row>4</xdr:row>
      <xdr:rowOff>1166590</xdr:rowOff>
    </xdr:to>
    <xdr:pic>
      <xdr:nvPicPr>
        <xdr:cNvPr id="3" name="图片 2"/>
        <xdr:cNvPicPr>
          <a:picLocks noChangeAspect="1"/>
        </xdr:cNvPicPr>
      </xdr:nvPicPr>
      <xdr:blipFill>
        <a:blip r:embed="rId2" cstate="screen"/>
        <a:stretch>
          <a:fillRect/>
        </a:stretch>
      </xdr:blipFill>
      <xdr:spPr>
        <a:xfrm>
          <a:off x="1858645" y="2346325"/>
          <a:ext cx="1080135" cy="1080135"/>
        </a:xfrm>
        <a:prstGeom prst="rect">
          <a:avLst/>
        </a:prstGeom>
      </xdr:spPr>
    </xdr:pic>
    <xdr:clientData/>
  </xdr:twoCellAnchor>
  <xdr:twoCellAnchor editAs="oneCell">
    <xdr:from>
      <xdr:col>2</xdr:col>
      <xdr:colOff>380999</xdr:colOff>
      <xdr:row>5</xdr:row>
      <xdr:rowOff>190504</xdr:rowOff>
    </xdr:from>
    <xdr:to>
      <xdr:col>2</xdr:col>
      <xdr:colOff>1460999</xdr:colOff>
      <xdr:row>5</xdr:row>
      <xdr:rowOff>1262987</xdr:rowOff>
    </xdr:to>
    <xdr:pic>
      <xdr:nvPicPr>
        <xdr:cNvPr id="4" name="图片 3"/>
        <xdr:cNvPicPr>
          <a:picLocks noChangeAspect="1"/>
        </xdr:cNvPicPr>
      </xdr:nvPicPr>
      <xdr:blipFill>
        <a:blip r:embed="rId3" cstate="screen"/>
        <a:stretch>
          <a:fillRect/>
        </a:stretch>
      </xdr:blipFill>
      <xdr:spPr>
        <a:xfrm>
          <a:off x="1875790" y="3719830"/>
          <a:ext cx="1080135" cy="1071880"/>
        </a:xfrm>
        <a:prstGeom prst="rect">
          <a:avLst/>
        </a:prstGeom>
      </xdr:spPr>
    </xdr:pic>
    <xdr:clientData/>
  </xdr:twoCellAnchor>
  <xdr:twoCellAnchor editAs="oneCell">
    <xdr:from>
      <xdr:col>2</xdr:col>
      <xdr:colOff>363682</xdr:colOff>
      <xdr:row>6</xdr:row>
      <xdr:rowOff>86591</xdr:rowOff>
    </xdr:from>
    <xdr:to>
      <xdr:col>2</xdr:col>
      <xdr:colOff>1444244</xdr:colOff>
      <xdr:row>6</xdr:row>
      <xdr:rowOff>1166591</xdr:rowOff>
    </xdr:to>
    <xdr:pic>
      <xdr:nvPicPr>
        <xdr:cNvPr id="5" name="图片 4"/>
        <xdr:cNvPicPr>
          <a:picLocks noChangeAspect="1"/>
        </xdr:cNvPicPr>
      </xdr:nvPicPr>
      <xdr:blipFill>
        <a:blip r:embed="rId4" cstate="screen"/>
        <a:stretch>
          <a:fillRect/>
        </a:stretch>
      </xdr:blipFill>
      <xdr:spPr>
        <a:xfrm>
          <a:off x="1858645" y="4885055"/>
          <a:ext cx="1080770" cy="1080135"/>
        </a:xfrm>
        <a:prstGeom prst="rect">
          <a:avLst/>
        </a:prstGeom>
      </xdr:spPr>
    </xdr:pic>
    <xdr:clientData/>
  </xdr:twoCellAnchor>
  <xdr:twoCellAnchor editAs="oneCell">
    <xdr:from>
      <xdr:col>2</xdr:col>
      <xdr:colOff>398318</xdr:colOff>
      <xdr:row>7</xdr:row>
      <xdr:rowOff>138546</xdr:rowOff>
    </xdr:from>
    <xdr:to>
      <xdr:col>2</xdr:col>
      <xdr:colOff>1478880</xdr:colOff>
      <xdr:row>7</xdr:row>
      <xdr:rowOff>1218546</xdr:rowOff>
    </xdr:to>
    <xdr:pic>
      <xdr:nvPicPr>
        <xdr:cNvPr id="6" name="图片 5"/>
        <xdr:cNvPicPr>
          <a:picLocks noChangeAspect="1"/>
        </xdr:cNvPicPr>
      </xdr:nvPicPr>
      <xdr:blipFill>
        <a:blip r:embed="rId5" cstate="screen"/>
        <a:stretch>
          <a:fillRect/>
        </a:stretch>
      </xdr:blipFill>
      <xdr:spPr>
        <a:xfrm>
          <a:off x="1893570" y="6206490"/>
          <a:ext cx="1080135" cy="1079500"/>
        </a:xfrm>
        <a:prstGeom prst="rect">
          <a:avLst/>
        </a:prstGeom>
      </xdr:spPr>
    </xdr:pic>
    <xdr:clientData/>
  </xdr:twoCellAnchor>
  <xdr:twoCellAnchor editAs="oneCell">
    <xdr:from>
      <xdr:col>2</xdr:col>
      <xdr:colOff>380999</xdr:colOff>
      <xdr:row>8</xdr:row>
      <xdr:rowOff>138545</xdr:rowOff>
    </xdr:from>
    <xdr:to>
      <xdr:col>2</xdr:col>
      <xdr:colOff>1461561</xdr:colOff>
      <xdr:row>8</xdr:row>
      <xdr:rowOff>1218545</xdr:rowOff>
    </xdr:to>
    <xdr:pic>
      <xdr:nvPicPr>
        <xdr:cNvPr id="7" name="图片 6"/>
        <xdr:cNvPicPr>
          <a:picLocks noChangeAspect="1"/>
        </xdr:cNvPicPr>
      </xdr:nvPicPr>
      <xdr:blipFill>
        <a:blip r:embed="rId6" cstate="screen"/>
        <a:stretch>
          <a:fillRect/>
        </a:stretch>
      </xdr:blipFill>
      <xdr:spPr>
        <a:xfrm>
          <a:off x="1875790" y="7475855"/>
          <a:ext cx="1080770" cy="1079500"/>
        </a:xfrm>
        <a:prstGeom prst="rect">
          <a:avLst/>
        </a:prstGeom>
      </xdr:spPr>
    </xdr:pic>
    <xdr:clientData/>
  </xdr:twoCellAnchor>
  <xdr:twoCellAnchor editAs="oneCell">
    <xdr:from>
      <xdr:col>2</xdr:col>
      <xdr:colOff>346365</xdr:colOff>
      <xdr:row>9</xdr:row>
      <xdr:rowOff>121227</xdr:rowOff>
    </xdr:from>
    <xdr:to>
      <xdr:col>2</xdr:col>
      <xdr:colOff>1426927</xdr:colOff>
      <xdr:row>9</xdr:row>
      <xdr:rowOff>1201227</xdr:rowOff>
    </xdr:to>
    <xdr:pic>
      <xdr:nvPicPr>
        <xdr:cNvPr id="8" name="图片 7"/>
        <xdr:cNvPicPr>
          <a:picLocks noChangeAspect="1"/>
        </xdr:cNvPicPr>
      </xdr:nvPicPr>
      <xdr:blipFill>
        <a:blip r:embed="rId7" cstate="screen"/>
        <a:stretch>
          <a:fillRect/>
        </a:stretch>
      </xdr:blipFill>
      <xdr:spPr>
        <a:xfrm>
          <a:off x="1841500" y="8727440"/>
          <a:ext cx="1080770" cy="1080135"/>
        </a:xfrm>
        <a:prstGeom prst="rect">
          <a:avLst/>
        </a:prstGeom>
      </xdr:spPr>
    </xdr:pic>
    <xdr:clientData/>
  </xdr:twoCellAnchor>
  <xdr:twoCellAnchor editAs="oneCell">
    <xdr:from>
      <xdr:col>2</xdr:col>
      <xdr:colOff>329046</xdr:colOff>
      <xdr:row>10</xdr:row>
      <xdr:rowOff>155863</xdr:rowOff>
    </xdr:from>
    <xdr:to>
      <xdr:col>2</xdr:col>
      <xdr:colOff>1409046</xdr:colOff>
      <xdr:row>10</xdr:row>
      <xdr:rowOff>1235863</xdr:rowOff>
    </xdr:to>
    <xdr:pic>
      <xdr:nvPicPr>
        <xdr:cNvPr id="9" name="图片 8"/>
        <xdr:cNvPicPr>
          <a:picLocks noChangeAspect="1"/>
        </xdr:cNvPicPr>
      </xdr:nvPicPr>
      <xdr:blipFill>
        <a:blip r:embed="rId8" cstate="screen"/>
        <a:stretch>
          <a:fillRect/>
        </a:stretch>
      </xdr:blipFill>
      <xdr:spPr>
        <a:xfrm>
          <a:off x="1824355" y="10031730"/>
          <a:ext cx="1079500" cy="1080135"/>
        </a:xfrm>
        <a:prstGeom prst="rect">
          <a:avLst/>
        </a:prstGeom>
      </xdr:spPr>
    </xdr:pic>
    <xdr:clientData/>
  </xdr:twoCellAnchor>
  <xdr:twoCellAnchor editAs="oneCell">
    <xdr:from>
      <xdr:col>2</xdr:col>
      <xdr:colOff>165948</xdr:colOff>
      <xdr:row>12</xdr:row>
      <xdr:rowOff>275219</xdr:rowOff>
    </xdr:from>
    <xdr:to>
      <xdr:col>2</xdr:col>
      <xdr:colOff>1605948</xdr:colOff>
      <xdr:row>13</xdr:row>
      <xdr:rowOff>448393</xdr:rowOff>
    </xdr:to>
    <xdr:pic>
      <xdr:nvPicPr>
        <xdr:cNvPr id="10" name="图片 9"/>
        <xdr:cNvPicPr>
          <a:picLocks noChangeAspect="1"/>
        </xdr:cNvPicPr>
      </xdr:nvPicPr>
      <xdr:blipFill>
        <a:blip r:embed="rId9" cstate="screen"/>
        <a:stretch>
          <a:fillRect/>
        </a:stretch>
      </xdr:blipFill>
      <xdr:spPr>
        <a:xfrm>
          <a:off x="1661160" y="12689840"/>
          <a:ext cx="1440180" cy="1442720"/>
        </a:xfrm>
        <a:prstGeom prst="rect">
          <a:avLst/>
        </a:prstGeom>
      </xdr:spPr>
    </xdr:pic>
    <xdr:clientData/>
  </xdr:twoCellAnchor>
  <xdr:twoCellAnchor editAs="oneCell">
    <xdr:from>
      <xdr:col>2</xdr:col>
      <xdr:colOff>353786</xdr:colOff>
      <xdr:row>11</xdr:row>
      <xdr:rowOff>108857</xdr:rowOff>
    </xdr:from>
    <xdr:to>
      <xdr:col>2</xdr:col>
      <xdr:colOff>1433786</xdr:colOff>
      <xdr:row>11</xdr:row>
      <xdr:rowOff>1188857</xdr:rowOff>
    </xdr:to>
    <xdr:pic>
      <xdr:nvPicPr>
        <xdr:cNvPr id="11" name="图片 10"/>
        <xdr:cNvPicPr>
          <a:picLocks noChangeAspect="1"/>
        </xdr:cNvPicPr>
      </xdr:nvPicPr>
      <xdr:blipFill>
        <a:blip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49120" y="11254105"/>
          <a:ext cx="1079500" cy="108013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69273</xdr:colOff>
      <xdr:row>3</xdr:row>
      <xdr:rowOff>51955</xdr:rowOff>
    </xdr:from>
    <xdr:to>
      <xdr:col>2</xdr:col>
      <xdr:colOff>1869273</xdr:colOff>
      <xdr:row>8</xdr:row>
      <xdr:rowOff>206727</xdr:rowOff>
    </xdr:to>
    <xdr:pic>
      <xdr:nvPicPr>
        <xdr:cNvPr id="4" name="图片 3"/>
        <xdr:cNvPicPr>
          <a:picLocks noChangeAspect="1"/>
        </xdr:cNvPicPr>
      </xdr:nvPicPr>
      <xdr:blipFill>
        <a:blip r:embed="rId1" cstate="screen"/>
        <a:stretch>
          <a:fillRect/>
        </a:stretch>
      </xdr:blipFill>
      <xdr:spPr>
        <a:xfrm>
          <a:off x="1564640" y="1499235"/>
          <a:ext cx="1799590" cy="1774190"/>
        </a:xfrm>
        <a:prstGeom prst="rect">
          <a:avLst/>
        </a:prstGeom>
      </xdr:spPr>
    </xdr:pic>
    <xdr:clientData/>
  </xdr:twoCellAnchor>
  <xdr:twoCellAnchor editAs="oneCell">
    <xdr:from>
      <xdr:col>2</xdr:col>
      <xdr:colOff>86591</xdr:colOff>
      <xdr:row>10</xdr:row>
      <xdr:rowOff>51955</xdr:rowOff>
    </xdr:from>
    <xdr:to>
      <xdr:col>2</xdr:col>
      <xdr:colOff>1886591</xdr:colOff>
      <xdr:row>15</xdr:row>
      <xdr:rowOff>206728</xdr:rowOff>
    </xdr:to>
    <xdr:pic>
      <xdr:nvPicPr>
        <xdr:cNvPr id="5" name="图片 4"/>
        <xdr:cNvPicPr>
          <a:picLocks noChangeAspect="1"/>
        </xdr:cNvPicPr>
      </xdr:nvPicPr>
      <xdr:blipFill>
        <a:blip r:embed="rId2" cstate="screen"/>
        <a:stretch>
          <a:fillRect/>
        </a:stretch>
      </xdr:blipFill>
      <xdr:spPr>
        <a:xfrm>
          <a:off x="1581785" y="3766185"/>
          <a:ext cx="1800225" cy="1774190"/>
        </a:xfrm>
        <a:prstGeom prst="rect">
          <a:avLst/>
        </a:prstGeom>
      </xdr:spPr>
    </xdr:pic>
    <xdr:clientData/>
  </xdr:twoCellAnchor>
  <xdr:twoCellAnchor editAs="oneCell">
    <xdr:from>
      <xdr:col>2</xdr:col>
      <xdr:colOff>121228</xdr:colOff>
      <xdr:row>16</xdr:row>
      <xdr:rowOff>277091</xdr:rowOff>
    </xdr:from>
    <xdr:to>
      <xdr:col>2</xdr:col>
      <xdr:colOff>1921228</xdr:colOff>
      <xdr:row>22</xdr:row>
      <xdr:rowOff>102818</xdr:rowOff>
    </xdr:to>
    <xdr:pic>
      <xdr:nvPicPr>
        <xdr:cNvPr id="6" name="图片 5"/>
        <xdr:cNvPicPr>
          <a:picLocks noChangeAspect="1"/>
        </xdr:cNvPicPr>
      </xdr:nvPicPr>
      <xdr:blipFill>
        <a:blip r:embed="rId3" cstate="screen"/>
        <a:stretch>
          <a:fillRect/>
        </a:stretch>
      </xdr:blipFill>
      <xdr:spPr>
        <a:xfrm>
          <a:off x="1616075" y="5934710"/>
          <a:ext cx="1800225" cy="1768475"/>
        </a:xfrm>
        <a:prstGeom prst="rect">
          <a:avLst/>
        </a:prstGeom>
      </xdr:spPr>
    </xdr:pic>
    <xdr:clientData/>
  </xdr:twoCellAnchor>
  <xdr:twoCellAnchor editAs="oneCell">
    <xdr:from>
      <xdr:col>2</xdr:col>
      <xdr:colOff>85725</xdr:colOff>
      <xdr:row>23</xdr:row>
      <xdr:rowOff>155575</xdr:rowOff>
    </xdr:from>
    <xdr:to>
      <xdr:col>2</xdr:col>
      <xdr:colOff>1885725</xdr:colOff>
      <xdr:row>28</xdr:row>
      <xdr:rowOff>305152</xdr:rowOff>
    </xdr:to>
    <xdr:pic>
      <xdr:nvPicPr>
        <xdr:cNvPr id="7" name="图片 6"/>
        <xdr:cNvPicPr>
          <a:picLocks noChangeAspect="1"/>
        </xdr:cNvPicPr>
      </xdr:nvPicPr>
      <xdr:blipFill>
        <a:blip r:embed="rId4" cstate="screen"/>
        <a:stretch>
          <a:fillRect/>
        </a:stretch>
      </xdr:blipFill>
      <xdr:spPr>
        <a:xfrm>
          <a:off x="1581150" y="8089900"/>
          <a:ext cx="1799590" cy="1768475"/>
        </a:xfrm>
        <a:prstGeom prst="rect">
          <a:avLst/>
        </a:prstGeom>
      </xdr:spPr>
    </xdr:pic>
    <xdr:clientData/>
  </xdr:twoCellAnchor>
  <xdr:twoCellAnchor editAs="oneCell">
    <xdr:from>
      <xdr:col>2</xdr:col>
      <xdr:colOff>51435</xdr:colOff>
      <xdr:row>30</xdr:row>
      <xdr:rowOff>137795</xdr:rowOff>
    </xdr:from>
    <xdr:to>
      <xdr:col>2</xdr:col>
      <xdr:colOff>1851435</xdr:colOff>
      <xdr:row>35</xdr:row>
      <xdr:rowOff>287373</xdr:rowOff>
    </xdr:to>
    <xdr:pic>
      <xdr:nvPicPr>
        <xdr:cNvPr id="8" name="图片 7"/>
        <xdr:cNvPicPr>
          <a:picLocks noChangeAspect="1"/>
        </xdr:cNvPicPr>
      </xdr:nvPicPr>
      <xdr:blipFill>
        <a:blip r:embed="rId5" cstate="screen"/>
        <a:stretch>
          <a:fillRect/>
        </a:stretch>
      </xdr:blipFill>
      <xdr:spPr>
        <a:xfrm>
          <a:off x="1546860" y="10348595"/>
          <a:ext cx="1799590" cy="1768475"/>
        </a:xfrm>
        <a:prstGeom prst="rect">
          <a:avLst/>
        </a:prstGeom>
      </xdr:spPr>
    </xdr:pic>
    <xdr:clientData/>
  </xdr:twoCellAnchor>
  <xdr:twoCellAnchor editAs="oneCell">
    <xdr:from>
      <xdr:col>2</xdr:col>
      <xdr:colOff>103909</xdr:colOff>
      <xdr:row>37</xdr:row>
      <xdr:rowOff>311727</xdr:rowOff>
    </xdr:from>
    <xdr:to>
      <xdr:col>2</xdr:col>
      <xdr:colOff>1903909</xdr:colOff>
      <xdr:row>43</xdr:row>
      <xdr:rowOff>137455</xdr:rowOff>
    </xdr:to>
    <xdr:pic>
      <xdr:nvPicPr>
        <xdr:cNvPr id="9" name="图片 8"/>
        <xdr:cNvPicPr>
          <a:picLocks noChangeAspect="1"/>
        </xdr:cNvPicPr>
      </xdr:nvPicPr>
      <xdr:blipFill>
        <a:blip r:embed="rId6" cstate="screen"/>
        <a:stretch>
          <a:fillRect/>
        </a:stretch>
      </xdr:blipFill>
      <xdr:spPr>
        <a:xfrm>
          <a:off x="1598930" y="12798425"/>
          <a:ext cx="1800225" cy="1769110"/>
        </a:xfrm>
        <a:prstGeom prst="rect">
          <a:avLst/>
        </a:prstGeom>
      </xdr:spPr>
    </xdr:pic>
    <xdr:clientData/>
  </xdr:twoCellAnchor>
  <xdr:twoCellAnchor editAs="oneCell">
    <xdr:from>
      <xdr:col>2</xdr:col>
      <xdr:colOff>103909</xdr:colOff>
      <xdr:row>59</xdr:row>
      <xdr:rowOff>51954</xdr:rowOff>
    </xdr:from>
    <xdr:to>
      <xdr:col>2</xdr:col>
      <xdr:colOff>1903909</xdr:colOff>
      <xdr:row>64</xdr:row>
      <xdr:rowOff>206727</xdr:rowOff>
    </xdr:to>
    <xdr:pic>
      <xdr:nvPicPr>
        <xdr:cNvPr id="10" name="图片 9"/>
        <xdr:cNvPicPr>
          <a:picLocks noChangeAspect="1"/>
        </xdr:cNvPicPr>
      </xdr:nvPicPr>
      <xdr:blipFill>
        <a:blip r:embed="rId7" cstate="screen"/>
        <a:stretch>
          <a:fillRect/>
        </a:stretch>
      </xdr:blipFill>
      <xdr:spPr>
        <a:xfrm>
          <a:off x="1598930" y="19682460"/>
          <a:ext cx="1800225" cy="1774190"/>
        </a:xfrm>
        <a:prstGeom prst="rect">
          <a:avLst/>
        </a:prstGeom>
      </xdr:spPr>
    </xdr:pic>
    <xdr:clientData/>
  </xdr:twoCellAnchor>
  <xdr:twoCellAnchor editAs="oneCell">
    <xdr:from>
      <xdr:col>2</xdr:col>
      <xdr:colOff>51955</xdr:colOff>
      <xdr:row>65</xdr:row>
      <xdr:rowOff>294408</xdr:rowOff>
    </xdr:from>
    <xdr:to>
      <xdr:col>2</xdr:col>
      <xdr:colOff>1851955</xdr:colOff>
      <xdr:row>71</xdr:row>
      <xdr:rowOff>120135</xdr:rowOff>
    </xdr:to>
    <xdr:pic>
      <xdr:nvPicPr>
        <xdr:cNvPr id="11" name="图片 10"/>
        <xdr:cNvPicPr>
          <a:picLocks noChangeAspect="1"/>
        </xdr:cNvPicPr>
      </xdr:nvPicPr>
      <xdr:blipFill>
        <a:blip r:embed="rId8" cstate="screen"/>
        <a:stretch>
          <a:fillRect/>
        </a:stretch>
      </xdr:blipFill>
      <xdr:spPr>
        <a:xfrm>
          <a:off x="1546860" y="21868130"/>
          <a:ext cx="1800225" cy="1769110"/>
        </a:xfrm>
        <a:prstGeom prst="rect">
          <a:avLst/>
        </a:prstGeom>
      </xdr:spPr>
    </xdr:pic>
    <xdr:clientData/>
  </xdr:twoCellAnchor>
  <xdr:twoCellAnchor editAs="oneCell">
    <xdr:from>
      <xdr:col>2</xdr:col>
      <xdr:colOff>69272</xdr:colOff>
      <xdr:row>73</xdr:row>
      <xdr:rowOff>17319</xdr:rowOff>
    </xdr:from>
    <xdr:to>
      <xdr:col>2</xdr:col>
      <xdr:colOff>1869272</xdr:colOff>
      <xdr:row>78</xdr:row>
      <xdr:rowOff>172092</xdr:rowOff>
    </xdr:to>
    <xdr:pic>
      <xdr:nvPicPr>
        <xdr:cNvPr id="12" name="图片 11"/>
        <xdr:cNvPicPr>
          <a:picLocks noChangeAspect="1"/>
        </xdr:cNvPicPr>
      </xdr:nvPicPr>
      <xdr:blipFill>
        <a:blip r:embed="rId9" cstate="screen"/>
        <a:stretch>
          <a:fillRect/>
        </a:stretch>
      </xdr:blipFill>
      <xdr:spPr>
        <a:xfrm>
          <a:off x="1564640" y="24182070"/>
          <a:ext cx="1799590" cy="1774190"/>
        </a:xfrm>
        <a:prstGeom prst="rect">
          <a:avLst/>
        </a:prstGeom>
      </xdr:spPr>
    </xdr:pic>
    <xdr:clientData/>
  </xdr:twoCellAnchor>
  <xdr:twoCellAnchor editAs="oneCell">
    <xdr:from>
      <xdr:col>2</xdr:col>
      <xdr:colOff>86591</xdr:colOff>
      <xdr:row>80</xdr:row>
      <xdr:rowOff>138546</xdr:rowOff>
    </xdr:from>
    <xdr:to>
      <xdr:col>2</xdr:col>
      <xdr:colOff>1886591</xdr:colOff>
      <xdr:row>85</xdr:row>
      <xdr:rowOff>293318</xdr:rowOff>
    </xdr:to>
    <xdr:pic>
      <xdr:nvPicPr>
        <xdr:cNvPr id="13" name="图片 12"/>
        <xdr:cNvPicPr>
          <a:picLocks noChangeAspect="1"/>
        </xdr:cNvPicPr>
      </xdr:nvPicPr>
      <xdr:blipFill>
        <a:blip r:embed="rId10" cstate="screen"/>
        <a:stretch>
          <a:fillRect/>
        </a:stretch>
      </xdr:blipFill>
      <xdr:spPr>
        <a:xfrm>
          <a:off x="1581785" y="26570305"/>
          <a:ext cx="1800225" cy="1773555"/>
        </a:xfrm>
        <a:prstGeom prst="rect">
          <a:avLst/>
        </a:prstGeom>
      </xdr:spPr>
    </xdr:pic>
    <xdr:clientData/>
  </xdr:twoCellAnchor>
  <xdr:twoCellAnchor editAs="oneCell">
    <xdr:from>
      <xdr:col>2</xdr:col>
      <xdr:colOff>69215</xdr:colOff>
      <xdr:row>51</xdr:row>
      <xdr:rowOff>173355</xdr:rowOff>
    </xdr:from>
    <xdr:to>
      <xdr:col>2</xdr:col>
      <xdr:colOff>1869215</xdr:colOff>
      <xdr:row>57</xdr:row>
      <xdr:rowOff>4278</xdr:rowOff>
    </xdr:to>
    <xdr:pic>
      <xdr:nvPicPr>
        <xdr:cNvPr id="14" name="图片 13"/>
        <xdr:cNvPicPr>
          <a:picLocks noChangeAspect="1"/>
        </xdr:cNvPicPr>
      </xdr:nvPicPr>
      <xdr:blipFill>
        <a:blip r:embed="rId11" cstate="screen"/>
        <a:stretch>
          <a:fillRect/>
        </a:stretch>
      </xdr:blipFill>
      <xdr:spPr>
        <a:xfrm>
          <a:off x="1564640" y="17204055"/>
          <a:ext cx="1799590" cy="1773555"/>
        </a:xfrm>
        <a:prstGeom prst="rect">
          <a:avLst/>
        </a:prstGeom>
      </xdr:spPr>
    </xdr:pic>
    <xdr:clientData/>
  </xdr:twoCellAnchor>
  <xdr:twoCellAnchor editAs="oneCell">
    <xdr:from>
      <xdr:col>2</xdr:col>
      <xdr:colOff>103505</xdr:colOff>
      <xdr:row>44</xdr:row>
      <xdr:rowOff>189865</xdr:rowOff>
    </xdr:from>
    <xdr:to>
      <xdr:col>2</xdr:col>
      <xdr:colOff>1903505</xdr:colOff>
      <xdr:row>50</xdr:row>
      <xdr:rowOff>20788</xdr:rowOff>
    </xdr:to>
    <xdr:pic>
      <xdr:nvPicPr>
        <xdr:cNvPr id="16" name="图片 15"/>
        <xdr:cNvPicPr>
          <a:picLocks noChangeAspect="1"/>
        </xdr:cNvPicPr>
      </xdr:nvPicPr>
      <xdr:blipFill>
        <a:blip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98930" y="14944090"/>
          <a:ext cx="1799590" cy="177355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69273</xdr:colOff>
      <xdr:row>3</xdr:row>
      <xdr:rowOff>51955</xdr:rowOff>
    </xdr:from>
    <xdr:to>
      <xdr:col>2</xdr:col>
      <xdr:colOff>1869273</xdr:colOff>
      <xdr:row>7</xdr:row>
      <xdr:rowOff>50863</xdr:rowOff>
    </xdr:to>
    <xdr:pic>
      <xdr:nvPicPr>
        <xdr:cNvPr id="4" name="图片 3"/>
        <xdr:cNvPicPr>
          <a:picLocks noChangeAspect="1"/>
        </xdr:cNvPicPr>
      </xdr:nvPicPr>
      <xdr:blipFill>
        <a:blip r:embed="rId1" cstate="screen"/>
        <a:stretch>
          <a:fillRect/>
        </a:stretch>
      </xdr:blipFill>
      <xdr:spPr>
        <a:xfrm>
          <a:off x="1564640" y="1584960"/>
          <a:ext cx="1799590" cy="1790065"/>
        </a:xfrm>
        <a:prstGeom prst="rect">
          <a:avLst/>
        </a:prstGeom>
      </xdr:spPr>
    </xdr:pic>
    <xdr:clientData/>
  </xdr:twoCellAnchor>
  <xdr:twoCellAnchor editAs="oneCell">
    <xdr:from>
      <xdr:col>2</xdr:col>
      <xdr:colOff>86591</xdr:colOff>
      <xdr:row>10</xdr:row>
      <xdr:rowOff>51955</xdr:rowOff>
    </xdr:from>
    <xdr:to>
      <xdr:col>2</xdr:col>
      <xdr:colOff>1886591</xdr:colOff>
      <xdr:row>14</xdr:row>
      <xdr:rowOff>50864</xdr:rowOff>
    </xdr:to>
    <xdr:pic>
      <xdr:nvPicPr>
        <xdr:cNvPr id="5" name="图片 4"/>
        <xdr:cNvPicPr>
          <a:picLocks noChangeAspect="1"/>
        </xdr:cNvPicPr>
      </xdr:nvPicPr>
      <xdr:blipFill>
        <a:blip r:embed="rId2" cstate="screen"/>
        <a:stretch>
          <a:fillRect/>
        </a:stretch>
      </xdr:blipFill>
      <xdr:spPr>
        <a:xfrm>
          <a:off x="1581785" y="4718685"/>
          <a:ext cx="1800225" cy="1790065"/>
        </a:xfrm>
        <a:prstGeom prst="rect">
          <a:avLst/>
        </a:prstGeom>
      </xdr:spPr>
    </xdr:pic>
    <xdr:clientData/>
  </xdr:twoCellAnchor>
  <xdr:twoCellAnchor editAs="oneCell">
    <xdr:from>
      <xdr:col>2</xdr:col>
      <xdr:colOff>121228</xdr:colOff>
      <xdr:row>16</xdr:row>
      <xdr:rowOff>277091</xdr:rowOff>
    </xdr:from>
    <xdr:to>
      <xdr:col>2</xdr:col>
      <xdr:colOff>1921228</xdr:colOff>
      <xdr:row>20</xdr:row>
      <xdr:rowOff>276000</xdr:rowOff>
    </xdr:to>
    <xdr:pic>
      <xdr:nvPicPr>
        <xdr:cNvPr id="6" name="图片 5"/>
        <xdr:cNvPicPr>
          <a:picLocks noChangeAspect="1"/>
        </xdr:cNvPicPr>
      </xdr:nvPicPr>
      <xdr:blipFill>
        <a:blip r:embed="rId3" cstate="screen"/>
        <a:stretch>
          <a:fillRect/>
        </a:stretch>
      </xdr:blipFill>
      <xdr:spPr>
        <a:xfrm>
          <a:off x="1616075" y="7630160"/>
          <a:ext cx="1800225" cy="1789430"/>
        </a:xfrm>
        <a:prstGeom prst="rect">
          <a:avLst/>
        </a:prstGeom>
      </xdr:spPr>
    </xdr:pic>
    <xdr:clientData/>
  </xdr:twoCellAnchor>
  <xdr:twoCellAnchor editAs="oneCell">
    <xdr:from>
      <xdr:col>2</xdr:col>
      <xdr:colOff>121227</xdr:colOff>
      <xdr:row>24</xdr:row>
      <xdr:rowOff>259774</xdr:rowOff>
    </xdr:from>
    <xdr:to>
      <xdr:col>2</xdr:col>
      <xdr:colOff>1921227</xdr:colOff>
      <xdr:row>28</xdr:row>
      <xdr:rowOff>258683</xdr:rowOff>
    </xdr:to>
    <xdr:pic>
      <xdr:nvPicPr>
        <xdr:cNvPr id="7" name="图片 6"/>
        <xdr:cNvPicPr>
          <a:picLocks noChangeAspect="1"/>
        </xdr:cNvPicPr>
      </xdr:nvPicPr>
      <xdr:blipFill>
        <a:blip r:embed="rId4" cstate="screen"/>
        <a:stretch>
          <a:fillRect/>
        </a:stretch>
      </xdr:blipFill>
      <xdr:spPr>
        <a:xfrm>
          <a:off x="1616075" y="11203940"/>
          <a:ext cx="1800225" cy="1789430"/>
        </a:xfrm>
        <a:prstGeom prst="rect">
          <a:avLst/>
        </a:prstGeom>
      </xdr:spPr>
    </xdr:pic>
    <xdr:clientData/>
  </xdr:twoCellAnchor>
  <xdr:twoCellAnchor editAs="oneCell">
    <xdr:from>
      <xdr:col>2</xdr:col>
      <xdr:colOff>86591</xdr:colOff>
      <xdr:row>31</xdr:row>
      <xdr:rowOff>294409</xdr:rowOff>
    </xdr:from>
    <xdr:to>
      <xdr:col>2</xdr:col>
      <xdr:colOff>1886591</xdr:colOff>
      <xdr:row>35</xdr:row>
      <xdr:rowOff>293319</xdr:rowOff>
    </xdr:to>
    <xdr:pic>
      <xdr:nvPicPr>
        <xdr:cNvPr id="8" name="图片 7"/>
        <xdr:cNvPicPr>
          <a:picLocks noChangeAspect="1"/>
        </xdr:cNvPicPr>
      </xdr:nvPicPr>
      <xdr:blipFill>
        <a:blip r:embed="rId5" cstate="screen"/>
        <a:stretch>
          <a:fillRect/>
        </a:stretch>
      </xdr:blipFill>
      <xdr:spPr>
        <a:xfrm>
          <a:off x="1581785" y="14381480"/>
          <a:ext cx="1800225" cy="1789430"/>
        </a:xfrm>
        <a:prstGeom prst="rect">
          <a:avLst/>
        </a:prstGeom>
      </xdr:spPr>
    </xdr:pic>
    <xdr:clientData/>
  </xdr:twoCellAnchor>
  <xdr:twoCellAnchor editAs="oneCell">
    <xdr:from>
      <xdr:col>2</xdr:col>
      <xdr:colOff>103909</xdr:colOff>
      <xdr:row>37</xdr:row>
      <xdr:rowOff>311727</xdr:rowOff>
    </xdr:from>
    <xdr:to>
      <xdr:col>2</xdr:col>
      <xdr:colOff>1903909</xdr:colOff>
      <xdr:row>41</xdr:row>
      <xdr:rowOff>310637</xdr:rowOff>
    </xdr:to>
    <xdr:pic>
      <xdr:nvPicPr>
        <xdr:cNvPr id="9" name="图片 8"/>
        <xdr:cNvPicPr>
          <a:picLocks noChangeAspect="1"/>
        </xdr:cNvPicPr>
      </xdr:nvPicPr>
      <xdr:blipFill>
        <a:blip r:embed="rId6" cstate="screen"/>
        <a:stretch>
          <a:fillRect/>
        </a:stretch>
      </xdr:blipFill>
      <xdr:spPr>
        <a:xfrm>
          <a:off x="1598930" y="17094200"/>
          <a:ext cx="1800225" cy="1790065"/>
        </a:xfrm>
        <a:prstGeom prst="rect">
          <a:avLst/>
        </a:prstGeom>
      </xdr:spPr>
    </xdr:pic>
    <xdr:clientData/>
  </xdr:twoCellAnchor>
  <xdr:twoCellAnchor editAs="oneCell">
    <xdr:from>
      <xdr:col>2</xdr:col>
      <xdr:colOff>103909</xdr:colOff>
      <xdr:row>59</xdr:row>
      <xdr:rowOff>51954</xdr:rowOff>
    </xdr:from>
    <xdr:to>
      <xdr:col>2</xdr:col>
      <xdr:colOff>1903909</xdr:colOff>
      <xdr:row>63</xdr:row>
      <xdr:rowOff>50864</xdr:rowOff>
    </xdr:to>
    <xdr:pic>
      <xdr:nvPicPr>
        <xdr:cNvPr id="10" name="图片 9"/>
        <xdr:cNvPicPr>
          <a:picLocks noChangeAspect="1"/>
        </xdr:cNvPicPr>
      </xdr:nvPicPr>
      <xdr:blipFill>
        <a:blip r:embed="rId7" cstate="screen"/>
        <a:stretch>
          <a:fillRect/>
        </a:stretch>
      </xdr:blipFill>
      <xdr:spPr>
        <a:xfrm>
          <a:off x="1598930" y="26702385"/>
          <a:ext cx="1800225" cy="1790065"/>
        </a:xfrm>
        <a:prstGeom prst="rect">
          <a:avLst/>
        </a:prstGeom>
      </xdr:spPr>
    </xdr:pic>
    <xdr:clientData/>
  </xdr:twoCellAnchor>
  <xdr:twoCellAnchor editAs="oneCell">
    <xdr:from>
      <xdr:col>2</xdr:col>
      <xdr:colOff>51955</xdr:colOff>
      <xdr:row>65</xdr:row>
      <xdr:rowOff>294408</xdr:rowOff>
    </xdr:from>
    <xdr:to>
      <xdr:col>2</xdr:col>
      <xdr:colOff>1851955</xdr:colOff>
      <xdr:row>69</xdr:row>
      <xdr:rowOff>293318</xdr:rowOff>
    </xdr:to>
    <xdr:pic>
      <xdr:nvPicPr>
        <xdr:cNvPr id="11" name="图片 10"/>
        <xdr:cNvPicPr>
          <a:picLocks noChangeAspect="1"/>
        </xdr:cNvPicPr>
      </xdr:nvPicPr>
      <xdr:blipFill>
        <a:blip r:embed="rId8" cstate="screen"/>
        <a:stretch>
          <a:fillRect/>
        </a:stretch>
      </xdr:blipFill>
      <xdr:spPr>
        <a:xfrm>
          <a:off x="1546860" y="29631005"/>
          <a:ext cx="1800225" cy="1789430"/>
        </a:xfrm>
        <a:prstGeom prst="rect">
          <a:avLst/>
        </a:prstGeom>
      </xdr:spPr>
    </xdr:pic>
    <xdr:clientData/>
  </xdr:twoCellAnchor>
  <xdr:twoCellAnchor editAs="oneCell">
    <xdr:from>
      <xdr:col>2</xdr:col>
      <xdr:colOff>69272</xdr:colOff>
      <xdr:row>73</xdr:row>
      <xdr:rowOff>17319</xdr:rowOff>
    </xdr:from>
    <xdr:to>
      <xdr:col>2</xdr:col>
      <xdr:colOff>1869272</xdr:colOff>
      <xdr:row>77</xdr:row>
      <xdr:rowOff>0</xdr:rowOff>
    </xdr:to>
    <xdr:pic>
      <xdr:nvPicPr>
        <xdr:cNvPr id="12" name="图片 11"/>
        <xdr:cNvPicPr>
          <a:picLocks noChangeAspect="1"/>
        </xdr:cNvPicPr>
      </xdr:nvPicPr>
      <xdr:blipFill>
        <a:blip r:embed="rId9" cstate="screen"/>
        <a:stretch>
          <a:fillRect/>
        </a:stretch>
      </xdr:blipFill>
      <xdr:spPr>
        <a:xfrm>
          <a:off x="1564640" y="32935545"/>
          <a:ext cx="1799590" cy="1773555"/>
        </a:xfrm>
        <a:prstGeom prst="rect">
          <a:avLst/>
        </a:prstGeom>
      </xdr:spPr>
    </xdr:pic>
    <xdr:clientData/>
  </xdr:twoCellAnchor>
  <xdr:twoCellAnchor editAs="oneCell">
    <xdr:from>
      <xdr:col>2</xdr:col>
      <xdr:colOff>86591</xdr:colOff>
      <xdr:row>80</xdr:row>
      <xdr:rowOff>138546</xdr:rowOff>
    </xdr:from>
    <xdr:to>
      <xdr:col>2</xdr:col>
      <xdr:colOff>1886591</xdr:colOff>
      <xdr:row>84</xdr:row>
      <xdr:rowOff>137454</xdr:rowOff>
    </xdr:to>
    <xdr:pic>
      <xdr:nvPicPr>
        <xdr:cNvPr id="13" name="图片 12"/>
        <xdr:cNvPicPr>
          <a:picLocks noChangeAspect="1"/>
        </xdr:cNvPicPr>
      </xdr:nvPicPr>
      <xdr:blipFill>
        <a:blip r:embed="rId10" cstate="screen"/>
        <a:stretch>
          <a:fillRect/>
        </a:stretch>
      </xdr:blipFill>
      <xdr:spPr>
        <a:xfrm>
          <a:off x="1581785" y="36190555"/>
          <a:ext cx="1800225" cy="1789430"/>
        </a:xfrm>
        <a:prstGeom prst="rect">
          <a:avLst/>
        </a:prstGeom>
      </xdr:spPr>
    </xdr:pic>
    <xdr:clientData/>
  </xdr:twoCellAnchor>
  <xdr:twoCellAnchor editAs="oneCell">
    <xdr:from>
      <xdr:col>2</xdr:col>
      <xdr:colOff>138545</xdr:colOff>
      <xdr:row>52</xdr:row>
      <xdr:rowOff>86591</xdr:rowOff>
    </xdr:from>
    <xdr:to>
      <xdr:col>2</xdr:col>
      <xdr:colOff>1938545</xdr:colOff>
      <xdr:row>56</xdr:row>
      <xdr:rowOff>85501</xdr:rowOff>
    </xdr:to>
    <xdr:pic>
      <xdr:nvPicPr>
        <xdr:cNvPr id="14" name="图片 13"/>
        <xdr:cNvPicPr>
          <a:picLocks noChangeAspect="1"/>
        </xdr:cNvPicPr>
      </xdr:nvPicPr>
      <xdr:blipFill>
        <a:blip r:embed="rId11" cstate="screen"/>
        <a:stretch>
          <a:fillRect/>
        </a:stretch>
      </xdr:blipFill>
      <xdr:spPr>
        <a:xfrm>
          <a:off x="1633855" y="23594060"/>
          <a:ext cx="1799590" cy="1789430"/>
        </a:xfrm>
        <a:prstGeom prst="rect">
          <a:avLst/>
        </a:prstGeom>
      </xdr:spPr>
    </xdr:pic>
    <xdr:clientData/>
  </xdr:twoCellAnchor>
  <xdr:twoCellAnchor editAs="oneCell">
    <xdr:from>
      <xdr:col>2</xdr:col>
      <xdr:colOff>103909</xdr:colOff>
      <xdr:row>44</xdr:row>
      <xdr:rowOff>103909</xdr:rowOff>
    </xdr:from>
    <xdr:to>
      <xdr:col>2</xdr:col>
      <xdr:colOff>1903909</xdr:colOff>
      <xdr:row>48</xdr:row>
      <xdr:rowOff>102818</xdr:rowOff>
    </xdr:to>
    <xdr:pic>
      <xdr:nvPicPr>
        <xdr:cNvPr id="15" name="图片 14"/>
        <xdr:cNvPicPr>
          <a:picLocks noChangeAspect="1"/>
        </xdr:cNvPicPr>
      </xdr:nvPicPr>
      <xdr:blipFill>
        <a:blip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98930" y="20020280"/>
          <a:ext cx="1800225" cy="178943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4</xdr:col>
      <xdr:colOff>123392</xdr:colOff>
      <xdr:row>3</xdr:row>
      <xdr:rowOff>107373</xdr:rowOff>
    </xdr:from>
    <xdr:to>
      <xdr:col>4</xdr:col>
      <xdr:colOff>1923392</xdr:colOff>
      <xdr:row>6</xdr:row>
      <xdr:rowOff>26619</xdr:rowOff>
    </xdr:to>
    <xdr:pic>
      <xdr:nvPicPr>
        <xdr:cNvPr id="2" name="图片 1"/>
        <xdr:cNvPicPr>
          <a:picLocks noChangeAspect="1"/>
        </xdr:cNvPicPr>
      </xdr:nvPicPr>
      <xdr:blipFill>
        <a:blip r:embed="rId1" cstate="screen"/>
        <a:stretch>
          <a:fillRect/>
        </a:stretch>
      </xdr:blipFill>
      <xdr:spPr>
        <a:xfrm>
          <a:off x="4838065" y="1593215"/>
          <a:ext cx="1799590" cy="182753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7</xdr:row>
      <xdr:rowOff>102178</xdr:rowOff>
    </xdr:from>
    <xdr:to>
      <xdr:col>4</xdr:col>
      <xdr:colOff>2211954</xdr:colOff>
      <xdr:row>9</xdr:row>
      <xdr:rowOff>284878</xdr:rowOff>
    </xdr:to>
    <xdr:pic>
      <xdr:nvPicPr>
        <xdr:cNvPr id="3" name="图片 2"/>
        <xdr:cNvPicPr>
          <a:picLocks noChangeAspect="1"/>
        </xdr:cNvPicPr>
      </xdr:nvPicPr>
      <xdr:blipFill>
        <a:blip r:embed="rId2" cstate="screen"/>
        <a:stretch>
          <a:fillRect/>
        </a:stretch>
      </xdr:blipFill>
      <xdr:spPr>
        <a:xfrm>
          <a:off x="4766310" y="4132580"/>
          <a:ext cx="2160270" cy="14554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11</xdr:row>
      <xdr:rowOff>123825</xdr:rowOff>
    </xdr:from>
    <xdr:to>
      <xdr:col>4</xdr:col>
      <xdr:colOff>2211954</xdr:colOff>
      <xdr:row>13</xdr:row>
      <xdr:rowOff>417404</xdr:rowOff>
    </xdr:to>
    <xdr:pic>
      <xdr:nvPicPr>
        <xdr:cNvPr id="4" name="图片 3"/>
        <xdr:cNvPicPr>
          <a:picLocks noChangeAspect="1"/>
        </xdr:cNvPicPr>
      </xdr:nvPicPr>
      <xdr:blipFill>
        <a:blip r:embed="rId3" cstate="screen"/>
        <a:stretch>
          <a:fillRect/>
        </a:stretch>
      </xdr:blipFill>
      <xdr:spPr>
        <a:xfrm>
          <a:off x="4766310" y="6699885"/>
          <a:ext cx="2160270" cy="156591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18</xdr:row>
      <xdr:rowOff>161925</xdr:rowOff>
    </xdr:from>
    <xdr:to>
      <xdr:col>4</xdr:col>
      <xdr:colOff>2211954</xdr:colOff>
      <xdr:row>20</xdr:row>
      <xdr:rowOff>443985</xdr:rowOff>
    </xdr:to>
    <xdr:pic>
      <xdr:nvPicPr>
        <xdr:cNvPr id="6" name="图片 5"/>
        <xdr:cNvPicPr>
          <a:picLocks noChangeAspect="1"/>
        </xdr:cNvPicPr>
      </xdr:nvPicPr>
      <xdr:blipFill>
        <a:blip r:embed="rId4" cstate="screen"/>
        <a:stretch>
          <a:fillRect/>
        </a:stretch>
      </xdr:blipFill>
      <xdr:spPr>
        <a:xfrm>
          <a:off x="4766310" y="11191875"/>
          <a:ext cx="2160270" cy="1554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21</xdr:row>
      <xdr:rowOff>114300</xdr:rowOff>
    </xdr:from>
    <xdr:to>
      <xdr:col>4</xdr:col>
      <xdr:colOff>2211954</xdr:colOff>
      <xdr:row>23</xdr:row>
      <xdr:rowOff>406439</xdr:rowOff>
    </xdr:to>
    <xdr:pic>
      <xdr:nvPicPr>
        <xdr:cNvPr id="7" name="图片 6"/>
        <xdr:cNvPicPr>
          <a:picLocks noChangeAspect="1"/>
        </xdr:cNvPicPr>
      </xdr:nvPicPr>
      <xdr:blipFill>
        <a:blip r:embed="rId5" cstate="screen"/>
        <a:stretch>
          <a:fillRect/>
        </a:stretch>
      </xdr:blipFill>
      <xdr:spPr>
        <a:xfrm>
          <a:off x="4766310" y="13053060"/>
          <a:ext cx="2160270" cy="1564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24</xdr:row>
      <xdr:rowOff>123825</xdr:rowOff>
    </xdr:from>
    <xdr:to>
      <xdr:col>4</xdr:col>
      <xdr:colOff>2211954</xdr:colOff>
      <xdr:row>26</xdr:row>
      <xdr:rowOff>409382</xdr:rowOff>
    </xdr:to>
    <xdr:pic>
      <xdr:nvPicPr>
        <xdr:cNvPr id="8" name="图片 7"/>
        <xdr:cNvPicPr>
          <a:picLocks noChangeAspect="1"/>
        </xdr:cNvPicPr>
      </xdr:nvPicPr>
      <xdr:blipFill>
        <a:blip r:embed="rId6" cstate="screen"/>
        <a:stretch>
          <a:fillRect/>
        </a:stretch>
      </xdr:blipFill>
      <xdr:spPr>
        <a:xfrm>
          <a:off x="4766310" y="14971395"/>
          <a:ext cx="2160270" cy="155765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27</xdr:row>
      <xdr:rowOff>114300</xdr:rowOff>
    </xdr:from>
    <xdr:to>
      <xdr:col>4</xdr:col>
      <xdr:colOff>2211954</xdr:colOff>
      <xdr:row>29</xdr:row>
      <xdr:rowOff>400098</xdr:rowOff>
    </xdr:to>
    <xdr:pic>
      <xdr:nvPicPr>
        <xdr:cNvPr id="9" name="图片 8"/>
        <xdr:cNvPicPr>
          <a:picLocks noChangeAspect="1"/>
        </xdr:cNvPicPr>
      </xdr:nvPicPr>
      <xdr:blipFill>
        <a:blip r:embed="rId7" cstate="screen"/>
        <a:stretch>
          <a:fillRect/>
        </a:stretch>
      </xdr:blipFill>
      <xdr:spPr>
        <a:xfrm>
          <a:off x="4766310" y="16870680"/>
          <a:ext cx="2160270" cy="155829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33</xdr:row>
      <xdr:rowOff>190500</xdr:rowOff>
    </xdr:from>
    <xdr:to>
      <xdr:col>4</xdr:col>
      <xdr:colOff>2211954</xdr:colOff>
      <xdr:row>35</xdr:row>
      <xdr:rowOff>475996</xdr:rowOff>
    </xdr:to>
    <xdr:pic>
      <xdr:nvPicPr>
        <xdr:cNvPr id="11" name="图片 10"/>
        <xdr:cNvPicPr>
          <a:picLocks noChangeAspect="1"/>
        </xdr:cNvPicPr>
      </xdr:nvPicPr>
      <xdr:blipFill>
        <a:blip r:embed="rId8" cstate="screen"/>
        <a:stretch>
          <a:fillRect/>
        </a:stretch>
      </xdr:blipFill>
      <xdr:spPr>
        <a:xfrm>
          <a:off x="4766310" y="20764500"/>
          <a:ext cx="2160270" cy="155765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36</xdr:row>
      <xdr:rowOff>152400</xdr:rowOff>
    </xdr:from>
    <xdr:to>
      <xdr:col>4</xdr:col>
      <xdr:colOff>2211954</xdr:colOff>
      <xdr:row>38</xdr:row>
      <xdr:rowOff>437956</xdr:rowOff>
    </xdr:to>
    <xdr:pic>
      <xdr:nvPicPr>
        <xdr:cNvPr id="12" name="图片 11"/>
        <xdr:cNvPicPr>
          <a:picLocks noChangeAspect="1"/>
        </xdr:cNvPicPr>
      </xdr:nvPicPr>
      <xdr:blipFill>
        <a:blip r:embed="rId9" cstate="screen"/>
        <a:stretch>
          <a:fillRect/>
        </a:stretch>
      </xdr:blipFill>
      <xdr:spPr>
        <a:xfrm>
          <a:off x="4766310" y="22635210"/>
          <a:ext cx="2160270" cy="155765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39</xdr:row>
      <xdr:rowOff>190500</xdr:rowOff>
    </xdr:from>
    <xdr:to>
      <xdr:col>4</xdr:col>
      <xdr:colOff>2211954</xdr:colOff>
      <xdr:row>41</xdr:row>
      <xdr:rowOff>476318</xdr:rowOff>
    </xdr:to>
    <xdr:pic>
      <xdr:nvPicPr>
        <xdr:cNvPr id="13" name="图片 12"/>
        <xdr:cNvPicPr>
          <a:picLocks noChangeAspect="1"/>
        </xdr:cNvPicPr>
      </xdr:nvPicPr>
      <xdr:blipFill>
        <a:blip r:embed="rId10" cstate="screen"/>
        <a:stretch>
          <a:fillRect/>
        </a:stretch>
      </xdr:blipFill>
      <xdr:spPr>
        <a:xfrm>
          <a:off x="4766310" y="24582120"/>
          <a:ext cx="2160270" cy="155829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50</xdr:row>
      <xdr:rowOff>142875</xdr:rowOff>
    </xdr:from>
    <xdr:to>
      <xdr:col>4</xdr:col>
      <xdr:colOff>2211954</xdr:colOff>
      <xdr:row>52</xdr:row>
      <xdr:rowOff>325575</xdr:rowOff>
    </xdr:to>
    <xdr:pic>
      <xdr:nvPicPr>
        <xdr:cNvPr id="16" name="图片 15"/>
        <xdr:cNvPicPr>
          <a:picLocks noChangeAspect="1"/>
        </xdr:cNvPicPr>
      </xdr:nvPicPr>
      <xdr:blipFill>
        <a:blip r:embed="rId11" cstate="screen"/>
        <a:stretch>
          <a:fillRect/>
        </a:stretch>
      </xdr:blipFill>
      <xdr:spPr>
        <a:xfrm>
          <a:off x="4766310" y="31533465"/>
          <a:ext cx="2160270" cy="145478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53</xdr:row>
      <xdr:rowOff>95250</xdr:rowOff>
    </xdr:from>
    <xdr:to>
      <xdr:col>4</xdr:col>
      <xdr:colOff>2031954</xdr:colOff>
      <xdr:row>55</xdr:row>
      <xdr:rowOff>568760</xdr:rowOff>
    </xdr:to>
    <xdr:pic>
      <xdr:nvPicPr>
        <xdr:cNvPr id="17" name="图片 16"/>
        <xdr:cNvPicPr>
          <a:picLocks noChangeAspect="1"/>
        </xdr:cNvPicPr>
      </xdr:nvPicPr>
      <xdr:blipFill>
        <a:blip r:embed="rId12" cstate="screen"/>
        <a:stretch>
          <a:fillRect/>
        </a:stretch>
      </xdr:blipFill>
      <xdr:spPr>
        <a:xfrm>
          <a:off x="4766310" y="33394650"/>
          <a:ext cx="1979930" cy="174561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56</xdr:row>
      <xdr:rowOff>66676</xdr:rowOff>
    </xdr:from>
    <xdr:to>
      <xdr:col>4</xdr:col>
      <xdr:colOff>2211954</xdr:colOff>
      <xdr:row>58</xdr:row>
      <xdr:rowOff>577011</xdr:rowOff>
    </xdr:to>
    <xdr:pic>
      <xdr:nvPicPr>
        <xdr:cNvPr id="18" name="图片 17"/>
        <xdr:cNvPicPr>
          <a:picLocks noChangeAspect="1"/>
        </xdr:cNvPicPr>
      </xdr:nvPicPr>
      <xdr:blipFill>
        <a:blip r:embed="rId13" cstate="screen"/>
        <a:stretch>
          <a:fillRect/>
        </a:stretch>
      </xdr:blipFill>
      <xdr:spPr>
        <a:xfrm>
          <a:off x="4766310" y="35274885"/>
          <a:ext cx="2160270" cy="178244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59</xdr:row>
      <xdr:rowOff>123826</xdr:rowOff>
    </xdr:from>
    <xdr:to>
      <xdr:col>4</xdr:col>
      <xdr:colOff>2211954</xdr:colOff>
      <xdr:row>61</xdr:row>
      <xdr:rowOff>306661</xdr:rowOff>
    </xdr:to>
    <xdr:pic>
      <xdr:nvPicPr>
        <xdr:cNvPr id="19" name="图片 18"/>
        <xdr:cNvPicPr>
          <a:picLocks noChangeAspect="1"/>
        </xdr:cNvPicPr>
      </xdr:nvPicPr>
      <xdr:blipFill>
        <a:blip r:embed="rId14" cstate="screen"/>
        <a:stretch>
          <a:fillRect/>
        </a:stretch>
      </xdr:blipFill>
      <xdr:spPr>
        <a:xfrm>
          <a:off x="4766310" y="37240845"/>
          <a:ext cx="2160270" cy="145478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64</xdr:row>
      <xdr:rowOff>242453</xdr:rowOff>
    </xdr:from>
    <xdr:to>
      <xdr:col>4</xdr:col>
      <xdr:colOff>2261753</xdr:colOff>
      <xdr:row>66</xdr:row>
      <xdr:rowOff>450273</xdr:rowOff>
    </xdr:to>
    <xdr:pic>
      <xdr:nvPicPr>
        <xdr:cNvPr id="20" name="图片 19"/>
        <xdr:cNvPicPr>
          <a:picLocks noChangeAspect="1"/>
        </xdr:cNvPicPr>
      </xdr:nvPicPr>
      <xdr:blipFill>
        <a:blip r:embed="rId15" cstate="screen"/>
        <a:srcRect/>
        <a:stretch>
          <a:fillRect/>
        </a:stretch>
      </xdr:blipFill>
      <xdr:spPr>
        <a:xfrm>
          <a:off x="4766310" y="40540305"/>
          <a:ext cx="2209800" cy="14808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71</xdr:row>
      <xdr:rowOff>13609</xdr:rowOff>
    </xdr:from>
    <xdr:to>
      <xdr:col>4</xdr:col>
      <xdr:colOff>2256311</xdr:colOff>
      <xdr:row>73</xdr:row>
      <xdr:rowOff>571500</xdr:rowOff>
    </xdr:to>
    <xdr:pic>
      <xdr:nvPicPr>
        <xdr:cNvPr id="22" name="图片 21"/>
        <xdr:cNvPicPr>
          <a:picLocks noChangeAspect="1"/>
        </xdr:cNvPicPr>
      </xdr:nvPicPr>
      <xdr:blipFill>
        <a:blip r:embed="rId16" cstate="screen"/>
        <a:stretch>
          <a:fillRect/>
        </a:stretch>
      </xdr:blipFill>
      <xdr:spPr>
        <a:xfrm>
          <a:off x="4766310" y="44765595"/>
          <a:ext cx="2204720" cy="183070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74</xdr:row>
      <xdr:rowOff>68034</xdr:rowOff>
    </xdr:from>
    <xdr:to>
      <xdr:col>4</xdr:col>
      <xdr:colOff>2269918</xdr:colOff>
      <xdr:row>76</xdr:row>
      <xdr:rowOff>557891</xdr:rowOff>
    </xdr:to>
    <xdr:pic>
      <xdr:nvPicPr>
        <xdr:cNvPr id="23" name="图片 22"/>
        <xdr:cNvPicPr>
          <a:picLocks noChangeAspect="1"/>
        </xdr:cNvPicPr>
      </xdr:nvPicPr>
      <xdr:blipFill>
        <a:blip r:embed="rId17" cstate="screen"/>
        <a:stretch>
          <a:fillRect/>
        </a:stretch>
      </xdr:blipFill>
      <xdr:spPr>
        <a:xfrm>
          <a:off x="4766310" y="46729015"/>
          <a:ext cx="2218055" cy="176212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77</xdr:row>
      <xdr:rowOff>40820</xdr:rowOff>
    </xdr:from>
    <xdr:to>
      <xdr:col>4</xdr:col>
      <xdr:colOff>2147453</xdr:colOff>
      <xdr:row>79</xdr:row>
      <xdr:rowOff>517069</xdr:rowOff>
    </xdr:to>
    <xdr:pic>
      <xdr:nvPicPr>
        <xdr:cNvPr id="24" name="图片 23"/>
        <xdr:cNvPicPr>
          <a:picLocks noChangeAspect="1"/>
        </xdr:cNvPicPr>
      </xdr:nvPicPr>
      <xdr:blipFill>
        <a:blip r:embed="rId18" cstate="screen"/>
        <a:stretch>
          <a:fillRect/>
        </a:stretch>
      </xdr:blipFill>
      <xdr:spPr>
        <a:xfrm>
          <a:off x="4766310" y="48610520"/>
          <a:ext cx="2095500" cy="174879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80</xdr:row>
      <xdr:rowOff>121226</xdr:rowOff>
    </xdr:from>
    <xdr:to>
      <xdr:col>4</xdr:col>
      <xdr:colOff>1710574</xdr:colOff>
      <xdr:row>82</xdr:row>
      <xdr:rowOff>410557</xdr:rowOff>
    </xdr:to>
    <xdr:pic>
      <xdr:nvPicPr>
        <xdr:cNvPr id="25" name="图片 24" descr="263ad1454fffd4d672ff22da5808d5f"/>
        <xdr:cNvPicPr>
          <a:picLocks noChangeAspect="1"/>
        </xdr:cNvPicPr>
      </xdr:nvPicPr>
      <xdr:blipFill>
        <a:blip r:embed="rId19" cstate="screen"/>
        <a:srcRect/>
        <a:stretch>
          <a:fillRect/>
        </a:stretch>
      </xdr:blipFill>
      <xdr:spPr>
        <a:xfrm>
          <a:off x="4766310" y="50599340"/>
          <a:ext cx="1658620" cy="15621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84</xdr:row>
      <xdr:rowOff>138544</xdr:rowOff>
    </xdr:from>
    <xdr:to>
      <xdr:col>4</xdr:col>
      <xdr:colOff>1755024</xdr:colOff>
      <xdr:row>86</xdr:row>
      <xdr:rowOff>490638</xdr:rowOff>
    </xdr:to>
    <xdr:pic>
      <xdr:nvPicPr>
        <xdr:cNvPr id="26" name="图片 25" descr="688d418b0359eaea35a775f11e25043"/>
        <xdr:cNvPicPr>
          <a:picLocks noChangeAspect="1"/>
        </xdr:cNvPicPr>
      </xdr:nvPicPr>
      <xdr:blipFill>
        <a:blip r:embed="rId20" cstate="screen"/>
        <a:srcRect/>
        <a:stretch>
          <a:fillRect/>
        </a:stretch>
      </xdr:blipFill>
      <xdr:spPr>
        <a:xfrm>
          <a:off x="4766310" y="53162200"/>
          <a:ext cx="1703070" cy="162433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87</xdr:row>
      <xdr:rowOff>173182</xdr:rowOff>
    </xdr:from>
    <xdr:to>
      <xdr:col>4</xdr:col>
      <xdr:colOff>1827414</xdr:colOff>
      <xdr:row>89</xdr:row>
      <xdr:rowOff>521755</xdr:rowOff>
    </xdr:to>
    <xdr:pic>
      <xdr:nvPicPr>
        <xdr:cNvPr id="27" name="图片 26" descr="baffad8a3bf545a5f65b1cb328238c9"/>
        <xdr:cNvPicPr>
          <a:picLocks noChangeAspect="1"/>
        </xdr:cNvPicPr>
      </xdr:nvPicPr>
      <xdr:blipFill>
        <a:blip r:embed="rId21" cstate="screen"/>
        <a:srcRect/>
        <a:stretch>
          <a:fillRect/>
        </a:stretch>
      </xdr:blipFill>
      <xdr:spPr>
        <a:xfrm>
          <a:off x="4766310" y="55105300"/>
          <a:ext cx="1775460" cy="162115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90</xdr:row>
      <xdr:rowOff>173182</xdr:rowOff>
    </xdr:from>
    <xdr:to>
      <xdr:col>4</xdr:col>
      <xdr:colOff>1873769</xdr:colOff>
      <xdr:row>92</xdr:row>
      <xdr:rowOff>449058</xdr:rowOff>
    </xdr:to>
    <xdr:pic>
      <xdr:nvPicPr>
        <xdr:cNvPr id="28" name="图片 27"/>
        <xdr:cNvPicPr>
          <a:picLocks noChangeAspect="1"/>
        </xdr:cNvPicPr>
      </xdr:nvPicPr>
      <xdr:blipFill>
        <a:blip r:embed="rId22" cstate="screen"/>
        <a:srcRect/>
        <a:stretch>
          <a:fillRect/>
        </a:stretch>
      </xdr:blipFill>
      <xdr:spPr>
        <a:xfrm>
          <a:off x="4766310" y="57014110"/>
          <a:ext cx="1821815" cy="15487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51954</xdr:colOff>
      <xdr:row>93</xdr:row>
      <xdr:rowOff>207818</xdr:rowOff>
    </xdr:from>
    <xdr:to>
      <xdr:col>4</xdr:col>
      <xdr:colOff>1856106</xdr:colOff>
      <xdr:row>95</xdr:row>
      <xdr:rowOff>519545</xdr:rowOff>
    </xdr:to>
    <xdr:pic>
      <xdr:nvPicPr>
        <xdr:cNvPr id="29" name="图片 28"/>
        <xdr:cNvPicPr>
          <a:picLocks noChangeAspect="1"/>
        </xdr:cNvPicPr>
      </xdr:nvPicPr>
      <xdr:blipFill>
        <a:blip r:embed="rId23" cstate="screen"/>
        <a:srcRect/>
        <a:stretch>
          <a:fillRect/>
        </a:stretch>
      </xdr:blipFill>
      <xdr:spPr>
        <a:xfrm>
          <a:off x="4766310" y="58957845"/>
          <a:ext cx="1804670" cy="15843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51954</xdr:colOff>
      <xdr:row>96</xdr:row>
      <xdr:rowOff>115166</xdr:rowOff>
    </xdr:from>
    <xdr:to>
      <xdr:col>4</xdr:col>
      <xdr:colOff>2062729</xdr:colOff>
      <xdr:row>98</xdr:row>
      <xdr:rowOff>563706</xdr:rowOff>
    </xdr:to>
    <xdr:pic>
      <xdr:nvPicPr>
        <xdr:cNvPr id="30" name="图片 29"/>
        <xdr:cNvPicPr>
          <a:picLocks noChangeAspect="1"/>
        </xdr:cNvPicPr>
      </xdr:nvPicPr>
      <xdr:blipFill>
        <a:blip r:embed="rId24" cstate="screen"/>
        <a:stretch>
          <a:fillRect/>
        </a:stretch>
      </xdr:blipFill>
      <xdr:spPr>
        <a:xfrm>
          <a:off x="4766310" y="60773945"/>
          <a:ext cx="2011045" cy="172085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102</xdr:row>
      <xdr:rowOff>207817</xdr:rowOff>
    </xdr:from>
    <xdr:to>
      <xdr:col>4</xdr:col>
      <xdr:colOff>2304187</xdr:colOff>
      <xdr:row>104</xdr:row>
      <xdr:rowOff>259772</xdr:rowOff>
    </xdr:to>
    <xdr:pic>
      <xdr:nvPicPr>
        <xdr:cNvPr id="31" name="图片 30"/>
        <xdr:cNvPicPr>
          <a:picLocks noChangeAspect="1"/>
        </xdr:cNvPicPr>
      </xdr:nvPicPr>
      <xdr:blipFill>
        <a:blip r:embed="rId25" cstate="screen"/>
        <a:srcRect/>
        <a:stretch>
          <a:fillRect/>
        </a:stretch>
      </xdr:blipFill>
      <xdr:spPr>
        <a:xfrm flipH="1">
          <a:off x="4766310" y="64684275"/>
          <a:ext cx="2252345" cy="132461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105</xdr:row>
      <xdr:rowOff>190500</xdr:rowOff>
    </xdr:from>
    <xdr:to>
      <xdr:col>4</xdr:col>
      <xdr:colOff>2212820</xdr:colOff>
      <xdr:row>107</xdr:row>
      <xdr:rowOff>346364</xdr:rowOff>
    </xdr:to>
    <xdr:pic>
      <xdr:nvPicPr>
        <xdr:cNvPr id="32" name="图片 31"/>
        <xdr:cNvPicPr>
          <a:picLocks noChangeAspect="1"/>
        </xdr:cNvPicPr>
      </xdr:nvPicPr>
      <xdr:blipFill>
        <a:blip r:embed="rId26" cstate="screen"/>
        <a:srcRect/>
        <a:stretch>
          <a:fillRect/>
        </a:stretch>
      </xdr:blipFill>
      <xdr:spPr>
        <a:xfrm>
          <a:off x="4766310" y="66575940"/>
          <a:ext cx="2160905" cy="142811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99</xdr:row>
      <xdr:rowOff>225137</xdr:rowOff>
    </xdr:from>
    <xdr:to>
      <xdr:col>4</xdr:col>
      <xdr:colOff>2211954</xdr:colOff>
      <xdr:row>101</xdr:row>
      <xdr:rowOff>363681</xdr:rowOff>
    </xdr:to>
    <xdr:pic>
      <xdr:nvPicPr>
        <xdr:cNvPr id="33" name="图片 32"/>
        <xdr:cNvPicPr>
          <a:picLocks noChangeAspect="1"/>
        </xdr:cNvPicPr>
      </xdr:nvPicPr>
      <xdr:blipFill>
        <a:blip r:embed="rId27" cstate="screen"/>
        <a:srcRect/>
        <a:stretch>
          <a:fillRect/>
        </a:stretch>
      </xdr:blipFill>
      <xdr:spPr>
        <a:xfrm>
          <a:off x="4766310" y="62792610"/>
          <a:ext cx="2160270" cy="141097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112</xdr:row>
      <xdr:rowOff>407152</xdr:rowOff>
    </xdr:from>
    <xdr:to>
      <xdr:col>4</xdr:col>
      <xdr:colOff>2130136</xdr:colOff>
      <xdr:row>114</xdr:row>
      <xdr:rowOff>476065</xdr:rowOff>
    </xdr:to>
    <xdr:pic>
      <xdr:nvPicPr>
        <xdr:cNvPr id="34" name="图片 33"/>
        <xdr:cNvPicPr>
          <a:picLocks noChangeAspect="1"/>
        </xdr:cNvPicPr>
      </xdr:nvPicPr>
      <xdr:blipFill>
        <a:blip r:embed="rId28" cstate="screen"/>
        <a:stretch>
          <a:fillRect/>
        </a:stretch>
      </xdr:blipFill>
      <xdr:spPr>
        <a:xfrm>
          <a:off x="4766310" y="71246365"/>
          <a:ext cx="2078355" cy="13411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51954</xdr:colOff>
      <xdr:row>116</xdr:row>
      <xdr:rowOff>219075</xdr:rowOff>
    </xdr:from>
    <xdr:to>
      <xdr:col>4</xdr:col>
      <xdr:colOff>1556904</xdr:colOff>
      <xdr:row>118</xdr:row>
      <xdr:rowOff>297873</xdr:rowOff>
    </xdr:to>
    <xdr:pic>
      <xdr:nvPicPr>
        <xdr:cNvPr id="35" name="图片 34"/>
        <xdr:cNvPicPr>
          <a:picLocks noChangeAspect="1"/>
        </xdr:cNvPicPr>
      </xdr:nvPicPr>
      <xdr:blipFill>
        <a:blip r:embed="rId29" cstate="screen"/>
        <a:stretch>
          <a:fillRect/>
        </a:stretch>
      </xdr:blipFill>
      <xdr:spPr>
        <a:xfrm>
          <a:off x="4766310" y="73603485"/>
          <a:ext cx="1504950" cy="13512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51954</xdr:colOff>
      <xdr:row>119</xdr:row>
      <xdr:rowOff>114301</xdr:rowOff>
    </xdr:from>
    <xdr:to>
      <xdr:col>4</xdr:col>
      <xdr:colOff>1795029</xdr:colOff>
      <xdr:row>121</xdr:row>
      <xdr:rowOff>398319</xdr:rowOff>
    </xdr:to>
    <xdr:pic>
      <xdr:nvPicPr>
        <xdr:cNvPr id="36" name="图片 35"/>
        <xdr:cNvPicPr>
          <a:picLocks noChangeAspect="1"/>
        </xdr:cNvPicPr>
      </xdr:nvPicPr>
      <xdr:blipFill>
        <a:blip r:embed="rId30" cstate="screen"/>
        <a:stretch>
          <a:fillRect/>
        </a:stretch>
      </xdr:blipFill>
      <xdr:spPr>
        <a:xfrm>
          <a:off x="4766310" y="75407520"/>
          <a:ext cx="1743075" cy="15563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51954</xdr:colOff>
      <xdr:row>108</xdr:row>
      <xdr:rowOff>613065</xdr:rowOff>
    </xdr:from>
    <xdr:to>
      <xdr:col>4</xdr:col>
      <xdr:colOff>2153687</xdr:colOff>
      <xdr:row>110</xdr:row>
      <xdr:rowOff>606136</xdr:rowOff>
    </xdr:to>
    <xdr:pic>
      <xdr:nvPicPr>
        <xdr:cNvPr id="37" name="图片 36"/>
        <xdr:cNvPicPr>
          <a:picLocks noChangeAspect="1"/>
        </xdr:cNvPicPr>
      </xdr:nvPicPr>
      <xdr:blipFill>
        <a:blip r:embed="rId31" cstate="screen"/>
        <a:stretch>
          <a:fillRect/>
        </a:stretch>
      </xdr:blipFill>
      <xdr:spPr>
        <a:xfrm>
          <a:off x="4766310" y="68907025"/>
          <a:ext cx="2101850" cy="12655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51954</xdr:colOff>
      <xdr:row>131</xdr:row>
      <xdr:rowOff>95250</xdr:rowOff>
    </xdr:from>
    <xdr:to>
      <xdr:col>4</xdr:col>
      <xdr:colOff>2200994</xdr:colOff>
      <xdr:row>133</xdr:row>
      <xdr:rowOff>319513</xdr:rowOff>
    </xdr:to>
    <xdr:pic>
      <xdr:nvPicPr>
        <xdr:cNvPr id="38" name="图片 37"/>
        <xdr:cNvPicPr>
          <a:picLocks noChangeAspect="1"/>
        </xdr:cNvPicPr>
      </xdr:nvPicPr>
      <xdr:blipFill>
        <a:blip r:embed="rId32" cstate="print"/>
        <a:stretch>
          <a:fillRect/>
        </a:stretch>
      </xdr:blipFill>
      <xdr:spPr>
        <a:xfrm>
          <a:off x="4766310" y="83023710"/>
          <a:ext cx="2149475" cy="149669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125</xdr:row>
      <xdr:rowOff>122093</xdr:rowOff>
    </xdr:from>
    <xdr:to>
      <xdr:col>4</xdr:col>
      <xdr:colOff>2231874</xdr:colOff>
      <xdr:row>127</xdr:row>
      <xdr:rowOff>325576</xdr:rowOff>
    </xdr:to>
    <xdr:pic>
      <xdr:nvPicPr>
        <xdr:cNvPr id="39" name="图片 38"/>
        <xdr:cNvPicPr>
          <a:picLocks noChangeAspect="1"/>
        </xdr:cNvPicPr>
      </xdr:nvPicPr>
      <xdr:blipFill>
        <a:blip r:embed="rId33" cstate="print"/>
        <a:stretch>
          <a:fillRect/>
        </a:stretch>
      </xdr:blipFill>
      <xdr:spPr>
        <a:xfrm>
          <a:off x="4766310" y="79232760"/>
          <a:ext cx="2179955" cy="14757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134</xdr:row>
      <xdr:rowOff>190500</xdr:rowOff>
    </xdr:from>
    <xdr:to>
      <xdr:col>4</xdr:col>
      <xdr:colOff>2200594</xdr:colOff>
      <xdr:row>136</xdr:row>
      <xdr:rowOff>419959</xdr:rowOff>
    </xdr:to>
    <xdr:pic>
      <xdr:nvPicPr>
        <xdr:cNvPr id="40" name="图片 39"/>
        <xdr:cNvPicPr>
          <a:picLocks noChangeAspect="1"/>
        </xdr:cNvPicPr>
      </xdr:nvPicPr>
      <xdr:blipFill>
        <a:blip r:embed="rId34" cstate="print"/>
        <a:stretch>
          <a:fillRect/>
        </a:stretch>
      </xdr:blipFill>
      <xdr:spPr>
        <a:xfrm>
          <a:off x="4766310" y="85027770"/>
          <a:ext cx="2148840" cy="150177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147</xdr:row>
      <xdr:rowOff>0</xdr:rowOff>
    </xdr:from>
    <xdr:to>
      <xdr:col>4</xdr:col>
      <xdr:colOff>2172674</xdr:colOff>
      <xdr:row>149</xdr:row>
      <xdr:rowOff>224265</xdr:rowOff>
    </xdr:to>
    <xdr:pic>
      <xdr:nvPicPr>
        <xdr:cNvPr id="41" name="图片 40"/>
        <xdr:cNvPicPr>
          <a:picLocks noChangeAspect="1"/>
        </xdr:cNvPicPr>
      </xdr:nvPicPr>
      <xdr:blipFill>
        <a:blip r:embed="rId35" cstate="print"/>
        <a:stretch>
          <a:fillRect/>
        </a:stretch>
      </xdr:blipFill>
      <xdr:spPr>
        <a:xfrm>
          <a:off x="4766310" y="93108780"/>
          <a:ext cx="2120900" cy="149669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138</xdr:row>
      <xdr:rowOff>76200</xdr:rowOff>
    </xdr:from>
    <xdr:to>
      <xdr:col>4</xdr:col>
      <xdr:colOff>2200594</xdr:colOff>
      <xdr:row>140</xdr:row>
      <xdr:rowOff>300464</xdr:rowOff>
    </xdr:to>
    <xdr:pic>
      <xdr:nvPicPr>
        <xdr:cNvPr id="42" name="图片 41"/>
        <xdr:cNvPicPr>
          <a:picLocks noChangeAspect="1"/>
        </xdr:cNvPicPr>
      </xdr:nvPicPr>
      <xdr:blipFill>
        <a:blip r:embed="rId36" cstate="print"/>
        <a:stretch>
          <a:fillRect/>
        </a:stretch>
      </xdr:blipFill>
      <xdr:spPr>
        <a:xfrm>
          <a:off x="4766310" y="87458550"/>
          <a:ext cx="2148840" cy="149669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142</xdr:row>
      <xdr:rowOff>104775</xdr:rowOff>
    </xdr:from>
    <xdr:to>
      <xdr:col>4</xdr:col>
      <xdr:colOff>2205154</xdr:colOff>
      <xdr:row>144</xdr:row>
      <xdr:rowOff>329038</xdr:rowOff>
    </xdr:to>
    <xdr:pic>
      <xdr:nvPicPr>
        <xdr:cNvPr id="43" name="图片 42"/>
        <xdr:cNvPicPr>
          <a:picLocks noChangeAspect="1"/>
        </xdr:cNvPicPr>
      </xdr:nvPicPr>
      <xdr:blipFill>
        <a:blip r:embed="rId37" cstate="print"/>
        <a:stretch>
          <a:fillRect/>
        </a:stretch>
      </xdr:blipFill>
      <xdr:spPr>
        <a:xfrm>
          <a:off x="4766310" y="90032205"/>
          <a:ext cx="2153285" cy="149669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122</xdr:row>
      <xdr:rowOff>162791</xdr:rowOff>
    </xdr:from>
    <xdr:to>
      <xdr:col>4</xdr:col>
      <xdr:colOff>2232554</xdr:colOff>
      <xdr:row>124</xdr:row>
      <xdr:rowOff>366272</xdr:rowOff>
    </xdr:to>
    <xdr:pic>
      <xdr:nvPicPr>
        <xdr:cNvPr id="44" name="图片 43"/>
        <xdr:cNvPicPr>
          <a:picLocks noChangeAspect="1"/>
        </xdr:cNvPicPr>
      </xdr:nvPicPr>
      <xdr:blipFill>
        <a:blip r:embed="rId38" cstate="print"/>
        <a:stretch>
          <a:fillRect/>
        </a:stretch>
      </xdr:blipFill>
      <xdr:spPr>
        <a:xfrm>
          <a:off x="4766310" y="77364590"/>
          <a:ext cx="2180590" cy="14757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128</xdr:row>
      <xdr:rowOff>123825</xdr:rowOff>
    </xdr:from>
    <xdr:to>
      <xdr:col>4</xdr:col>
      <xdr:colOff>2201234</xdr:colOff>
      <xdr:row>130</xdr:row>
      <xdr:rowOff>348089</xdr:rowOff>
    </xdr:to>
    <xdr:pic>
      <xdr:nvPicPr>
        <xdr:cNvPr id="45" name="图片 44"/>
        <xdr:cNvPicPr>
          <a:picLocks noChangeAspect="1"/>
        </xdr:cNvPicPr>
      </xdr:nvPicPr>
      <xdr:blipFill>
        <a:blip r:embed="rId39" cstate="print"/>
        <a:stretch>
          <a:fillRect/>
        </a:stretch>
      </xdr:blipFill>
      <xdr:spPr>
        <a:xfrm>
          <a:off x="4766310" y="81143475"/>
          <a:ext cx="2149475" cy="149669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150</xdr:row>
      <xdr:rowOff>123825</xdr:rowOff>
    </xdr:from>
    <xdr:to>
      <xdr:col>4</xdr:col>
      <xdr:colOff>2205154</xdr:colOff>
      <xdr:row>152</xdr:row>
      <xdr:rowOff>348089</xdr:rowOff>
    </xdr:to>
    <xdr:pic>
      <xdr:nvPicPr>
        <xdr:cNvPr id="46" name="图片 45"/>
        <xdr:cNvPicPr>
          <a:picLocks noChangeAspect="1"/>
        </xdr:cNvPicPr>
      </xdr:nvPicPr>
      <xdr:blipFill>
        <a:blip r:embed="rId40" cstate="print"/>
        <a:stretch>
          <a:fillRect/>
        </a:stretch>
      </xdr:blipFill>
      <xdr:spPr>
        <a:xfrm>
          <a:off x="4766310" y="95141415"/>
          <a:ext cx="2153285" cy="149669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186</xdr:row>
      <xdr:rowOff>208917</xdr:rowOff>
    </xdr:from>
    <xdr:to>
      <xdr:col>4</xdr:col>
      <xdr:colOff>1491954</xdr:colOff>
      <xdr:row>186</xdr:row>
      <xdr:rowOff>1648917</xdr:rowOff>
    </xdr:to>
    <xdr:pic>
      <xdr:nvPicPr>
        <xdr:cNvPr id="47" name="图片 46"/>
        <xdr:cNvPicPr/>
      </xdr:nvPicPr>
      <xdr:blipFill>
        <a:blip r:embed="rId41" cstate="print"/>
        <a:stretch>
          <a:fillRect/>
        </a:stretch>
      </xdr:blipFill>
      <xdr:spPr>
        <a:xfrm>
          <a:off x="4766310" y="119400955"/>
          <a:ext cx="1440180" cy="143954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185</xdr:row>
      <xdr:rowOff>216994</xdr:rowOff>
    </xdr:from>
    <xdr:to>
      <xdr:col>4</xdr:col>
      <xdr:colOff>1491954</xdr:colOff>
      <xdr:row>185</xdr:row>
      <xdr:rowOff>1656994</xdr:rowOff>
    </xdr:to>
    <xdr:pic>
      <xdr:nvPicPr>
        <xdr:cNvPr id="48" name="图片 47"/>
        <xdr:cNvPicPr/>
      </xdr:nvPicPr>
      <xdr:blipFill>
        <a:blip r:embed="rId42" cstate="print"/>
        <a:stretch>
          <a:fillRect/>
        </a:stretch>
      </xdr:blipFill>
      <xdr:spPr>
        <a:xfrm>
          <a:off x="4766310" y="117503575"/>
          <a:ext cx="1440180" cy="14401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187</xdr:row>
      <xdr:rowOff>191365</xdr:rowOff>
    </xdr:from>
    <xdr:to>
      <xdr:col>4</xdr:col>
      <xdr:colOff>1491954</xdr:colOff>
      <xdr:row>187</xdr:row>
      <xdr:rowOff>1631365</xdr:rowOff>
    </xdr:to>
    <xdr:pic>
      <xdr:nvPicPr>
        <xdr:cNvPr id="49" name="图片 48"/>
        <xdr:cNvPicPr/>
      </xdr:nvPicPr>
      <xdr:blipFill>
        <a:blip r:embed="rId43" cstate="print"/>
        <a:stretch>
          <a:fillRect/>
        </a:stretch>
      </xdr:blipFill>
      <xdr:spPr>
        <a:xfrm>
          <a:off x="4766310" y="121288175"/>
          <a:ext cx="1440180" cy="14401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154</xdr:row>
      <xdr:rowOff>223557</xdr:rowOff>
    </xdr:from>
    <xdr:to>
      <xdr:col>4</xdr:col>
      <xdr:colOff>2205154</xdr:colOff>
      <xdr:row>156</xdr:row>
      <xdr:rowOff>453016</xdr:rowOff>
    </xdr:to>
    <xdr:pic>
      <xdr:nvPicPr>
        <xdr:cNvPr id="50" name="图片 49"/>
        <xdr:cNvPicPr>
          <a:picLocks noChangeAspect="1"/>
        </xdr:cNvPicPr>
      </xdr:nvPicPr>
      <xdr:blipFill>
        <a:blip r:embed="rId44" cstate="print"/>
        <a:stretch>
          <a:fillRect/>
        </a:stretch>
      </xdr:blipFill>
      <xdr:spPr>
        <a:xfrm>
          <a:off x="4766310" y="97786190"/>
          <a:ext cx="2153285" cy="150177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158</xdr:row>
      <xdr:rowOff>207819</xdr:rowOff>
    </xdr:from>
    <xdr:to>
      <xdr:col>4</xdr:col>
      <xdr:colOff>2211954</xdr:colOff>
      <xdr:row>160</xdr:row>
      <xdr:rowOff>437279</xdr:rowOff>
    </xdr:to>
    <xdr:pic>
      <xdr:nvPicPr>
        <xdr:cNvPr id="51" name="图片 50"/>
        <xdr:cNvPicPr>
          <a:picLocks noChangeAspect="1"/>
        </xdr:cNvPicPr>
      </xdr:nvPicPr>
      <xdr:blipFill>
        <a:blip r:embed="rId45" cstate="screen"/>
        <a:stretch>
          <a:fillRect/>
        </a:stretch>
      </xdr:blipFill>
      <xdr:spPr>
        <a:xfrm>
          <a:off x="4766310" y="100315395"/>
          <a:ext cx="2160270" cy="150177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162</xdr:row>
      <xdr:rowOff>311726</xdr:rowOff>
    </xdr:from>
    <xdr:to>
      <xdr:col>4</xdr:col>
      <xdr:colOff>2211955</xdr:colOff>
      <xdr:row>164</xdr:row>
      <xdr:rowOff>541185</xdr:rowOff>
    </xdr:to>
    <xdr:pic>
      <xdr:nvPicPr>
        <xdr:cNvPr id="52" name="图片 51"/>
        <xdr:cNvPicPr>
          <a:picLocks noChangeAspect="1"/>
        </xdr:cNvPicPr>
      </xdr:nvPicPr>
      <xdr:blipFill>
        <a:blip r:embed="rId46" cstate="screen"/>
        <a:stretch>
          <a:fillRect/>
        </a:stretch>
      </xdr:blipFill>
      <xdr:spPr>
        <a:xfrm>
          <a:off x="4766310" y="102963980"/>
          <a:ext cx="2160270" cy="150241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166</xdr:row>
      <xdr:rowOff>207818</xdr:rowOff>
    </xdr:from>
    <xdr:to>
      <xdr:col>4</xdr:col>
      <xdr:colOff>2211954</xdr:colOff>
      <xdr:row>168</xdr:row>
      <xdr:rowOff>437276</xdr:rowOff>
    </xdr:to>
    <xdr:pic>
      <xdr:nvPicPr>
        <xdr:cNvPr id="53" name="图片 52"/>
        <xdr:cNvPicPr>
          <a:picLocks noChangeAspect="1"/>
        </xdr:cNvPicPr>
      </xdr:nvPicPr>
      <xdr:blipFill>
        <a:blip r:embed="rId47" cstate="screen"/>
        <a:stretch>
          <a:fillRect/>
        </a:stretch>
      </xdr:blipFill>
      <xdr:spPr>
        <a:xfrm>
          <a:off x="4766310" y="105405555"/>
          <a:ext cx="2160270" cy="150177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170</xdr:row>
      <xdr:rowOff>155862</xdr:rowOff>
    </xdr:from>
    <xdr:to>
      <xdr:col>4</xdr:col>
      <xdr:colOff>2014830</xdr:colOff>
      <xdr:row>172</xdr:row>
      <xdr:rowOff>380125</xdr:rowOff>
    </xdr:to>
    <xdr:pic>
      <xdr:nvPicPr>
        <xdr:cNvPr id="54" name="图片 53"/>
        <xdr:cNvPicPr>
          <a:picLocks noChangeAspect="1"/>
        </xdr:cNvPicPr>
      </xdr:nvPicPr>
      <xdr:blipFill>
        <a:blip r:embed="rId48" cstate="screen"/>
        <a:srcRect/>
        <a:stretch>
          <a:fillRect/>
        </a:stretch>
      </xdr:blipFill>
      <xdr:spPr>
        <a:xfrm>
          <a:off x="4766310" y="107898565"/>
          <a:ext cx="1962785" cy="149669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173</xdr:row>
      <xdr:rowOff>329045</xdr:rowOff>
    </xdr:from>
    <xdr:to>
      <xdr:col>4</xdr:col>
      <xdr:colOff>2337953</xdr:colOff>
      <xdr:row>175</xdr:row>
      <xdr:rowOff>273627</xdr:rowOff>
    </xdr:to>
    <xdr:pic>
      <xdr:nvPicPr>
        <xdr:cNvPr id="55" name="图片 54"/>
        <xdr:cNvPicPr>
          <a:picLocks noChangeAspect="1"/>
        </xdr:cNvPicPr>
      </xdr:nvPicPr>
      <xdr:blipFill>
        <a:blip r:embed="rId49" cstate="screen"/>
        <a:srcRect/>
        <a:stretch>
          <a:fillRect/>
        </a:stretch>
      </xdr:blipFill>
      <xdr:spPr>
        <a:xfrm>
          <a:off x="4766310" y="109980730"/>
          <a:ext cx="2286000" cy="12166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176</xdr:row>
      <xdr:rowOff>242456</xdr:rowOff>
    </xdr:from>
    <xdr:to>
      <xdr:col>4</xdr:col>
      <xdr:colOff>2337954</xdr:colOff>
      <xdr:row>178</xdr:row>
      <xdr:rowOff>60614</xdr:rowOff>
    </xdr:to>
    <xdr:pic>
      <xdr:nvPicPr>
        <xdr:cNvPr id="56" name="图片 55"/>
        <xdr:cNvPicPr>
          <a:picLocks noChangeAspect="1"/>
        </xdr:cNvPicPr>
      </xdr:nvPicPr>
      <xdr:blipFill>
        <a:blip r:embed="rId50" cstate="screen"/>
        <a:srcRect/>
        <a:stretch>
          <a:fillRect/>
        </a:stretch>
      </xdr:blipFill>
      <xdr:spPr>
        <a:xfrm>
          <a:off x="4766310" y="111802545"/>
          <a:ext cx="2286000" cy="109093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179</xdr:row>
      <xdr:rowOff>398318</xdr:rowOff>
    </xdr:from>
    <xdr:to>
      <xdr:col>4</xdr:col>
      <xdr:colOff>2271390</xdr:colOff>
      <xdr:row>181</xdr:row>
      <xdr:rowOff>277091</xdr:rowOff>
    </xdr:to>
    <xdr:pic>
      <xdr:nvPicPr>
        <xdr:cNvPr id="57" name="图片 56"/>
        <xdr:cNvPicPr>
          <a:picLocks noChangeAspect="1"/>
        </xdr:cNvPicPr>
      </xdr:nvPicPr>
      <xdr:blipFill>
        <a:blip r:embed="rId51" cstate="screen"/>
        <a:srcRect/>
        <a:stretch>
          <a:fillRect/>
        </a:stretch>
      </xdr:blipFill>
      <xdr:spPr>
        <a:xfrm>
          <a:off x="4766310" y="113867565"/>
          <a:ext cx="2219325" cy="115125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182</xdr:row>
      <xdr:rowOff>277091</xdr:rowOff>
    </xdr:from>
    <xdr:to>
      <xdr:col>4</xdr:col>
      <xdr:colOff>2164078</xdr:colOff>
      <xdr:row>184</xdr:row>
      <xdr:rowOff>259774</xdr:rowOff>
    </xdr:to>
    <xdr:pic>
      <xdr:nvPicPr>
        <xdr:cNvPr id="58" name="图片 57"/>
        <xdr:cNvPicPr>
          <a:picLocks noChangeAspect="1"/>
        </xdr:cNvPicPr>
      </xdr:nvPicPr>
      <xdr:blipFill>
        <a:blip r:embed="rId52" cstate="screen"/>
        <a:srcRect/>
        <a:stretch>
          <a:fillRect/>
        </a:stretch>
      </xdr:blipFill>
      <xdr:spPr>
        <a:xfrm>
          <a:off x="4766310" y="115655090"/>
          <a:ext cx="2112010" cy="125539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119063</xdr:colOff>
      <xdr:row>14</xdr:row>
      <xdr:rowOff>71437</xdr:rowOff>
    </xdr:from>
    <xdr:to>
      <xdr:col>4</xdr:col>
      <xdr:colOff>1847063</xdr:colOff>
      <xdr:row>16</xdr:row>
      <xdr:rowOff>555835</xdr:rowOff>
    </xdr:to>
    <xdr:pic>
      <xdr:nvPicPr>
        <xdr:cNvPr id="59" name="图片 58"/>
        <xdr:cNvPicPr>
          <a:picLocks noChangeAspect="1" noChangeArrowheads="1"/>
        </xdr:cNvPicPr>
      </xdr:nvPicPr>
      <xdr:blipFill>
        <a:blip r:embed="rId5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833620" y="8555990"/>
          <a:ext cx="1727835" cy="17570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119062</xdr:colOff>
      <xdr:row>30</xdr:row>
      <xdr:rowOff>95250</xdr:rowOff>
    </xdr:from>
    <xdr:to>
      <xdr:col>4</xdr:col>
      <xdr:colOff>1847062</xdr:colOff>
      <xdr:row>32</xdr:row>
      <xdr:rowOff>579653</xdr:rowOff>
    </xdr:to>
    <xdr:pic>
      <xdr:nvPicPr>
        <xdr:cNvPr id="60" name="图片 59"/>
        <xdr:cNvPicPr>
          <a:picLocks noChangeAspect="1" noChangeArrowheads="1"/>
        </xdr:cNvPicPr>
      </xdr:nvPicPr>
      <xdr:blipFill>
        <a:blip r:embed="rId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833620" y="18760440"/>
          <a:ext cx="1727835" cy="17564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95251</xdr:colOff>
      <xdr:row>42</xdr:row>
      <xdr:rowOff>119063</xdr:rowOff>
    </xdr:from>
    <xdr:to>
      <xdr:col>4</xdr:col>
      <xdr:colOff>1823251</xdr:colOff>
      <xdr:row>44</xdr:row>
      <xdr:rowOff>600006</xdr:rowOff>
    </xdr:to>
    <xdr:pic>
      <xdr:nvPicPr>
        <xdr:cNvPr id="61" name="图片 60"/>
        <xdr:cNvPicPr>
          <a:picLocks noChangeAspect="1" noChangeArrowheads="1"/>
        </xdr:cNvPicPr>
      </xdr:nvPicPr>
      <xdr:blipFill>
        <a:blip r:embed="rId5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810125" y="26419175"/>
          <a:ext cx="1727835" cy="17532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47625</xdr:colOff>
      <xdr:row>46</xdr:row>
      <xdr:rowOff>54121</xdr:rowOff>
    </xdr:from>
    <xdr:to>
      <xdr:col>4</xdr:col>
      <xdr:colOff>2136324</xdr:colOff>
      <xdr:row>48</xdr:row>
      <xdr:rowOff>543871</xdr:rowOff>
    </xdr:to>
    <xdr:pic>
      <xdr:nvPicPr>
        <xdr:cNvPr id="62" name="图片 61"/>
        <xdr:cNvPicPr>
          <a:picLocks noChangeAspect="1" noChangeArrowheads="1"/>
        </xdr:cNvPicPr>
      </xdr:nvPicPr>
      <xdr:blipFill>
        <a:blip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92" t="10569" r="8264" b="14358"/>
        <a:stretch>
          <a:fillRect/>
        </a:stretch>
      </xdr:blipFill>
      <xdr:spPr>
        <a:xfrm>
          <a:off x="4762500" y="28899485"/>
          <a:ext cx="2088515" cy="1762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119063</xdr:colOff>
      <xdr:row>67</xdr:row>
      <xdr:rowOff>71437</xdr:rowOff>
    </xdr:from>
    <xdr:to>
      <xdr:col>4</xdr:col>
      <xdr:colOff>1997502</xdr:colOff>
      <xdr:row>69</xdr:row>
      <xdr:rowOff>561187</xdr:rowOff>
    </xdr:to>
    <xdr:pic>
      <xdr:nvPicPr>
        <xdr:cNvPr id="63" name="图片 62"/>
        <xdr:cNvPicPr>
          <a:picLocks noChangeAspect="1" noChangeArrowheads="1"/>
        </xdr:cNvPicPr>
      </xdr:nvPicPr>
      <xdr:blipFill>
        <a:blip r:embed="rId5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833620" y="42278300"/>
          <a:ext cx="1878330" cy="1762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68580</xdr:colOff>
      <xdr:row>188</xdr:row>
      <xdr:rowOff>259715</xdr:rowOff>
    </xdr:from>
    <xdr:to>
      <xdr:col>4</xdr:col>
      <xdr:colOff>2107565</xdr:colOff>
      <xdr:row>190</xdr:row>
      <xdr:rowOff>452755</xdr:rowOff>
    </xdr:to>
    <xdr:pic>
      <xdr:nvPicPr>
        <xdr:cNvPr id="10" name="图片 9"/>
        <xdr:cNvPicPr>
          <a:picLocks noChangeAspect="1"/>
        </xdr:cNvPicPr>
      </xdr:nvPicPr>
      <xdr:blipFill>
        <a:blip r:embed="rId58" r:link="rId59"/>
        <a:stretch>
          <a:fillRect/>
        </a:stretch>
      </xdr:blipFill>
      <xdr:spPr>
        <a:xfrm>
          <a:off x="4783455" y="123261755"/>
          <a:ext cx="2038985" cy="14630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A1:CE31"/>
  <sheetViews>
    <sheetView showGridLines="0" zoomScale="55" zoomScaleNormal="55" workbookViewId="0">
      <pane xSplit="11" ySplit="3" topLeftCell="L4" activePane="bottomRight" state="frozen"/>
      <selection/>
      <selection pane="topRight"/>
      <selection pane="bottomLeft"/>
      <selection pane="bottomRight" activeCell="AD12" sqref="AD12"/>
    </sheetView>
  </sheetViews>
  <sheetFormatPr defaultColWidth="9" defaultRowHeight="25.5"/>
  <cols>
    <col min="2" max="2" width="10.625" customWidth="1"/>
    <col min="3" max="3" width="25.625" customWidth="1"/>
    <col min="4" max="4" width="10.625" style="467" customWidth="1"/>
    <col min="5" max="5" width="20.625" style="467" customWidth="1"/>
    <col min="6" max="11" width="5.625" style="467" hidden="1" customWidth="1"/>
    <col min="12" max="35" width="5.625" customWidth="1"/>
    <col min="36" max="53" width="5.625" hidden="1" customWidth="1" outlineLevel="1"/>
    <col min="54" max="54" width="5.625" customWidth="1" collapsed="1"/>
    <col min="55" max="65" width="5.625" customWidth="1"/>
    <col min="66" max="83" width="8.625" customWidth="1"/>
    <col min="84" max="89" width="9" style="633"/>
  </cols>
  <sheetData>
    <row r="1" ht="28.5" spans="1:62">
      <c r="A1" s="224" t="s">
        <v>0</v>
      </c>
      <c r="BH1" s="527"/>
      <c r="BI1" s="527"/>
      <c r="BJ1" s="527"/>
    </row>
    <row r="2" ht="60" customHeight="1" spans="6:83">
      <c r="F2" s="508" t="s">
        <v>1</v>
      </c>
      <c r="G2" s="603"/>
      <c r="H2" s="603"/>
      <c r="I2" s="603"/>
      <c r="J2" s="603"/>
      <c r="K2" s="603"/>
      <c r="L2" s="508" t="s">
        <v>1</v>
      </c>
      <c r="M2" s="603"/>
      <c r="N2" s="603"/>
      <c r="O2" s="603"/>
      <c r="P2" s="603"/>
      <c r="Q2" s="617"/>
      <c r="R2" s="508" t="s">
        <v>2</v>
      </c>
      <c r="S2" s="603"/>
      <c r="T2" s="603"/>
      <c r="U2" s="603"/>
      <c r="V2" s="603"/>
      <c r="W2" s="617"/>
      <c r="X2" s="510" t="s">
        <v>3</v>
      </c>
      <c r="Y2" s="667"/>
      <c r="Z2" s="667"/>
      <c r="AA2" s="667"/>
      <c r="AB2" s="667"/>
      <c r="AC2" s="668"/>
      <c r="AD2" s="511" t="s">
        <v>4</v>
      </c>
      <c r="AE2" s="669"/>
      <c r="AF2" s="669"/>
      <c r="AG2" s="669"/>
      <c r="AH2" s="669"/>
      <c r="AI2" s="670"/>
      <c r="AJ2" s="511" t="s">
        <v>5</v>
      </c>
      <c r="AK2" s="669"/>
      <c r="AL2" s="669"/>
      <c r="AM2" s="669"/>
      <c r="AN2" s="669"/>
      <c r="AO2" s="670"/>
      <c r="AP2" s="511" t="s">
        <v>6</v>
      </c>
      <c r="AQ2" s="671"/>
      <c r="AR2" s="671"/>
      <c r="AS2" s="671"/>
      <c r="AT2" s="671"/>
      <c r="AU2" s="672"/>
      <c r="AV2" s="511" t="s">
        <v>7</v>
      </c>
      <c r="AW2" s="671"/>
      <c r="AX2" s="671"/>
      <c r="AY2" s="671"/>
      <c r="AZ2" s="671"/>
      <c r="BA2" s="672"/>
      <c r="BB2" s="511" t="s">
        <v>8</v>
      </c>
      <c r="BC2" s="669"/>
      <c r="BD2" s="669"/>
      <c r="BE2" s="669"/>
      <c r="BF2" s="669"/>
      <c r="BG2" s="670"/>
      <c r="BH2" s="508" t="s">
        <v>9</v>
      </c>
      <c r="BI2" s="603"/>
      <c r="BJ2" s="603"/>
      <c r="BK2" s="603"/>
      <c r="BL2" s="603"/>
      <c r="BM2" s="617"/>
      <c r="BN2" s="508" t="s">
        <v>0</v>
      </c>
      <c r="BO2" s="603"/>
      <c r="BP2" s="603"/>
      <c r="BQ2" s="603"/>
      <c r="BR2" s="603"/>
      <c r="BS2" s="617"/>
      <c r="BT2" s="508" t="s">
        <v>10</v>
      </c>
      <c r="BU2" s="603"/>
      <c r="BV2" s="603"/>
      <c r="BW2" s="603"/>
      <c r="BX2" s="603"/>
      <c r="BY2" s="617"/>
      <c r="BZ2" s="511" t="s">
        <v>11</v>
      </c>
      <c r="CA2" s="669"/>
      <c r="CB2" s="669"/>
      <c r="CC2" s="669"/>
      <c r="CD2" s="669"/>
      <c r="CE2" s="670"/>
    </row>
    <row r="3" s="633" customFormat="1" ht="24" spans="2:83">
      <c r="B3" s="634" t="s">
        <v>12</v>
      </c>
      <c r="C3" s="634" t="s">
        <v>13</v>
      </c>
      <c r="D3" s="634" t="s">
        <v>14</v>
      </c>
      <c r="E3" s="635" t="s">
        <v>15</v>
      </c>
      <c r="F3" s="634" t="s">
        <v>16</v>
      </c>
      <c r="G3" s="634" t="s">
        <v>17</v>
      </c>
      <c r="H3" s="634" t="s">
        <v>18</v>
      </c>
      <c r="I3" s="634" t="s">
        <v>19</v>
      </c>
      <c r="J3" s="634" t="s">
        <v>20</v>
      </c>
      <c r="K3" s="635" t="s">
        <v>21</v>
      </c>
      <c r="L3" s="643" t="s">
        <v>16</v>
      </c>
      <c r="M3" s="644" t="s">
        <v>17</v>
      </c>
      <c r="N3" s="644" t="s">
        <v>18</v>
      </c>
      <c r="O3" s="644" t="s">
        <v>19</v>
      </c>
      <c r="P3" s="644" t="s">
        <v>20</v>
      </c>
      <c r="Q3" s="658" t="s">
        <v>21</v>
      </c>
      <c r="R3" s="659" t="s">
        <v>16</v>
      </c>
      <c r="S3" s="660" t="s">
        <v>17</v>
      </c>
      <c r="T3" s="660" t="s">
        <v>18</v>
      </c>
      <c r="U3" s="660" t="s">
        <v>19</v>
      </c>
      <c r="V3" s="660" t="s">
        <v>20</v>
      </c>
      <c r="W3" s="658" t="s">
        <v>21</v>
      </c>
      <c r="X3" s="659" t="s">
        <v>16</v>
      </c>
      <c r="Y3" s="660" t="s">
        <v>17</v>
      </c>
      <c r="Z3" s="660" t="s">
        <v>18</v>
      </c>
      <c r="AA3" s="660" t="s">
        <v>19</v>
      </c>
      <c r="AB3" s="660" t="s">
        <v>20</v>
      </c>
      <c r="AC3" s="658" t="s">
        <v>21</v>
      </c>
      <c r="AD3" s="643" t="s">
        <v>16</v>
      </c>
      <c r="AE3" s="644" t="s">
        <v>17</v>
      </c>
      <c r="AF3" s="644" t="s">
        <v>18</v>
      </c>
      <c r="AG3" s="644" t="s">
        <v>19</v>
      </c>
      <c r="AH3" s="644" t="s">
        <v>20</v>
      </c>
      <c r="AI3" s="658" t="s">
        <v>21</v>
      </c>
      <c r="AJ3" s="643" t="s">
        <v>16</v>
      </c>
      <c r="AK3" s="644" t="s">
        <v>17</v>
      </c>
      <c r="AL3" s="644" t="s">
        <v>18</v>
      </c>
      <c r="AM3" s="644" t="s">
        <v>19</v>
      </c>
      <c r="AN3" s="644" t="s">
        <v>20</v>
      </c>
      <c r="AO3" s="658" t="s">
        <v>21</v>
      </c>
      <c r="AP3" s="659" t="s">
        <v>16</v>
      </c>
      <c r="AQ3" s="660" t="s">
        <v>17</v>
      </c>
      <c r="AR3" s="660" t="s">
        <v>18</v>
      </c>
      <c r="AS3" s="660" t="s">
        <v>19</v>
      </c>
      <c r="AT3" s="660" t="s">
        <v>20</v>
      </c>
      <c r="AU3" s="658" t="s">
        <v>21</v>
      </c>
      <c r="AV3" s="659" t="s">
        <v>16</v>
      </c>
      <c r="AW3" s="660" t="s">
        <v>17</v>
      </c>
      <c r="AX3" s="660" t="s">
        <v>18</v>
      </c>
      <c r="AY3" s="660" t="s">
        <v>19</v>
      </c>
      <c r="AZ3" s="660" t="s">
        <v>20</v>
      </c>
      <c r="BA3" s="658" t="s">
        <v>21</v>
      </c>
      <c r="BB3" s="659" t="s">
        <v>16</v>
      </c>
      <c r="BC3" s="660" t="s">
        <v>17</v>
      </c>
      <c r="BD3" s="660" t="s">
        <v>18</v>
      </c>
      <c r="BE3" s="660" t="s">
        <v>19</v>
      </c>
      <c r="BF3" s="660" t="s">
        <v>20</v>
      </c>
      <c r="BG3" s="658" t="s">
        <v>21</v>
      </c>
      <c r="BH3" s="643" t="s">
        <v>16</v>
      </c>
      <c r="BI3" s="644" t="s">
        <v>17</v>
      </c>
      <c r="BJ3" s="644" t="s">
        <v>18</v>
      </c>
      <c r="BK3" s="644" t="s">
        <v>19</v>
      </c>
      <c r="BL3" s="644" t="s">
        <v>20</v>
      </c>
      <c r="BM3" s="658" t="s">
        <v>21</v>
      </c>
      <c r="BN3" s="643" t="s">
        <v>16</v>
      </c>
      <c r="BO3" s="644" t="s">
        <v>17</v>
      </c>
      <c r="BP3" s="644" t="s">
        <v>18</v>
      </c>
      <c r="BQ3" s="644" t="s">
        <v>19</v>
      </c>
      <c r="BR3" s="644" t="s">
        <v>20</v>
      </c>
      <c r="BS3" s="658" t="s">
        <v>21</v>
      </c>
      <c r="BT3" s="643" t="s">
        <v>16</v>
      </c>
      <c r="BU3" s="644" t="s">
        <v>17</v>
      </c>
      <c r="BV3" s="644" t="s">
        <v>18</v>
      </c>
      <c r="BW3" s="644" t="s">
        <v>19</v>
      </c>
      <c r="BX3" s="644" t="s">
        <v>20</v>
      </c>
      <c r="BY3" s="658" t="s">
        <v>21</v>
      </c>
      <c r="BZ3" s="659" t="s">
        <v>16</v>
      </c>
      <c r="CA3" s="660" t="s">
        <v>17</v>
      </c>
      <c r="CB3" s="660" t="s">
        <v>18</v>
      </c>
      <c r="CC3" s="660" t="s">
        <v>19</v>
      </c>
      <c r="CD3" s="660" t="s">
        <v>20</v>
      </c>
      <c r="CE3" s="658" t="s">
        <v>21</v>
      </c>
    </row>
    <row r="4" ht="30" customHeight="1" spans="2:83">
      <c r="B4" s="560" t="s">
        <v>22</v>
      </c>
      <c r="C4" s="560"/>
      <c r="D4" s="551" t="s">
        <v>23</v>
      </c>
      <c r="E4" s="552" t="s">
        <v>24</v>
      </c>
      <c r="F4" s="760" t="s">
        <v>25</v>
      </c>
      <c r="G4" s="760" t="s">
        <v>26</v>
      </c>
      <c r="H4" s="760" t="s">
        <v>27</v>
      </c>
      <c r="I4" s="760" t="s">
        <v>28</v>
      </c>
      <c r="J4" s="760" t="s">
        <v>29</v>
      </c>
      <c r="K4" s="766"/>
      <c r="L4" s="646"/>
      <c r="M4" s="647"/>
      <c r="N4" s="647"/>
      <c r="O4" s="647"/>
      <c r="P4" s="647"/>
      <c r="Q4" s="661"/>
      <c r="R4" s="788"/>
      <c r="S4" s="789"/>
      <c r="T4" s="789"/>
      <c r="U4" s="789"/>
      <c r="V4" s="789"/>
      <c r="W4" s="662"/>
      <c r="X4" s="788"/>
      <c r="Y4" s="789"/>
      <c r="Z4" s="789"/>
      <c r="AA4" s="789"/>
      <c r="AB4" s="789"/>
      <c r="AC4" s="662"/>
      <c r="AD4" s="646"/>
      <c r="AE4" s="647"/>
      <c r="AF4" s="647"/>
      <c r="AG4" s="647"/>
      <c r="AH4" s="647"/>
      <c r="AI4" s="661"/>
      <c r="AJ4" s="646"/>
      <c r="AK4" s="647"/>
      <c r="AL4" s="647"/>
      <c r="AM4" s="647"/>
      <c r="AN4" s="647"/>
      <c r="AO4" s="661"/>
      <c r="AP4" s="824"/>
      <c r="AQ4" s="825"/>
      <c r="AR4" s="825"/>
      <c r="AS4" s="825"/>
      <c r="AT4" s="825"/>
      <c r="AU4" s="662"/>
      <c r="AV4" s="824"/>
      <c r="AW4" s="825"/>
      <c r="AX4" s="825"/>
      <c r="AY4" s="825"/>
      <c r="AZ4" s="825"/>
      <c r="BA4" s="662"/>
      <c r="BB4" s="824"/>
      <c r="BC4" s="825"/>
      <c r="BD4" s="825"/>
      <c r="BE4" s="825"/>
      <c r="BF4" s="825"/>
      <c r="BG4" s="662"/>
      <c r="BH4" s="676">
        <f>IF($A$1="补货",L4+R4+X4,L4)</f>
        <v>0</v>
      </c>
      <c r="BI4" s="677">
        <f>IF($A$1="补货",M4+S4+Y4,M4)</f>
        <v>0</v>
      </c>
      <c r="BJ4" s="677">
        <f>IF($A$1="补货",N4+T4+Z4,N4)</f>
        <v>0</v>
      </c>
      <c r="BK4" s="677">
        <f>IF($A$1="补货",O4+U4+AA4,O4)</f>
        <v>0</v>
      </c>
      <c r="BL4" s="677">
        <f>IF($A$1="补货",P4+V4+AB4,P4)</f>
        <v>0</v>
      </c>
      <c r="BM4" s="662"/>
      <c r="BN4" s="811"/>
      <c r="BO4" s="812"/>
      <c r="BP4" s="812"/>
      <c r="BQ4" s="812"/>
      <c r="BR4" s="812"/>
      <c r="BS4" s="662"/>
      <c r="BT4" s="676">
        <f>BH4+BN4</f>
        <v>0</v>
      </c>
      <c r="BU4" s="684">
        <f t="shared" ref="BU4:BY19" si="0">BI4+BO4</f>
        <v>0</v>
      </c>
      <c r="BV4" s="684">
        <f t="shared" si="0"/>
        <v>0</v>
      </c>
      <c r="BW4" s="684">
        <f t="shared" si="0"/>
        <v>0</v>
      </c>
      <c r="BX4" s="684">
        <f t="shared" si="0"/>
        <v>0</v>
      </c>
      <c r="BY4" s="662"/>
      <c r="BZ4" s="849" t="str">
        <f>IF(BB4&lt;&gt;0,BT4/BB4*7,"-")</f>
        <v>-</v>
      </c>
      <c r="CA4" s="850" t="str">
        <f t="shared" ref="CA4:CE19" si="1">IF(BC4&lt;&gt;0,BU4/BC4*7,"-")</f>
        <v>-</v>
      </c>
      <c r="CB4" s="850" t="str">
        <f t="shared" si="1"/>
        <v>-</v>
      </c>
      <c r="CC4" s="850" t="str">
        <f t="shared" si="1"/>
        <v>-</v>
      </c>
      <c r="CD4" s="850" t="str">
        <f t="shared" si="1"/>
        <v>-</v>
      </c>
      <c r="CE4" s="868" t="str">
        <f t="shared" si="1"/>
        <v>-</v>
      </c>
    </row>
    <row r="5" ht="30" customHeight="1" spans="2:83">
      <c r="B5" s="549"/>
      <c r="C5" s="549"/>
      <c r="D5" s="551" t="s">
        <v>30</v>
      </c>
      <c r="E5" s="552" t="s">
        <v>31</v>
      </c>
      <c r="F5" s="761" t="s">
        <v>32</v>
      </c>
      <c r="G5" s="761" t="s">
        <v>33</v>
      </c>
      <c r="H5" s="761" t="s">
        <v>34</v>
      </c>
      <c r="I5" s="761" t="s">
        <v>35</v>
      </c>
      <c r="J5" s="761" t="s">
        <v>36</v>
      </c>
      <c r="K5" s="767"/>
      <c r="L5" s="515"/>
      <c r="M5" s="768"/>
      <c r="N5" s="768"/>
      <c r="O5" s="768"/>
      <c r="P5" s="768"/>
      <c r="Q5" s="663"/>
      <c r="R5" s="790"/>
      <c r="S5" s="791"/>
      <c r="T5" s="792"/>
      <c r="U5" s="791"/>
      <c r="V5" s="791"/>
      <c r="W5" s="664"/>
      <c r="X5" s="790"/>
      <c r="Y5" s="791"/>
      <c r="Z5" s="792"/>
      <c r="AA5" s="791"/>
      <c r="AB5" s="791"/>
      <c r="AC5" s="664"/>
      <c r="AD5" s="515"/>
      <c r="AE5" s="768"/>
      <c r="AF5" s="768"/>
      <c r="AG5" s="768"/>
      <c r="AH5" s="768"/>
      <c r="AI5" s="663"/>
      <c r="AJ5" s="515"/>
      <c r="AK5" s="768"/>
      <c r="AL5" s="768"/>
      <c r="AM5" s="768"/>
      <c r="AN5" s="768"/>
      <c r="AO5" s="663"/>
      <c r="AP5" s="826"/>
      <c r="AQ5" s="674"/>
      <c r="AR5" s="827"/>
      <c r="AS5" s="674"/>
      <c r="AT5" s="674"/>
      <c r="AU5" s="664"/>
      <c r="AV5" s="826"/>
      <c r="AW5" s="674"/>
      <c r="AX5" s="827"/>
      <c r="AY5" s="674"/>
      <c r="AZ5" s="674"/>
      <c r="BA5" s="664"/>
      <c r="BB5" s="826"/>
      <c r="BC5" s="674"/>
      <c r="BD5" s="827"/>
      <c r="BE5" s="674"/>
      <c r="BF5" s="674"/>
      <c r="BG5" s="664"/>
      <c r="BH5" s="678">
        <f>IF($A$1="补货",L5+R5+X5,L5)</f>
        <v>0</v>
      </c>
      <c r="BI5" s="837">
        <f>IF($A$1="补货",M5+S5+Y5,M5)</f>
        <v>0</v>
      </c>
      <c r="BJ5" s="838">
        <f>IF($A$1="补货",N5+T5+Z5,N5)</f>
        <v>0</v>
      </c>
      <c r="BK5" s="837">
        <f>IF($A$1="补货",O5+U5+AA5,O5)</f>
        <v>0</v>
      </c>
      <c r="BL5" s="837">
        <f>IF($A$1="补货",P5+V5+AB5,P5)</f>
        <v>0</v>
      </c>
      <c r="BM5" s="664"/>
      <c r="BN5" s="814"/>
      <c r="BO5" s="496"/>
      <c r="BP5" s="844"/>
      <c r="BQ5" s="496"/>
      <c r="BR5" s="496"/>
      <c r="BS5" s="664"/>
      <c r="BT5" s="682">
        <f t="shared" ref="BT5:BY30" si="2">BH5+BN5</f>
        <v>0</v>
      </c>
      <c r="BU5" s="851">
        <f t="shared" si="0"/>
        <v>0</v>
      </c>
      <c r="BV5" s="852">
        <f t="shared" si="0"/>
        <v>0</v>
      </c>
      <c r="BW5" s="851">
        <f t="shared" si="0"/>
        <v>0</v>
      </c>
      <c r="BX5" s="851">
        <f t="shared" si="0"/>
        <v>0</v>
      </c>
      <c r="BY5" s="664"/>
      <c r="BZ5" s="853" t="str">
        <f t="shared" ref="BZ5:CE30" si="3">IF(BB5&lt;&gt;0,BT5/BB5*7,"-")</f>
        <v>-</v>
      </c>
      <c r="CA5" s="689" t="str">
        <f t="shared" si="1"/>
        <v>-</v>
      </c>
      <c r="CB5" s="854" t="str">
        <f t="shared" si="1"/>
        <v>-</v>
      </c>
      <c r="CC5" s="689" t="str">
        <f t="shared" si="1"/>
        <v>-</v>
      </c>
      <c r="CD5" s="689" t="str">
        <f t="shared" si="1"/>
        <v>-</v>
      </c>
      <c r="CE5" s="869" t="str">
        <f t="shared" si="1"/>
        <v>-</v>
      </c>
    </row>
    <row r="6" ht="30" customHeight="1" spans="2:83">
      <c r="B6" s="563"/>
      <c r="C6" s="563"/>
      <c r="D6" s="551" t="s">
        <v>37</v>
      </c>
      <c r="E6" s="552" t="s">
        <v>38</v>
      </c>
      <c r="F6" s="762" t="s">
        <v>39</v>
      </c>
      <c r="G6" s="762" t="s">
        <v>40</v>
      </c>
      <c r="H6" s="762" t="s">
        <v>41</v>
      </c>
      <c r="I6" s="769" t="s">
        <v>42</v>
      </c>
      <c r="J6" s="769" t="s">
        <v>43</v>
      </c>
      <c r="K6" s="770"/>
      <c r="L6" s="524"/>
      <c r="M6" s="771"/>
      <c r="N6" s="771"/>
      <c r="O6" s="771"/>
      <c r="P6" s="771"/>
      <c r="Q6" s="665"/>
      <c r="R6" s="793"/>
      <c r="S6" s="794"/>
      <c r="T6" s="794"/>
      <c r="U6" s="794"/>
      <c r="V6" s="794"/>
      <c r="W6" s="666"/>
      <c r="X6" s="793"/>
      <c r="Y6" s="794"/>
      <c r="Z6" s="794"/>
      <c r="AA6" s="794"/>
      <c r="AB6" s="794"/>
      <c r="AC6" s="666"/>
      <c r="AD6" s="524"/>
      <c r="AE6" s="771"/>
      <c r="AF6" s="771"/>
      <c r="AG6" s="771"/>
      <c r="AH6" s="771"/>
      <c r="AI6" s="665"/>
      <c r="AJ6" s="524"/>
      <c r="AK6" s="771"/>
      <c r="AL6" s="771"/>
      <c r="AM6" s="771"/>
      <c r="AN6" s="771"/>
      <c r="AO6" s="665"/>
      <c r="AP6" s="526"/>
      <c r="AQ6" s="675"/>
      <c r="AR6" s="675"/>
      <c r="AS6" s="675"/>
      <c r="AT6" s="675"/>
      <c r="AU6" s="666"/>
      <c r="AV6" s="526"/>
      <c r="AW6" s="675"/>
      <c r="AX6" s="675"/>
      <c r="AY6" s="675"/>
      <c r="AZ6" s="675"/>
      <c r="BA6" s="666"/>
      <c r="BB6" s="526"/>
      <c r="BC6" s="675"/>
      <c r="BD6" s="675"/>
      <c r="BE6" s="675"/>
      <c r="BF6" s="675"/>
      <c r="BG6" s="666"/>
      <c r="BH6" s="540">
        <f>IF($A$1="补货",L6+R6+X6,L6)</f>
        <v>0</v>
      </c>
      <c r="BI6" s="839">
        <f>IF($A$1="补货",M6+S6+Y6,M6)</f>
        <v>0</v>
      </c>
      <c r="BJ6" s="839">
        <f>IF($A$1="补货",N6+T6+Z6,N6)</f>
        <v>0</v>
      </c>
      <c r="BK6" s="839">
        <f>IF($A$1="补货",O6+U6+AA6,O6)</f>
        <v>0</v>
      </c>
      <c r="BL6" s="839">
        <f>IF($A$1="补货",P6+V6+AB6,P6)</f>
        <v>0</v>
      </c>
      <c r="BM6" s="666"/>
      <c r="BN6" s="525"/>
      <c r="BO6" s="505"/>
      <c r="BP6" s="505"/>
      <c r="BQ6" s="505"/>
      <c r="BR6" s="505"/>
      <c r="BS6" s="666"/>
      <c r="BT6" s="541">
        <f t="shared" si="2"/>
        <v>0</v>
      </c>
      <c r="BU6" s="855">
        <f t="shared" si="0"/>
        <v>0</v>
      </c>
      <c r="BV6" s="855">
        <f t="shared" si="0"/>
        <v>0</v>
      </c>
      <c r="BW6" s="855">
        <f t="shared" si="0"/>
        <v>0</v>
      </c>
      <c r="BX6" s="855">
        <f t="shared" si="0"/>
        <v>0</v>
      </c>
      <c r="BY6" s="666"/>
      <c r="BZ6" s="691" t="str">
        <f t="shared" si="3"/>
        <v>-</v>
      </c>
      <c r="CA6" s="692" t="str">
        <f t="shared" si="1"/>
        <v>-</v>
      </c>
      <c r="CB6" s="692" t="str">
        <f t="shared" si="1"/>
        <v>-</v>
      </c>
      <c r="CC6" s="692" t="str">
        <f t="shared" si="1"/>
        <v>-</v>
      </c>
      <c r="CD6" s="692" t="str">
        <f t="shared" si="1"/>
        <v>-</v>
      </c>
      <c r="CE6" s="870" t="str">
        <f t="shared" si="1"/>
        <v>-</v>
      </c>
    </row>
    <row r="7" ht="30" customHeight="1" spans="2:83">
      <c r="B7" s="560" t="s">
        <v>44</v>
      </c>
      <c r="C7" s="560"/>
      <c r="D7" s="551" t="s">
        <v>45</v>
      </c>
      <c r="E7" s="552" t="s">
        <v>46</v>
      </c>
      <c r="F7" s="763" t="s">
        <v>47</v>
      </c>
      <c r="G7" s="763" t="s">
        <v>48</v>
      </c>
      <c r="H7" s="763" t="s">
        <v>49</v>
      </c>
      <c r="I7" s="763" t="s">
        <v>50</v>
      </c>
      <c r="J7" s="760" t="s">
        <v>51</v>
      </c>
      <c r="K7" s="645"/>
      <c r="L7" s="646"/>
      <c r="M7" s="647"/>
      <c r="N7" s="647"/>
      <c r="O7" s="647"/>
      <c r="P7" s="647"/>
      <c r="Q7" s="661"/>
      <c r="R7" s="788"/>
      <c r="S7" s="789"/>
      <c r="T7" s="789"/>
      <c r="U7" s="789"/>
      <c r="V7" s="789"/>
      <c r="W7" s="662"/>
      <c r="X7" s="788"/>
      <c r="Y7" s="789"/>
      <c r="Z7" s="789"/>
      <c r="AA7" s="789"/>
      <c r="AB7" s="789"/>
      <c r="AC7" s="662"/>
      <c r="AD7" s="646"/>
      <c r="AE7" s="647"/>
      <c r="AF7" s="647"/>
      <c r="AG7" s="647"/>
      <c r="AH7" s="647"/>
      <c r="AI7" s="661"/>
      <c r="AJ7" s="646"/>
      <c r="AK7" s="647"/>
      <c r="AL7" s="647"/>
      <c r="AM7" s="647"/>
      <c r="AN7" s="647"/>
      <c r="AO7" s="661"/>
      <c r="AP7" s="824"/>
      <c r="AQ7" s="825"/>
      <c r="AR7" s="825"/>
      <c r="AS7" s="825"/>
      <c r="AT7" s="825"/>
      <c r="AU7" s="662"/>
      <c r="AV7" s="824"/>
      <c r="AW7" s="825"/>
      <c r="AX7" s="825"/>
      <c r="AY7" s="825"/>
      <c r="AZ7" s="825"/>
      <c r="BA7" s="662"/>
      <c r="BB7" s="824"/>
      <c r="BC7" s="825"/>
      <c r="BD7" s="825"/>
      <c r="BE7" s="825"/>
      <c r="BF7" s="825"/>
      <c r="BG7" s="662"/>
      <c r="BH7" s="676">
        <f>IF($A$1="补货",L7+R7+X7,L7)</f>
        <v>0</v>
      </c>
      <c r="BI7" s="677">
        <f>IF($A$1="补货",M7+S7+Y7,M7)</f>
        <v>0</v>
      </c>
      <c r="BJ7" s="677">
        <f>IF($A$1="补货",N7+T7+Z7,N7)</f>
        <v>0</v>
      </c>
      <c r="BK7" s="677">
        <f>IF($A$1="补货",O7+U7+AA7,O7)</f>
        <v>0</v>
      </c>
      <c r="BL7" s="677">
        <f>IF($A$1="补货",P7+V7+AB7,P7)</f>
        <v>0</v>
      </c>
      <c r="BM7" s="662"/>
      <c r="BN7" s="811"/>
      <c r="BO7" s="812"/>
      <c r="BP7" s="812"/>
      <c r="BQ7" s="812"/>
      <c r="BR7" s="812"/>
      <c r="BS7" s="662"/>
      <c r="BT7" s="676">
        <f t="shared" si="2"/>
        <v>0</v>
      </c>
      <c r="BU7" s="684">
        <f t="shared" si="0"/>
        <v>0</v>
      </c>
      <c r="BV7" s="684">
        <f t="shared" si="0"/>
        <v>0</v>
      </c>
      <c r="BW7" s="684">
        <f t="shared" si="0"/>
        <v>0</v>
      </c>
      <c r="BX7" s="684">
        <f t="shared" si="0"/>
        <v>0</v>
      </c>
      <c r="BY7" s="662"/>
      <c r="BZ7" s="849" t="str">
        <f t="shared" si="3"/>
        <v>-</v>
      </c>
      <c r="CA7" s="850" t="str">
        <f t="shared" si="1"/>
        <v>-</v>
      </c>
      <c r="CB7" s="850" t="str">
        <f t="shared" si="1"/>
        <v>-</v>
      </c>
      <c r="CC7" s="850" t="str">
        <f t="shared" si="1"/>
        <v>-</v>
      </c>
      <c r="CD7" s="850" t="str">
        <f t="shared" si="1"/>
        <v>-</v>
      </c>
      <c r="CE7" s="868" t="str">
        <f t="shared" si="1"/>
        <v>-</v>
      </c>
    </row>
    <row r="8" ht="30" customHeight="1" spans="2:83">
      <c r="B8" s="549"/>
      <c r="C8" s="549"/>
      <c r="D8" s="551" t="s">
        <v>52</v>
      </c>
      <c r="E8" s="552" t="s">
        <v>53</v>
      </c>
      <c r="F8" s="764" t="s">
        <v>54</v>
      </c>
      <c r="G8" s="764" t="s">
        <v>55</v>
      </c>
      <c r="H8" s="764" t="s">
        <v>56</v>
      </c>
      <c r="I8" s="761" t="s">
        <v>57</v>
      </c>
      <c r="J8" s="761" t="s">
        <v>58</v>
      </c>
      <c r="K8" s="772"/>
      <c r="L8" s="515"/>
      <c r="M8" s="768"/>
      <c r="N8" s="768"/>
      <c r="O8" s="768"/>
      <c r="P8" s="768"/>
      <c r="Q8" s="663"/>
      <c r="R8" s="795"/>
      <c r="S8" s="791"/>
      <c r="T8" s="791"/>
      <c r="U8" s="791"/>
      <c r="V8" s="791"/>
      <c r="W8" s="664"/>
      <c r="X8" s="795"/>
      <c r="Y8" s="791"/>
      <c r="Z8" s="791"/>
      <c r="AA8" s="791"/>
      <c r="AB8" s="791"/>
      <c r="AC8" s="664"/>
      <c r="AD8" s="515"/>
      <c r="AE8" s="768"/>
      <c r="AF8" s="768"/>
      <c r="AG8" s="768"/>
      <c r="AH8" s="768"/>
      <c r="AI8" s="663"/>
      <c r="AJ8" s="515"/>
      <c r="AK8" s="768"/>
      <c r="AL8" s="768"/>
      <c r="AM8" s="768"/>
      <c r="AN8" s="768"/>
      <c r="AO8" s="663"/>
      <c r="AP8" s="517"/>
      <c r="AQ8" s="674"/>
      <c r="AR8" s="674"/>
      <c r="AS8" s="674"/>
      <c r="AT8" s="674"/>
      <c r="AU8" s="664"/>
      <c r="AV8" s="517"/>
      <c r="AW8" s="674"/>
      <c r="AX8" s="674"/>
      <c r="AY8" s="674"/>
      <c r="AZ8" s="674"/>
      <c r="BA8" s="664"/>
      <c r="BB8" s="517"/>
      <c r="BC8" s="674"/>
      <c r="BD8" s="674"/>
      <c r="BE8" s="674"/>
      <c r="BF8" s="674"/>
      <c r="BG8" s="664"/>
      <c r="BH8" s="531">
        <f>IF($A$1="补货",L8+R8+X8,L8)</f>
        <v>0</v>
      </c>
      <c r="BI8" s="837">
        <f>IF($A$1="补货",M8+S8+Y8,M8)</f>
        <v>0</v>
      </c>
      <c r="BJ8" s="837">
        <f>IF($A$1="补货",N8+T8+Z8,N8)</f>
        <v>0</v>
      </c>
      <c r="BK8" s="837">
        <f>IF($A$1="补货",O8+U8+AA8,O8)</f>
        <v>0</v>
      </c>
      <c r="BL8" s="837">
        <f>IF($A$1="补货",P8+V8+AB8,P8)</f>
        <v>0</v>
      </c>
      <c r="BM8" s="664"/>
      <c r="BN8" s="516"/>
      <c r="BO8" s="496"/>
      <c r="BP8" s="496"/>
      <c r="BQ8" s="496"/>
      <c r="BR8" s="496"/>
      <c r="BS8" s="664"/>
      <c r="BT8" s="532">
        <f t="shared" si="2"/>
        <v>0</v>
      </c>
      <c r="BU8" s="851">
        <f t="shared" si="0"/>
        <v>0</v>
      </c>
      <c r="BV8" s="851">
        <f t="shared" si="0"/>
        <v>0</v>
      </c>
      <c r="BW8" s="851">
        <f t="shared" si="0"/>
        <v>0</v>
      </c>
      <c r="BX8" s="851">
        <f t="shared" si="0"/>
        <v>0</v>
      </c>
      <c r="BY8" s="664"/>
      <c r="BZ8" s="688" t="str">
        <f t="shared" si="3"/>
        <v>-</v>
      </c>
      <c r="CA8" s="689" t="str">
        <f t="shared" si="1"/>
        <v>-</v>
      </c>
      <c r="CB8" s="689" t="str">
        <f t="shared" si="1"/>
        <v>-</v>
      </c>
      <c r="CC8" s="689" t="str">
        <f t="shared" si="1"/>
        <v>-</v>
      </c>
      <c r="CD8" s="689" t="str">
        <f t="shared" si="1"/>
        <v>-</v>
      </c>
      <c r="CE8" s="869" t="str">
        <f t="shared" si="1"/>
        <v>-</v>
      </c>
    </row>
    <row r="9" ht="30" customHeight="1" spans="2:83">
      <c r="B9" s="549"/>
      <c r="C9" s="549"/>
      <c r="D9" s="551" t="s">
        <v>59</v>
      </c>
      <c r="E9" s="552" t="s">
        <v>60</v>
      </c>
      <c r="F9" s="764" t="s">
        <v>61</v>
      </c>
      <c r="G9" s="764" t="s">
        <v>62</v>
      </c>
      <c r="H9" s="764" t="s">
        <v>63</v>
      </c>
      <c r="I9" s="761" t="s">
        <v>64</v>
      </c>
      <c r="J9" s="761" t="s">
        <v>65</v>
      </c>
      <c r="K9" s="772"/>
      <c r="L9" s="515"/>
      <c r="M9" s="768"/>
      <c r="N9" s="768"/>
      <c r="O9" s="768"/>
      <c r="P9" s="768"/>
      <c r="Q9" s="663"/>
      <c r="R9" s="795"/>
      <c r="S9" s="791"/>
      <c r="T9" s="791"/>
      <c r="U9" s="791"/>
      <c r="V9" s="791"/>
      <c r="W9" s="664"/>
      <c r="X9" s="795"/>
      <c r="Y9" s="791"/>
      <c r="Z9" s="791"/>
      <c r="AA9" s="791"/>
      <c r="AB9" s="791"/>
      <c r="AC9" s="664"/>
      <c r="AD9" s="515"/>
      <c r="AE9" s="768"/>
      <c r="AF9" s="768"/>
      <c r="AG9" s="768"/>
      <c r="AH9" s="768"/>
      <c r="AI9" s="663"/>
      <c r="AJ9" s="515"/>
      <c r="AK9" s="768"/>
      <c r="AL9" s="768"/>
      <c r="AM9" s="768"/>
      <c r="AN9" s="768"/>
      <c r="AO9" s="663"/>
      <c r="AP9" s="517"/>
      <c r="AQ9" s="674"/>
      <c r="AR9" s="674"/>
      <c r="AS9" s="674"/>
      <c r="AT9" s="674"/>
      <c r="AU9" s="664"/>
      <c r="AV9" s="517"/>
      <c r="AW9" s="674"/>
      <c r="AX9" s="674"/>
      <c r="AY9" s="674"/>
      <c r="AZ9" s="674"/>
      <c r="BA9" s="664"/>
      <c r="BB9" s="517"/>
      <c r="BC9" s="674"/>
      <c r="BD9" s="674"/>
      <c r="BE9" s="674"/>
      <c r="BF9" s="674"/>
      <c r="BG9" s="664"/>
      <c r="BH9" s="531">
        <f>IF($A$1="补货",L9+R9+X9,L9)</f>
        <v>0</v>
      </c>
      <c r="BI9" s="837">
        <f>IF($A$1="补货",M9+S9+Y9,M9)</f>
        <v>0</v>
      </c>
      <c r="BJ9" s="837">
        <f>IF($A$1="补货",N9+T9+Z9,N9)</f>
        <v>0</v>
      </c>
      <c r="BK9" s="837">
        <f>IF($A$1="补货",O9+U9+AA9,O9)</f>
        <v>0</v>
      </c>
      <c r="BL9" s="837">
        <f>IF($A$1="补货",P9+V9+AB9,P9)</f>
        <v>0</v>
      </c>
      <c r="BM9" s="664"/>
      <c r="BN9" s="516"/>
      <c r="BO9" s="496"/>
      <c r="BP9" s="496"/>
      <c r="BQ9" s="496"/>
      <c r="BR9" s="496"/>
      <c r="BS9" s="664"/>
      <c r="BT9" s="532">
        <f t="shared" si="2"/>
        <v>0</v>
      </c>
      <c r="BU9" s="851">
        <f t="shared" si="0"/>
        <v>0</v>
      </c>
      <c r="BV9" s="851">
        <f t="shared" si="0"/>
        <v>0</v>
      </c>
      <c r="BW9" s="851">
        <f t="shared" si="0"/>
        <v>0</v>
      </c>
      <c r="BX9" s="851">
        <f t="shared" si="0"/>
        <v>0</v>
      </c>
      <c r="BY9" s="664"/>
      <c r="BZ9" s="688" t="str">
        <f t="shared" si="3"/>
        <v>-</v>
      </c>
      <c r="CA9" s="689" t="str">
        <f t="shared" si="1"/>
        <v>-</v>
      </c>
      <c r="CB9" s="689" t="str">
        <f t="shared" si="1"/>
        <v>-</v>
      </c>
      <c r="CC9" s="689" t="str">
        <f t="shared" si="1"/>
        <v>-</v>
      </c>
      <c r="CD9" s="689" t="str">
        <f t="shared" si="1"/>
        <v>-</v>
      </c>
      <c r="CE9" s="869" t="str">
        <f t="shared" si="1"/>
        <v>-</v>
      </c>
    </row>
    <row r="10" ht="30" customHeight="1" spans="2:83">
      <c r="B10" s="563"/>
      <c r="C10" s="563"/>
      <c r="D10" s="551" t="s">
        <v>66</v>
      </c>
      <c r="E10" s="552" t="s">
        <v>67</v>
      </c>
      <c r="F10" s="762" t="s">
        <v>68</v>
      </c>
      <c r="G10" s="762" t="s">
        <v>69</v>
      </c>
      <c r="H10" s="762" t="s">
        <v>70</v>
      </c>
      <c r="I10" s="769" t="s">
        <v>71</v>
      </c>
      <c r="J10" s="769" t="s">
        <v>72</v>
      </c>
      <c r="K10" s="773"/>
      <c r="L10" s="524"/>
      <c r="M10" s="771"/>
      <c r="N10" s="771"/>
      <c r="O10" s="771"/>
      <c r="P10" s="771"/>
      <c r="Q10" s="665"/>
      <c r="R10" s="793"/>
      <c r="S10" s="794"/>
      <c r="T10" s="794"/>
      <c r="U10" s="794"/>
      <c r="V10" s="794"/>
      <c r="W10" s="666"/>
      <c r="X10" s="793"/>
      <c r="Y10" s="794"/>
      <c r="Z10" s="794"/>
      <c r="AA10" s="794"/>
      <c r="AB10" s="794"/>
      <c r="AC10" s="666"/>
      <c r="AD10" s="524"/>
      <c r="AE10" s="771"/>
      <c r="AF10" s="771"/>
      <c r="AG10" s="771"/>
      <c r="AH10" s="771"/>
      <c r="AI10" s="665"/>
      <c r="AJ10" s="524"/>
      <c r="AK10" s="771"/>
      <c r="AL10" s="771"/>
      <c r="AM10" s="771"/>
      <c r="AN10" s="771"/>
      <c r="AO10" s="665"/>
      <c r="AP10" s="526"/>
      <c r="AQ10" s="675"/>
      <c r="AR10" s="675"/>
      <c r="AS10" s="675"/>
      <c r="AT10" s="675"/>
      <c r="AU10" s="666"/>
      <c r="AV10" s="526"/>
      <c r="AW10" s="675"/>
      <c r="AX10" s="675"/>
      <c r="AY10" s="675"/>
      <c r="AZ10" s="675"/>
      <c r="BA10" s="666"/>
      <c r="BB10" s="526"/>
      <c r="BC10" s="675"/>
      <c r="BD10" s="675"/>
      <c r="BE10" s="675"/>
      <c r="BF10" s="675"/>
      <c r="BG10" s="666"/>
      <c r="BH10" s="540">
        <f>IF($A$1="补货",L10+R10+X10,L10)</f>
        <v>0</v>
      </c>
      <c r="BI10" s="839">
        <f>IF($A$1="补货",M10+S10+Y10,M10)</f>
        <v>0</v>
      </c>
      <c r="BJ10" s="839">
        <f>IF($A$1="补货",N10+T10+Z10,N10)</f>
        <v>0</v>
      </c>
      <c r="BK10" s="839">
        <f>IF($A$1="补货",O10+U10+AA10,O10)</f>
        <v>0</v>
      </c>
      <c r="BL10" s="839">
        <f>IF($A$1="补货",P10+V10+AB10,P10)</f>
        <v>0</v>
      </c>
      <c r="BM10" s="666"/>
      <c r="BN10" s="525"/>
      <c r="BO10" s="505"/>
      <c r="BP10" s="505"/>
      <c r="BQ10" s="505"/>
      <c r="BR10" s="505"/>
      <c r="BS10" s="666"/>
      <c r="BT10" s="541">
        <f t="shared" si="2"/>
        <v>0</v>
      </c>
      <c r="BU10" s="855">
        <f t="shared" si="0"/>
        <v>0</v>
      </c>
      <c r="BV10" s="855">
        <f t="shared" si="0"/>
        <v>0</v>
      </c>
      <c r="BW10" s="855">
        <f t="shared" si="0"/>
        <v>0</v>
      </c>
      <c r="BX10" s="855">
        <f t="shared" si="0"/>
        <v>0</v>
      </c>
      <c r="BY10" s="666"/>
      <c r="BZ10" s="691" t="str">
        <f t="shared" si="3"/>
        <v>-</v>
      </c>
      <c r="CA10" s="692" t="str">
        <f t="shared" si="1"/>
        <v>-</v>
      </c>
      <c r="CB10" s="692" t="str">
        <f t="shared" si="1"/>
        <v>-</v>
      </c>
      <c r="CC10" s="692" t="str">
        <f t="shared" si="1"/>
        <v>-</v>
      </c>
      <c r="CD10" s="692" t="str">
        <f t="shared" si="1"/>
        <v>-</v>
      </c>
      <c r="CE10" s="870" t="str">
        <f t="shared" si="1"/>
        <v>-</v>
      </c>
    </row>
    <row r="11" ht="60" customHeight="1" spans="2:83">
      <c r="B11" s="560" t="s">
        <v>73</v>
      </c>
      <c r="C11" s="560"/>
      <c r="D11" s="551" t="s">
        <v>23</v>
      </c>
      <c r="E11" s="552" t="s">
        <v>24</v>
      </c>
      <c r="F11" s="763" t="s">
        <v>74</v>
      </c>
      <c r="G11" s="763" t="s">
        <v>75</v>
      </c>
      <c r="H11" s="763" t="s">
        <v>76</v>
      </c>
      <c r="I11" s="760" t="s">
        <v>77</v>
      </c>
      <c r="J11" s="760" t="s">
        <v>78</v>
      </c>
      <c r="K11" s="774" t="s">
        <v>79</v>
      </c>
      <c r="L11" s="646"/>
      <c r="M11" s="647"/>
      <c r="N11" s="647"/>
      <c r="O11" s="647"/>
      <c r="P11" s="647"/>
      <c r="Q11" s="796"/>
      <c r="R11" s="788"/>
      <c r="S11" s="789"/>
      <c r="T11" s="789"/>
      <c r="U11" s="789"/>
      <c r="V11" s="789"/>
      <c r="W11" s="797"/>
      <c r="X11" s="788"/>
      <c r="Y11" s="789"/>
      <c r="Z11" s="789"/>
      <c r="AA11" s="789"/>
      <c r="AB11" s="789"/>
      <c r="AC11" s="797"/>
      <c r="AD11" s="646"/>
      <c r="AE11" s="647"/>
      <c r="AF11" s="647"/>
      <c r="AG11" s="647"/>
      <c r="AH11" s="647"/>
      <c r="AI11" s="796"/>
      <c r="AJ11" s="646"/>
      <c r="AK11" s="647"/>
      <c r="AL11" s="647"/>
      <c r="AM11" s="647"/>
      <c r="AN11" s="647"/>
      <c r="AO11" s="796"/>
      <c r="AP11" s="824"/>
      <c r="AQ11" s="825"/>
      <c r="AR11" s="825"/>
      <c r="AS11" s="825"/>
      <c r="AT11" s="825"/>
      <c r="AU11" s="828"/>
      <c r="AV11" s="824"/>
      <c r="AW11" s="825"/>
      <c r="AX11" s="825"/>
      <c r="AY11" s="825"/>
      <c r="AZ11" s="825"/>
      <c r="BA11" s="828"/>
      <c r="BB11" s="824"/>
      <c r="BC11" s="825"/>
      <c r="BD11" s="825"/>
      <c r="BE11" s="825"/>
      <c r="BF11" s="825"/>
      <c r="BG11" s="828"/>
      <c r="BH11" s="840">
        <f>IF($A$1="补货",L11+R11+X11,L11)</f>
        <v>0</v>
      </c>
      <c r="BI11" s="677">
        <f>IF($A$1="补货",M11+S11+Y11,M11)</f>
        <v>0</v>
      </c>
      <c r="BJ11" s="677">
        <f>IF($A$1="补货",N11+T11+Z11,N11)</f>
        <v>0</v>
      </c>
      <c r="BK11" s="677">
        <f>IF($A$1="补货",O11+U11+AA11,O11)</f>
        <v>0</v>
      </c>
      <c r="BL11" s="677">
        <f>IF($A$1="补货",P11+V11+AB11,P11)</f>
        <v>0</v>
      </c>
      <c r="BM11" s="845">
        <f>IF($A$1="补货",Q11+W11+AC11,Q11)</f>
        <v>0</v>
      </c>
      <c r="BN11" s="811"/>
      <c r="BO11" s="812"/>
      <c r="BP11" s="812"/>
      <c r="BQ11" s="812"/>
      <c r="BR11" s="812"/>
      <c r="BS11" s="797"/>
      <c r="BT11" s="676">
        <f t="shared" si="2"/>
        <v>0</v>
      </c>
      <c r="BU11" s="684">
        <f t="shared" si="0"/>
        <v>0</v>
      </c>
      <c r="BV11" s="684">
        <f t="shared" si="0"/>
        <v>0</v>
      </c>
      <c r="BW11" s="684">
        <f t="shared" si="0"/>
        <v>0</v>
      </c>
      <c r="BX11" s="684">
        <f t="shared" si="0"/>
        <v>0</v>
      </c>
      <c r="BY11" s="856">
        <f t="shared" si="0"/>
        <v>0</v>
      </c>
      <c r="BZ11" s="849" t="str">
        <f t="shared" si="3"/>
        <v>-</v>
      </c>
      <c r="CA11" s="850" t="str">
        <f t="shared" si="1"/>
        <v>-</v>
      </c>
      <c r="CB11" s="850" t="str">
        <f t="shared" si="1"/>
        <v>-</v>
      </c>
      <c r="CC11" s="850" t="str">
        <f t="shared" si="1"/>
        <v>-</v>
      </c>
      <c r="CD11" s="850" t="str">
        <f t="shared" si="1"/>
        <v>-</v>
      </c>
      <c r="CE11" s="871" t="str">
        <f t="shared" si="1"/>
        <v>-</v>
      </c>
    </row>
    <row r="12" ht="60" customHeight="1" spans="2:83">
      <c r="B12" s="549"/>
      <c r="C12" s="549"/>
      <c r="D12" s="551" t="s">
        <v>37</v>
      </c>
      <c r="E12" s="552" t="s">
        <v>38</v>
      </c>
      <c r="F12" s="762" t="s">
        <v>80</v>
      </c>
      <c r="G12" s="762" t="s">
        <v>81</v>
      </c>
      <c r="H12" s="762" t="s">
        <v>82</v>
      </c>
      <c r="I12" s="769" t="s">
        <v>83</v>
      </c>
      <c r="J12" s="769" t="s">
        <v>84</v>
      </c>
      <c r="K12" s="775" t="s">
        <v>85</v>
      </c>
      <c r="L12" s="524"/>
      <c r="M12" s="771"/>
      <c r="N12" s="771"/>
      <c r="O12" s="771"/>
      <c r="P12" s="771"/>
      <c r="Q12" s="798"/>
      <c r="R12" s="799"/>
      <c r="S12" s="800"/>
      <c r="T12" s="800"/>
      <c r="U12" s="800"/>
      <c r="V12" s="800"/>
      <c r="W12" s="801"/>
      <c r="X12" s="799"/>
      <c r="Y12" s="800"/>
      <c r="Z12" s="800"/>
      <c r="AA12" s="800"/>
      <c r="AB12" s="800"/>
      <c r="AC12" s="801"/>
      <c r="AD12" s="524"/>
      <c r="AE12" s="771"/>
      <c r="AF12" s="771"/>
      <c r="AG12" s="771"/>
      <c r="AH12" s="771"/>
      <c r="AI12" s="798"/>
      <c r="AJ12" s="524"/>
      <c r="AK12" s="771"/>
      <c r="AL12" s="771"/>
      <c r="AM12" s="771"/>
      <c r="AN12" s="771"/>
      <c r="AO12" s="798"/>
      <c r="AP12" s="829"/>
      <c r="AQ12" s="830"/>
      <c r="AR12" s="830"/>
      <c r="AS12" s="830"/>
      <c r="AT12" s="830"/>
      <c r="AU12" s="831"/>
      <c r="AV12" s="829"/>
      <c r="AW12" s="830"/>
      <c r="AX12" s="830"/>
      <c r="AY12" s="830"/>
      <c r="AZ12" s="830"/>
      <c r="BA12" s="831"/>
      <c r="BB12" s="829"/>
      <c r="BC12" s="830"/>
      <c r="BD12" s="830"/>
      <c r="BE12" s="830"/>
      <c r="BF12" s="830"/>
      <c r="BG12" s="831"/>
      <c r="BH12" s="680">
        <f>IF($A$1="补货",L12+R12+X12,L12)</f>
        <v>0</v>
      </c>
      <c r="BI12" s="681">
        <f>IF($A$1="补货",M12+S12+Y12,M12)</f>
        <v>0</v>
      </c>
      <c r="BJ12" s="681">
        <f>IF($A$1="补货",N12+T12+Z12,N12)</f>
        <v>0</v>
      </c>
      <c r="BK12" s="681">
        <f>IF($A$1="补货",O12+U12+AA12,O12)</f>
        <v>0</v>
      </c>
      <c r="BL12" s="681">
        <f>IF($A$1="补货",P12+V12+AB12,P12)</f>
        <v>0</v>
      </c>
      <c r="BM12" s="846">
        <f>IF($A$1="补货",Q12+W12+AC12,Q12)</f>
        <v>0</v>
      </c>
      <c r="BN12" s="817"/>
      <c r="BO12" s="818"/>
      <c r="BP12" s="818"/>
      <c r="BQ12" s="818"/>
      <c r="BR12" s="818"/>
      <c r="BS12" s="801"/>
      <c r="BT12" s="683">
        <f t="shared" si="2"/>
        <v>0</v>
      </c>
      <c r="BU12" s="690">
        <f t="shared" si="0"/>
        <v>0</v>
      </c>
      <c r="BV12" s="690">
        <f t="shared" si="0"/>
        <v>0</v>
      </c>
      <c r="BW12" s="690">
        <f t="shared" si="0"/>
        <v>0</v>
      </c>
      <c r="BX12" s="690">
        <f t="shared" si="0"/>
        <v>0</v>
      </c>
      <c r="BY12" s="857">
        <f t="shared" si="0"/>
        <v>0</v>
      </c>
      <c r="BZ12" s="858" t="str">
        <f t="shared" si="3"/>
        <v>-</v>
      </c>
      <c r="CA12" s="859" t="str">
        <f t="shared" si="1"/>
        <v>-</v>
      </c>
      <c r="CB12" s="859" t="str">
        <f t="shared" si="1"/>
        <v>-</v>
      </c>
      <c r="CC12" s="859" t="str">
        <f t="shared" si="1"/>
        <v>-</v>
      </c>
      <c r="CD12" s="859" t="str">
        <f t="shared" si="1"/>
        <v>-</v>
      </c>
      <c r="CE12" s="872" t="str">
        <f t="shared" si="1"/>
        <v>-</v>
      </c>
    </row>
    <row r="13" ht="39.95" customHeight="1" spans="2:83">
      <c r="B13" s="560" t="s">
        <v>86</v>
      </c>
      <c r="C13" s="560"/>
      <c r="D13" s="551" t="s">
        <v>23</v>
      </c>
      <c r="E13" s="552" t="s">
        <v>24</v>
      </c>
      <c r="F13" s="763" t="s">
        <v>87</v>
      </c>
      <c r="G13" s="763" t="s">
        <v>88</v>
      </c>
      <c r="H13" s="763" t="s">
        <v>89</v>
      </c>
      <c r="I13" s="654"/>
      <c r="J13" s="654"/>
      <c r="K13" s="645"/>
      <c r="L13" s="646"/>
      <c r="M13" s="647"/>
      <c r="N13" s="647"/>
      <c r="O13" s="776"/>
      <c r="P13" s="776"/>
      <c r="Q13" s="661"/>
      <c r="R13" s="788"/>
      <c r="S13" s="789"/>
      <c r="T13" s="789"/>
      <c r="U13" s="802"/>
      <c r="V13" s="802"/>
      <c r="W13" s="662"/>
      <c r="X13" s="788"/>
      <c r="Y13" s="789"/>
      <c r="Z13" s="789"/>
      <c r="AA13" s="802"/>
      <c r="AB13" s="802"/>
      <c r="AC13" s="662"/>
      <c r="AD13" s="646"/>
      <c r="AE13" s="647"/>
      <c r="AF13" s="647"/>
      <c r="AG13" s="776"/>
      <c r="AH13" s="776"/>
      <c r="AI13" s="661"/>
      <c r="AJ13" s="646"/>
      <c r="AK13" s="647"/>
      <c r="AL13" s="647"/>
      <c r="AM13" s="776"/>
      <c r="AN13" s="776"/>
      <c r="AO13" s="661"/>
      <c r="AP13" s="824"/>
      <c r="AQ13" s="825"/>
      <c r="AR13" s="825"/>
      <c r="AS13" s="802"/>
      <c r="AT13" s="802"/>
      <c r="AU13" s="662"/>
      <c r="AV13" s="824"/>
      <c r="AW13" s="825"/>
      <c r="AX13" s="825"/>
      <c r="AY13" s="802"/>
      <c r="AZ13" s="802"/>
      <c r="BA13" s="662"/>
      <c r="BB13" s="824"/>
      <c r="BC13" s="825"/>
      <c r="BD13" s="825"/>
      <c r="BE13" s="802"/>
      <c r="BF13" s="802"/>
      <c r="BG13" s="662"/>
      <c r="BH13" s="840">
        <f>IF($A$1="补货",L13+R13+X13,L13)</f>
        <v>0</v>
      </c>
      <c r="BI13" s="677">
        <f>IF($A$1="补货",M13+S13+Y13,M13)</f>
        <v>0</v>
      </c>
      <c r="BJ13" s="677">
        <f>IF($A$1="补货",N13+T13+Z13,N13)</f>
        <v>0</v>
      </c>
      <c r="BK13" s="802"/>
      <c r="BL13" s="802"/>
      <c r="BM13" s="662"/>
      <c r="BN13" s="811"/>
      <c r="BO13" s="812"/>
      <c r="BP13" s="812"/>
      <c r="BQ13" s="802"/>
      <c r="BR13" s="802"/>
      <c r="BS13" s="662"/>
      <c r="BT13" s="676">
        <f t="shared" si="2"/>
        <v>0</v>
      </c>
      <c r="BU13" s="684">
        <f t="shared" si="0"/>
        <v>0</v>
      </c>
      <c r="BV13" s="684">
        <f t="shared" si="0"/>
        <v>0</v>
      </c>
      <c r="BW13" s="802"/>
      <c r="BX13" s="802"/>
      <c r="BY13" s="662"/>
      <c r="BZ13" s="849" t="str">
        <f t="shared" si="3"/>
        <v>-</v>
      </c>
      <c r="CA13" s="850" t="str">
        <f t="shared" si="1"/>
        <v>-</v>
      </c>
      <c r="CB13" s="850" t="str">
        <f t="shared" si="1"/>
        <v>-</v>
      </c>
      <c r="CC13" s="873" t="str">
        <f t="shared" si="1"/>
        <v>-</v>
      </c>
      <c r="CD13" s="873" t="str">
        <f t="shared" si="1"/>
        <v>-</v>
      </c>
      <c r="CE13" s="868" t="str">
        <f t="shared" si="1"/>
        <v>-</v>
      </c>
    </row>
    <row r="14" ht="39.95" customHeight="1" spans="2:83">
      <c r="B14" s="549"/>
      <c r="C14" s="549"/>
      <c r="D14" s="551" t="s">
        <v>30</v>
      </c>
      <c r="E14" s="552" t="s">
        <v>31</v>
      </c>
      <c r="F14" s="764" t="s">
        <v>90</v>
      </c>
      <c r="G14" s="764" t="s">
        <v>91</v>
      </c>
      <c r="H14" s="764" t="s">
        <v>92</v>
      </c>
      <c r="I14" s="648"/>
      <c r="J14" s="648"/>
      <c r="K14" s="772"/>
      <c r="L14" s="515"/>
      <c r="M14" s="768"/>
      <c r="N14" s="768"/>
      <c r="O14" s="777"/>
      <c r="P14" s="777"/>
      <c r="Q14" s="663"/>
      <c r="R14" s="795"/>
      <c r="S14" s="791"/>
      <c r="T14" s="791"/>
      <c r="U14" s="803"/>
      <c r="V14" s="803"/>
      <c r="W14" s="664"/>
      <c r="X14" s="795"/>
      <c r="Y14" s="791"/>
      <c r="Z14" s="791"/>
      <c r="AA14" s="803"/>
      <c r="AB14" s="803"/>
      <c r="AC14" s="664"/>
      <c r="AD14" s="515"/>
      <c r="AE14" s="768"/>
      <c r="AF14" s="768"/>
      <c r="AG14" s="777"/>
      <c r="AH14" s="777"/>
      <c r="AI14" s="663"/>
      <c r="AJ14" s="515"/>
      <c r="AK14" s="768"/>
      <c r="AL14" s="768"/>
      <c r="AM14" s="777"/>
      <c r="AN14" s="777"/>
      <c r="AO14" s="663"/>
      <c r="AP14" s="517"/>
      <c r="AQ14" s="674"/>
      <c r="AR14" s="674"/>
      <c r="AS14" s="803"/>
      <c r="AT14" s="803"/>
      <c r="AU14" s="664"/>
      <c r="AV14" s="517"/>
      <c r="AW14" s="674"/>
      <c r="AX14" s="674"/>
      <c r="AY14" s="803"/>
      <c r="AZ14" s="803"/>
      <c r="BA14" s="664"/>
      <c r="BB14" s="517"/>
      <c r="BC14" s="674"/>
      <c r="BD14" s="674"/>
      <c r="BE14" s="803"/>
      <c r="BF14" s="803"/>
      <c r="BG14" s="664"/>
      <c r="BH14" s="531">
        <f>IF($A$1="补货",L14+R14+X14,L14)</f>
        <v>0</v>
      </c>
      <c r="BI14" s="837">
        <f>IF($A$1="补货",M14+S14+Y14,M14)</f>
        <v>0</v>
      </c>
      <c r="BJ14" s="837">
        <f>IF($A$1="补货",N14+T14+Z14,N14)</f>
        <v>0</v>
      </c>
      <c r="BK14" s="803"/>
      <c r="BL14" s="803"/>
      <c r="BM14" s="664"/>
      <c r="BN14" s="516"/>
      <c r="BO14" s="496"/>
      <c r="BP14" s="496"/>
      <c r="BQ14" s="803"/>
      <c r="BR14" s="803"/>
      <c r="BS14" s="664"/>
      <c r="BT14" s="532">
        <f t="shared" si="2"/>
        <v>0</v>
      </c>
      <c r="BU14" s="851">
        <f t="shared" si="0"/>
        <v>0</v>
      </c>
      <c r="BV14" s="851">
        <f t="shared" si="0"/>
        <v>0</v>
      </c>
      <c r="BW14" s="803"/>
      <c r="BX14" s="803"/>
      <c r="BY14" s="664"/>
      <c r="BZ14" s="688" t="str">
        <f t="shared" si="3"/>
        <v>-</v>
      </c>
      <c r="CA14" s="689" t="str">
        <f t="shared" si="1"/>
        <v>-</v>
      </c>
      <c r="CB14" s="689" t="str">
        <f t="shared" si="1"/>
        <v>-</v>
      </c>
      <c r="CC14" s="874" t="str">
        <f t="shared" si="1"/>
        <v>-</v>
      </c>
      <c r="CD14" s="874" t="str">
        <f t="shared" si="1"/>
        <v>-</v>
      </c>
      <c r="CE14" s="869" t="str">
        <f t="shared" si="1"/>
        <v>-</v>
      </c>
    </row>
    <row r="15" ht="39.95" customHeight="1" spans="2:83">
      <c r="B15" s="563"/>
      <c r="C15" s="563"/>
      <c r="D15" s="551" t="s">
        <v>37</v>
      </c>
      <c r="E15" s="552" t="s">
        <v>38</v>
      </c>
      <c r="F15" s="762" t="s">
        <v>93</v>
      </c>
      <c r="G15" s="762" t="s">
        <v>94</v>
      </c>
      <c r="H15" s="762" t="s">
        <v>95</v>
      </c>
      <c r="I15" s="655"/>
      <c r="J15" s="655"/>
      <c r="K15" s="773"/>
      <c r="L15" s="524"/>
      <c r="M15" s="771"/>
      <c r="N15" s="771"/>
      <c r="O15" s="778"/>
      <c r="P15" s="778"/>
      <c r="Q15" s="665"/>
      <c r="R15" s="793"/>
      <c r="S15" s="794"/>
      <c r="T15" s="794"/>
      <c r="U15" s="804"/>
      <c r="V15" s="804"/>
      <c r="W15" s="666"/>
      <c r="X15" s="793"/>
      <c r="Y15" s="794"/>
      <c r="Z15" s="794"/>
      <c r="AA15" s="804"/>
      <c r="AB15" s="804"/>
      <c r="AC15" s="666"/>
      <c r="AD15" s="524"/>
      <c r="AE15" s="771"/>
      <c r="AF15" s="771"/>
      <c r="AG15" s="778"/>
      <c r="AH15" s="778"/>
      <c r="AI15" s="665"/>
      <c r="AJ15" s="524"/>
      <c r="AK15" s="771"/>
      <c r="AL15" s="771"/>
      <c r="AM15" s="778"/>
      <c r="AN15" s="778"/>
      <c r="AO15" s="665"/>
      <c r="AP15" s="526"/>
      <c r="AQ15" s="675"/>
      <c r="AR15" s="675"/>
      <c r="AS15" s="804"/>
      <c r="AT15" s="804"/>
      <c r="AU15" s="666"/>
      <c r="AV15" s="526"/>
      <c r="AW15" s="675"/>
      <c r="AX15" s="675"/>
      <c r="AY15" s="804"/>
      <c r="AZ15" s="804"/>
      <c r="BA15" s="666"/>
      <c r="BB15" s="526"/>
      <c r="BC15" s="675"/>
      <c r="BD15" s="675"/>
      <c r="BE15" s="804"/>
      <c r="BF15" s="804"/>
      <c r="BG15" s="666"/>
      <c r="BH15" s="540">
        <f>IF($A$1="补货",L15+R15+X15,L15)</f>
        <v>0</v>
      </c>
      <c r="BI15" s="839">
        <f>IF($A$1="补货",M15+S15+Y15,M15)</f>
        <v>0</v>
      </c>
      <c r="BJ15" s="839">
        <f>IF($A$1="补货",N15+T15+Z15,N15)</f>
        <v>0</v>
      </c>
      <c r="BK15" s="804"/>
      <c r="BL15" s="804"/>
      <c r="BM15" s="666"/>
      <c r="BN15" s="525"/>
      <c r="BO15" s="505"/>
      <c r="BP15" s="505"/>
      <c r="BQ15" s="804"/>
      <c r="BR15" s="804"/>
      <c r="BS15" s="666"/>
      <c r="BT15" s="541">
        <f t="shared" si="2"/>
        <v>0</v>
      </c>
      <c r="BU15" s="855">
        <f t="shared" si="0"/>
        <v>0</v>
      </c>
      <c r="BV15" s="855">
        <f t="shared" si="0"/>
        <v>0</v>
      </c>
      <c r="BW15" s="804"/>
      <c r="BX15" s="804"/>
      <c r="BY15" s="666"/>
      <c r="BZ15" s="691" t="str">
        <f t="shared" si="3"/>
        <v>-</v>
      </c>
      <c r="CA15" s="692" t="str">
        <f t="shared" si="1"/>
        <v>-</v>
      </c>
      <c r="CB15" s="692" t="str">
        <f t="shared" si="1"/>
        <v>-</v>
      </c>
      <c r="CC15" s="875" t="str">
        <f t="shared" si="1"/>
        <v>-</v>
      </c>
      <c r="CD15" s="875" t="str">
        <f t="shared" si="1"/>
        <v>-</v>
      </c>
      <c r="CE15" s="870" t="str">
        <f t="shared" si="1"/>
        <v>-</v>
      </c>
    </row>
    <row r="16" ht="39.95" customHeight="1" spans="2:83">
      <c r="B16" s="560" t="s">
        <v>96</v>
      </c>
      <c r="C16" s="560"/>
      <c r="D16" s="551" t="s">
        <v>23</v>
      </c>
      <c r="E16" s="552" t="s">
        <v>24</v>
      </c>
      <c r="F16" s="763" t="s">
        <v>97</v>
      </c>
      <c r="G16" s="763" t="s">
        <v>98</v>
      </c>
      <c r="H16" s="763" t="s">
        <v>99</v>
      </c>
      <c r="I16" s="763" t="s">
        <v>100</v>
      </c>
      <c r="J16" s="763" t="s">
        <v>101</v>
      </c>
      <c r="K16" s="645"/>
      <c r="L16" s="646"/>
      <c r="M16" s="647"/>
      <c r="N16" s="647"/>
      <c r="O16" s="647"/>
      <c r="P16" s="647"/>
      <c r="Q16" s="661"/>
      <c r="R16" s="788"/>
      <c r="S16" s="789"/>
      <c r="T16" s="789"/>
      <c r="U16" s="789"/>
      <c r="V16" s="789"/>
      <c r="W16" s="662"/>
      <c r="X16" s="788"/>
      <c r="Y16" s="789"/>
      <c r="Z16" s="789"/>
      <c r="AA16" s="789"/>
      <c r="AB16" s="789"/>
      <c r="AC16" s="662"/>
      <c r="AD16" s="646"/>
      <c r="AE16" s="647"/>
      <c r="AF16" s="647"/>
      <c r="AG16" s="647"/>
      <c r="AH16" s="647"/>
      <c r="AI16" s="661"/>
      <c r="AJ16" s="646"/>
      <c r="AK16" s="647"/>
      <c r="AL16" s="647"/>
      <c r="AM16" s="647"/>
      <c r="AN16" s="647"/>
      <c r="AO16" s="661"/>
      <c r="AP16" s="824"/>
      <c r="AQ16" s="825"/>
      <c r="AR16" s="825"/>
      <c r="AS16" s="825"/>
      <c r="AT16" s="825"/>
      <c r="AU16" s="662"/>
      <c r="AV16" s="824"/>
      <c r="AW16" s="825"/>
      <c r="AX16" s="825"/>
      <c r="AY16" s="825"/>
      <c r="AZ16" s="825"/>
      <c r="BA16" s="662"/>
      <c r="BB16" s="824"/>
      <c r="BC16" s="825"/>
      <c r="BD16" s="825"/>
      <c r="BE16" s="825"/>
      <c r="BF16" s="825"/>
      <c r="BG16" s="662"/>
      <c r="BH16" s="676">
        <f>IF($A$1="补货",L16+R16+X16,L16)</f>
        <v>0</v>
      </c>
      <c r="BI16" s="677">
        <f>IF($A$1="补货",M16+S16+Y16,M16)</f>
        <v>0</v>
      </c>
      <c r="BJ16" s="677">
        <f>IF($A$1="补货",N16+T16+Z16,N16)</f>
        <v>0</v>
      </c>
      <c r="BK16" s="677">
        <f>IF($A$1="补货",O16+U16+AA16,O16)</f>
        <v>0</v>
      </c>
      <c r="BL16" s="677">
        <f>IF($A$1="补货",P16+V16+AB16,P16)</f>
        <v>0</v>
      </c>
      <c r="BM16" s="662"/>
      <c r="BN16" s="811"/>
      <c r="BO16" s="812"/>
      <c r="BP16" s="812"/>
      <c r="BQ16" s="812"/>
      <c r="BR16" s="812"/>
      <c r="BS16" s="662"/>
      <c r="BT16" s="676">
        <f t="shared" si="2"/>
        <v>0</v>
      </c>
      <c r="BU16" s="684">
        <f t="shared" si="0"/>
        <v>0</v>
      </c>
      <c r="BV16" s="684">
        <f t="shared" si="0"/>
        <v>0</v>
      </c>
      <c r="BW16" s="684">
        <f t="shared" si="0"/>
        <v>0</v>
      </c>
      <c r="BX16" s="684">
        <f t="shared" si="0"/>
        <v>0</v>
      </c>
      <c r="BY16" s="662"/>
      <c r="BZ16" s="849" t="str">
        <f t="shared" si="3"/>
        <v>-</v>
      </c>
      <c r="CA16" s="850" t="str">
        <f t="shared" si="1"/>
        <v>-</v>
      </c>
      <c r="CB16" s="850" t="str">
        <f t="shared" si="1"/>
        <v>-</v>
      </c>
      <c r="CC16" s="850" t="str">
        <f t="shared" si="1"/>
        <v>-</v>
      </c>
      <c r="CD16" s="850" t="str">
        <f t="shared" si="1"/>
        <v>-</v>
      </c>
      <c r="CE16" s="868" t="str">
        <f t="shared" si="1"/>
        <v>-</v>
      </c>
    </row>
    <row r="17" ht="39.95" customHeight="1" spans="2:83">
      <c r="B17" s="549"/>
      <c r="C17" s="549"/>
      <c r="D17" s="551" t="s">
        <v>37</v>
      </c>
      <c r="E17" s="552" t="s">
        <v>38</v>
      </c>
      <c r="F17" s="764" t="s">
        <v>102</v>
      </c>
      <c r="G17" s="764" t="s">
        <v>103</v>
      </c>
      <c r="H17" s="764" t="s">
        <v>104</v>
      </c>
      <c r="I17" s="764" t="s">
        <v>105</v>
      </c>
      <c r="J17" s="764" t="s">
        <v>106</v>
      </c>
      <c r="K17" s="772"/>
      <c r="L17" s="515"/>
      <c r="M17" s="768"/>
      <c r="N17" s="768"/>
      <c r="O17" s="768"/>
      <c r="P17" s="768"/>
      <c r="Q17" s="663"/>
      <c r="R17" s="795"/>
      <c r="S17" s="791"/>
      <c r="T17" s="791"/>
      <c r="U17" s="791"/>
      <c r="V17" s="791"/>
      <c r="W17" s="664"/>
      <c r="X17" s="795"/>
      <c r="Y17" s="791"/>
      <c r="Z17" s="791"/>
      <c r="AA17" s="791"/>
      <c r="AB17" s="791"/>
      <c r="AC17" s="664"/>
      <c r="AD17" s="515"/>
      <c r="AE17" s="768"/>
      <c r="AF17" s="768"/>
      <c r="AG17" s="768"/>
      <c r="AH17" s="768"/>
      <c r="AI17" s="663"/>
      <c r="AJ17" s="515"/>
      <c r="AK17" s="768"/>
      <c r="AL17" s="768"/>
      <c r="AM17" s="768"/>
      <c r="AN17" s="768"/>
      <c r="AO17" s="663"/>
      <c r="AP17" s="517"/>
      <c r="AQ17" s="674"/>
      <c r="AR17" s="674"/>
      <c r="AS17" s="674"/>
      <c r="AT17" s="674"/>
      <c r="AU17" s="664"/>
      <c r="AV17" s="517"/>
      <c r="AW17" s="674"/>
      <c r="AX17" s="674"/>
      <c r="AY17" s="674"/>
      <c r="AZ17" s="674"/>
      <c r="BA17" s="664"/>
      <c r="BB17" s="517"/>
      <c r="BC17" s="674"/>
      <c r="BD17" s="674"/>
      <c r="BE17" s="674"/>
      <c r="BF17" s="674"/>
      <c r="BG17" s="664"/>
      <c r="BH17" s="531">
        <f>IF($A$1="补货",L17+R17+X17,L17)</f>
        <v>0</v>
      </c>
      <c r="BI17" s="837">
        <f>IF($A$1="补货",M17+S17+Y17,M17)</f>
        <v>0</v>
      </c>
      <c r="BJ17" s="837">
        <f>IF($A$1="补货",N17+T17+Z17,N17)</f>
        <v>0</v>
      </c>
      <c r="BK17" s="837">
        <f>IF($A$1="补货",O17+U17+AA17,O17)</f>
        <v>0</v>
      </c>
      <c r="BL17" s="837">
        <f>IF($A$1="补货",P17+V17+AB17,P17)</f>
        <v>0</v>
      </c>
      <c r="BM17" s="664"/>
      <c r="BN17" s="516"/>
      <c r="BO17" s="496"/>
      <c r="BP17" s="496"/>
      <c r="BQ17" s="496"/>
      <c r="BR17" s="496"/>
      <c r="BS17" s="664"/>
      <c r="BT17" s="532">
        <f t="shared" si="2"/>
        <v>0</v>
      </c>
      <c r="BU17" s="851">
        <f t="shared" si="0"/>
        <v>0</v>
      </c>
      <c r="BV17" s="851">
        <f t="shared" si="0"/>
        <v>0</v>
      </c>
      <c r="BW17" s="851">
        <f t="shared" si="0"/>
        <v>0</v>
      </c>
      <c r="BX17" s="851">
        <f t="shared" si="0"/>
        <v>0</v>
      </c>
      <c r="BY17" s="664"/>
      <c r="BZ17" s="688" t="str">
        <f t="shared" si="3"/>
        <v>-</v>
      </c>
      <c r="CA17" s="689" t="str">
        <f t="shared" si="1"/>
        <v>-</v>
      </c>
      <c r="CB17" s="689" t="str">
        <f t="shared" si="1"/>
        <v>-</v>
      </c>
      <c r="CC17" s="689" t="str">
        <f t="shared" si="1"/>
        <v>-</v>
      </c>
      <c r="CD17" s="689" t="str">
        <f t="shared" si="1"/>
        <v>-</v>
      </c>
      <c r="CE17" s="869" t="str">
        <f t="shared" si="1"/>
        <v>-</v>
      </c>
    </row>
    <row r="18" ht="39.95" customHeight="1" spans="2:83">
      <c r="B18" s="563"/>
      <c r="C18" s="563"/>
      <c r="D18" s="551" t="s">
        <v>30</v>
      </c>
      <c r="E18" s="552" t="s">
        <v>31</v>
      </c>
      <c r="F18" s="762" t="s">
        <v>107</v>
      </c>
      <c r="G18" s="762" t="s">
        <v>108</v>
      </c>
      <c r="H18" s="762" t="s">
        <v>109</v>
      </c>
      <c r="I18" s="762" t="s">
        <v>110</v>
      </c>
      <c r="J18" s="762" t="s">
        <v>111</v>
      </c>
      <c r="K18" s="773"/>
      <c r="L18" s="518"/>
      <c r="M18" s="779"/>
      <c r="N18" s="779"/>
      <c r="O18" s="779"/>
      <c r="P18" s="779"/>
      <c r="Q18" s="805"/>
      <c r="R18" s="806"/>
      <c r="S18" s="807"/>
      <c r="T18" s="807"/>
      <c r="U18" s="807"/>
      <c r="V18" s="807"/>
      <c r="W18" s="808"/>
      <c r="X18" s="806"/>
      <c r="Y18" s="807"/>
      <c r="Z18" s="807"/>
      <c r="AA18" s="807"/>
      <c r="AB18" s="807"/>
      <c r="AC18" s="808"/>
      <c r="AD18" s="518"/>
      <c r="AE18" s="779"/>
      <c r="AF18" s="779"/>
      <c r="AG18" s="779"/>
      <c r="AH18" s="779"/>
      <c r="AI18" s="805"/>
      <c r="AJ18" s="518"/>
      <c r="AK18" s="779"/>
      <c r="AL18" s="779"/>
      <c r="AM18" s="779"/>
      <c r="AN18" s="779"/>
      <c r="AO18" s="805"/>
      <c r="AP18" s="520"/>
      <c r="AQ18" s="832"/>
      <c r="AR18" s="832"/>
      <c r="AS18" s="832"/>
      <c r="AT18" s="832"/>
      <c r="AU18" s="808"/>
      <c r="AV18" s="520"/>
      <c r="AW18" s="832"/>
      <c r="AX18" s="832"/>
      <c r="AY18" s="832"/>
      <c r="AZ18" s="832"/>
      <c r="BA18" s="808"/>
      <c r="BB18" s="520"/>
      <c r="BC18" s="832"/>
      <c r="BD18" s="832"/>
      <c r="BE18" s="832"/>
      <c r="BF18" s="832"/>
      <c r="BG18" s="808"/>
      <c r="BH18" s="534">
        <f>IF($A$1="补货",L18+R18+X18,L18)</f>
        <v>0</v>
      </c>
      <c r="BI18" s="841">
        <f>IF($A$1="补货",M18+S18+Y18,M18)</f>
        <v>0</v>
      </c>
      <c r="BJ18" s="841">
        <f>IF($A$1="补货",N18+T18+Z18,N18)</f>
        <v>0</v>
      </c>
      <c r="BK18" s="841">
        <f>IF($A$1="补货",O18+U18+AA18,O18)</f>
        <v>0</v>
      </c>
      <c r="BL18" s="841">
        <f>IF($A$1="补货",P18+V18+AB18,P18)</f>
        <v>0</v>
      </c>
      <c r="BM18" s="808"/>
      <c r="BN18" s="519"/>
      <c r="BO18" s="499"/>
      <c r="BP18" s="499"/>
      <c r="BQ18" s="499"/>
      <c r="BR18" s="499"/>
      <c r="BS18" s="808"/>
      <c r="BT18" s="535">
        <f t="shared" si="2"/>
        <v>0</v>
      </c>
      <c r="BU18" s="860">
        <f t="shared" si="0"/>
        <v>0</v>
      </c>
      <c r="BV18" s="860">
        <f t="shared" si="0"/>
        <v>0</v>
      </c>
      <c r="BW18" s="860">
        <f t="shared" si="0"/>
        <v>0</v>
      </c>
      <c r="BX18" s="860">
        <f t="shared" si="0"/>
        <v>0</v>
      </c>
      <c r="BY18" s="808"/>
      <c r="BZ18" s="861" t="str">
        <f t="shared" si="3"/>
        <v>-</v>
      </c>
      <c r="CA18" s="862" t="str">
        <f t="shared" si="1"/>
        <v>-</v>
      </c>
      <c r="CB18" s="862" t="str">
        <f t="shared" si="1"/>
        <v>-</v>
      </c>
      <c r="CC18" s="862" t="str">
        <f t="shared" si="1"/>
        <v>-</v>
      </c>
      <c r="CD18" s="862" t="str">
        <f t="shared" si="1"/>
        <v>-</v>
      </c>
      <c r="CE18" s="876" t="str">
        <f t="shared" si="1"/>
        <v>-</v>
      </c>
    </row>
    <row r="19" ht="39.95" customHeight="1" spans="2:83">
      <c r="B19" s="560" t="s">
        <v>112</v>
      </c>
      <c r="C19" s="560"/>
      <c r="D19" s="551" t="s">
        <v>23</v>
      </c>
      <c r="E19" s="552" t="s">
        <v>24</v>
      </c>
      <c r="F19" s="763" t="s">
        <v>113</v>
      </c>
      <c r="G19" s="763" t="s">
        <v>114</v>
      </c>
      <c r="H19" s="763" t="s">
        <v>115</v>
      </c>
      <c r="I19" s="763" t="s">
        <v>116</v>
      </c>
      <c r="J19" s="763" t="s">
        <v>117</v>
      </c>
      <c r="K19" s="645"/>
      <c r="L19" s="646"/>
      <c r="M19" s="647"/>
      <c r="N19" s="647"/>
      <c r="O19" s="647"/>
      <c r="P19" s="647"/>
      <c r="Q19" s="661"/>
      <c r="R19" s="788"/>
      <c r="S19" s="789"/>
      <c r="T19" s="789"/>
      <c r="U19" s="789"/>
      <c r="V19" s="789"/>
      <c r="W19" s="662"/>
      <c r="X19" s="788"/>
      <c r="Y19" s="789"/>
      <c r="Z19" s="789"/>
      <c r="AA19" s="789"/>
      <c r="AB19" s="789"/>
      <c r="AC19" s="662"/>
      <c r="AD19" s="646"/>
      <c r="AE19" s="647"/>
      <c r="AF19" s="647"/>
      <c r="AG19" s="647"/>
      <c r="AH19" s="647"/>
      <c r="AI19" s="661"/>
      <c r="AJ19" s="646"/>
      <c r="AK19" s="647"/>
      <c r="AL19" s="647"/>
      <c r="AM19" s="647"/>
      <c r="AN19" s="647"/>
      <c r="AO19" s="661"/>
      <c r="AP19" s="824"/>
      <c r="AQ19" s="825"/>
      <c r="AR19" s="825"/>
      <c r="AS19" s="825"/>
      <c r="AT19" s="825"/>
      <c r="AU19" s="662"/>
      <c r="AV19" s="824"/>
      <c r="AW19" s="825"/>
      <c r="AX19" s="825"/>
      <c r="AY19" s="825"/>
      <c r="AZ19" s="825"/>
      <c r="BA19" s="662"/>
      <c r="BB19" s="824"/>
      <c r="BC19" s="825"/>
      <c r="BD19" s="825"/>
      <c r="BE19" s="825"/>
      <c r="BF19" s="825"/>
      <c r="BG19" s="662"/>
      <c r="BH19" s="676">
        <f>IF($A$1="补货",L19+R19+X19,L19)</f>
        <v>0</v>
      </c>
      <c r="BI19" s="677">
        <f>IF($A$1="补货",M19+S19+Y19,M19)</f>
        <v>0</v>
      </c>
      <c r="BJ19" s="677">
        <f>IF($A$1="补货",N19+T19+Z19,N19)</f>
        <v>0</v>
      </c>
      <c r="BK19" s="677">
        <f>IF($A$1="补货",O19+U19+AA19,O19)</f>
        <v>0</v>
      </c>
      <c r="BL19" s="677">
        <f>IF($A$1="补货",P19+V19+AB19,P19)</f>
        <v>0</v>
      </c>
      <c r="BM19" s="662"/>
      <c r="BN19" s="811"/>
      <c r="BO19" s="812"/>
      <c r="BP19" s="812"/>
      <c r="BQ19" s="812"/>
      <c r="BR19" s="812"/>
      <c r="BS19" s="662"/>
      <c r="BT19" s="676">
        <f t="shared" si="2"/>
        <v>0</v>
      </c>
      <c r="BU19" s="684">
        <f t="shared" si="0"/>
        <v>0</v>
      </c>
      <c r="BV19" s="684">
        <f t="shared" si="0"/>
        <v>0</v>
      </c>
      <c r="BW19" s="684">
        <f t="shared" si="0"/>
        <v>0</v>
      </c>
      <c r="BX19" s="684">
        <f t="shared" si="0"/>
        <v>0</v>
      </c>
      <c r="BY19" s="662"/>
      <c r="BZ19" s="849" t="str">
        <f t="shared" si="3"/>
        <v>-</v>
      </c>
      <c r="CA19" s="850" t="str">
        <f t="shared" si="1"/>
        <v>-</v>
      </c>
      <c r="CB19" s="850" t="str">
        <f t="shared" si="1"/>
        <v>-</v>
      </c>
      <c r="CC19" s="850" t="str">
        <f t="shared" si="1"/>
        <v>-</v>
      </c>
      <c r="CD19" s="850" t="str">
        <f t="shared" si="1"/>
        <v>-</v>
      </c>
      <c r="CE19" s="868" t="str">
        <f t="shared" si="1"/>
        <v>-</v>
      </c>
    </row>
    <row r="20" ht="39.95" customHeight="1" spans="2:83">
      <c r="B20" s="549"/>
      <c r="C20" s="549"/>
      <c r="D20" s="551" t="s">
        <v>30</v>
      </c>
      <c r="E20" s="552" t="s">
        <v>31</v>
      </c>
      <c r="F20" s="764" t="s">
        <v>118</v>
      </c>
      <c r="G20" s="764" t="s">
        <v>119</v>
      </c>
      <c r="H20" s="764" t="s">
        <v>120</v>
      </c>
      <c r="I20" s="764" t="s">
        <v>121</v>
      </c>
      <c r="J20" s="764" t="s">
        <v>122</v>
      </c>
      <c r="K20" s="772"/>
      <c r="L20" s="515"/>
      <c r="M20" s="768"/>
      <c r="N20" s="768"/>
      <c r="O20" s="768"/>
      <c r="P20" s="768"/>
      <c r="Q20" s="663"/>
      <c r="R20" s="790"/>
      <c r="S20" s="809"/>
      <c r="T20" s="809"/>
      <c r="U20" s="809"/>
      <c r="V20" s="809"/>
      <c r="W20" s="664"/>
      <c r="X20" s="790"/>
      <c r="Y20" s="809"/>
      <c r="Z20" s="809"/>
      <c r="AA20" s="809"/>
      <c r="AB20" s="809"/>
      <c r="AC20" s="664"/>
      <c r="AD20" s="515"/>
      <c r="AE20" s="768"/>
      <c r="AF20" s="768"/>
      <c r="AG20" s="768"/>
      <c r="AH20" s="768"/>
      <c r="AI20" s="663"/>
      <c r="AJ20" s="515"/>
      <c r="AK20" s="768"/>
      <c r="AL20" s="768"/>
      <c r="AM20" s="768"/>
      <c r="AN20" s="768"/>
      <c r="AO20" s="663"/>
      <c r="AP20" s="826"/>
      <c r="AQ20" s="833"/>
      <c r="AR20" s="833"/>
      <c r="AS20" s="833"/>
      <c r="AT20" s="833"/>
      <c r="AU20" s="664"/>
      <c r="AV20" s="826"/>
      <c r="AW20" s="833"/>
      <c r="AX20" s="833"/>
      <c r="AY20" s="833"/>
      <c r="AZ20" s="833"/>
      <c r="BA20" s="664"/>
      <c r="BB20" s="826"/>
      <c r="BC20" s="833"/>
      <c r="BD20" s="833"/>
      <c r="BE20" s="833"/>
      <c r="BF20" s="833"/>
      <c r="BG20" s="664"/>
      <c r="BH20" s="678">
        <f>IF($A$1="补货",L20+R20+X20,L20)</f>
        <v>0</v>
      </c>
      <c r="BI20" s="679">
        <f>IF($A$1="补货",M20+S20+Y20,M20)</f>
        <v>0</v>
      </c>
      <c r="BJ20" s="679">
        <f>IF($A$1="补货",N20+T20+Z20,N20)</f>
        <v>0</v>
      </c>
      <c r="BK20" s="679">
        <f>IF($A$1="补货",O20+U20+AA20,O20)</f>
        <v>0</v>
      </c>
      <c r="BL20" s="679">
        <f>IF($A$1="补货",P20+V20+AB20,P20)</f>
        <v>0</v>
      </c>
      <c r="BM20" s="664"/>
      <c r="BN20" s="814"/>
      <c r="BO20" s="815"/>
      <c r="BP20" s="815"/>
      <c r="BQ20" s="815"/>
      <c r="BR20" s="815"/>
      <c r="BS20" s="664"/>
      <c r="BT20" s="682">
        <f t="shared" si="2"/>
        <v>0</v>
      </c>
      <c r="BU20" s="687">
        <f t="shared" si="2"/>
        <v>0</v>
      </c>
      <c r="BV20" s="687">
        <f t="shared" si="2"/>
        <v>0</v>
      </c>
      <c r="BW20" s="687">
        <f t="shared" si="2"/>
        <v>0</v>
      </c>
      <c r="BX20" s="687">
        <f t="shared" si="2"/>
        <v>0</v>
      </c>
      <c r="BY20" s="664"/>
      <c r="BZ20" s="853" t="str">
        <f t="shared" si="3"/>
        <v>-</v>
      </c>
      <c r="CA20" s="863" t="str">
        <f t="shared" si="3"/>
        <v>-</v>
      </c>
      <c r="CB20" s="863" t="str">
        <f t="shared" si="3"/>
        <v>-</v>
      </c>
      <c r="CC20" s="863" t="str">
        <f t="shared" si="3"/>
        <v>-</v>
      </c>
      <c r="CD20" s="863" t="str">
        <f t="shared" si="3"/>
        <v>-</v>
      </c>
      <c r="CE20" s="869" t="str">
        <f t="shared" si="3"/>
        <v>-</v>
      </c>
    </row>
    <row r="21" ht="39.95" customHeight="1" spans="2:83">
      <c r="B21" s="563"/>
      <c r="C21" s="563"/>
      <c r="D21" s="551" t="s">
        <v>123</v>
      </c>
      <c r="E21" s="552" t="s">
        <v>124</v>
      </c>
      <c r="F21" s="762" t="s">
        <v>125</v>
      </c>
      <c r="G21" s="762" t="s">
        <v>126</v>
      </c>
      <c r="H21" s="762" t="s">
        <v>127</v>
      </c>
      <c r="I21" s="762" t="s">
        <v>128</v>
      </c>
      <c r="J21" s="762" t="s">
        <v>129</v>
      </c>
      <c r="K21" s="773"/>
      <c r="L21" s="524"/>
      <c r="M21" s="771"/>
      <c r="N21" s="771"/>
      <c r="O21" s="771"/>
      <c r="P21" s="771"/>
      <c r="Q21" s="665"/>
      <c r="R21" s="799"/>
      <c r="S21" s="800"/>
      <c r="T21" s="800"/>
      <c r="U21" s="800"/>
      <c r="V21" s="800"/>
      <c r="W21" s="666"/>
      <c r="X21" s="799"/>
      <c r="Y21" s="800"/>
      <c r="Z21" s="800"/>
      <c r="AA21" s="800"/>
      <c r="AB21" s="800"/>
      <c r="AC21" s="666"/>
      <c r="AD21" s="524"/>
      <c r="AE21" s="771"/>
      <c r="AF21" s="771"/>
      <c r="AG21" s="771"/>
      <c r="AH21" s="771"/>
      <c r="AI21" s="665"/>
      <c r="AJ21" s="524"/>
      <c r="AK21" s="771"/>
      <c r="AL21" s="771"/>
      <c r="AM21" s="771"/>
      <c r="AN21" s="771"/>
      <c r="AO21" s="665"/>
      <c r="AP21" s="829"/>
      <c r="AQ21" s="830"/>
      <c r="AR21" s="830"/>
      <c r="AS21" s="830"/>
      <c r="AT21" s="830"/>
      <c r="AU21" s="666"/>
      <c r="AV21" s="829"/>
      <c r="AW21" s="830"/>
      <c r="AX21" s="830"/>
      <c r="AY21" s="830"/>
      <c r="AZ21" s="830"/>
      <c r="BA21" s="666"/>
      <c r="BB21" s="829"/>
      <c r="BC21" s="830"/>
      <c r="BD21" s="830"/>
      <c r="BE21" s="830"/>
      <c r="BF21" s="830"/>
      <c r="BG21" s="666"/>
      <c r="BH21" s="680">
        <f>IF($A$1="补货",L21+R21+X21,L21)</f>
        <v>0</v>
      </c>
      <c r="BI21" s="681">
        <f>IF($A$1="补货",M21+S21+Y21,M21)</f>
        <v>0</v>
      </c>
      <c r="BJ21" s="681">
        <f>IF($A$1="补货",N21+T21+Z21,N21)</f>
        <v>0</v>
      </c>
      <c r="BK21" s="681">
        <f>IF($A$1="补货",O21+U21+AA21,O21)</f>
        <v>0</v>
      </c>
      <c r="BL21" s="681">
        <f>IF($A$1="补货",P21+V21+AB21,P21)</f>
        <v>0</v>
      </c>
      <c r="BM21" s="666"/>
      <c r="BN21" s="817"/>
      <c r="BO21" s="818"/>
      <c r="BP21" s="818"/>
      <c r="BQ21" s="818"/>
      <c r="BR21" s="818"/>
      <c r="BS21" s="666"/>
      <c r="BT21" s="683">
        <f t="shared" si="2"/>
        <v>0</v>
      </c>
      <c r="BU21" s="690">
        <f t="shared" si="2"/>
        <v>0</v>
      </c>
      <c r="BV21" s="690">
        <f t="shared" si="2"/>
        <v>0</v>
      </c>
      <c r="BW21" s="690">
        <f t="shared" si="2"/>
        <v>0</v>
      </c>
      <c r="BX21" s="690">
        <f t="shared" si="2"/>
        <v>0</v>
      </c>
      <c r="BY21" s="666"/>
      <c r="BZ21" s="858" t="str">
        <f t="shared" si="3"/>
        <v>-</v>
      </c>
      <c r="CA21" s="859" t="str">
        <f t="shared" si="3"/>
        <v>-</v>
      </c>
      <c r="CB21" s="859" t="str">
        <f t="shared" si="3"/>
        <v>-</v>
      </c>
      <c r="CC21" s="859" t="str">
        <f t="shared" si="3"/>
        <v>-</v>
      </c>
      <c r="CD21" s="859" t="str">
        <f t="shared" si="3"/>
        <v>-</v>
      </c>
      <c r="CE21" s="870" t="str">
        <f t="shared" si="3"/>
        <v>-</v>
      </c>
    </row>
    <row r="22" ht="60" customHeight="1" spans="2:83">
      <c r="B22" s="560" t="s">
        <v>130</v>
      </c>
      <c r="C22" s="560"/>
      <c r="D22" s="551" t="s">
        <v>131</v>
      </c>
      <c r="E22" s="552" t="s">
        <v>132</v>
      </c>
      <c r="F22" s="763" t="s">
        <v>133</v>
      </c>
      <c r="G22" s="763" t="s">
        <v>134</v>
      </c>
      <c r="H22" s="763" t="s">
        <v>135</v>
      </c>
      <c r="I22" s="763" t="s">
        <v>136</v>
      </c>
      <c r="J22" s="763" t="s">
        <v>137</v>
      </c>
      <c r="K22" s="645"/>
      <c r="L22" s="780"/>
      <c r="M22" s="781"/>
      <c r="N22" s="781"/>
      <c r="O22" s="781"/>
      <c r="P22" s="781"/>
      <c r="Q22" s="810"/>
      <c r="R22" s="788"/>
      <c r="S22" s="789"/>
      <c r="T22" s="789"/>
      <c r="U22" s="789"/>
      <c r="V22" s="789"/>
      <c r="W22" s="662"/>
      <c r="X22" s="788"/>
      <c r="Y22" s="789"/>
      <c r="Z22" s="789"/>
      <c r="AA22" s="789"/>
      <c r="AB22" s="789"/>
      <c r="AC22" s="662"/>
      <c r="AD22" s="646"/>
      <c r="AE22" s="647"/>
      <c r="AF22" s="647"/>
      <c r="AG22" s="647"/>
      <c r="AH22" s="647"/>
      <c r="AI22" s="661"/>
      <c r="AJ22" s="646"/>
      <c r="AK22" s="647"/>
      <c r="AL22" s="647"/>
      <c r="AM22" s="647"/>
      <c r="AN22" s="647"/>
      <c r="AO22" s="661"/>
      <c r="AP22" s="824"/>
      <c r="AQ22" s="825"/>
      <c r="AR22" s="825"/>
      <c r="AS22" s="825"/>
      <c r="AT22" s="825"/>
      <c r="AU22" s="662"/>
      <c r="AV22" s="824"/>
      <c r="AW22" s="825"/>
      <c r="AX22" s="825"/>
      <c r="AY22" s="825"/>
      <c r="AZ22" s="825"/>
      <c r="BA22" s="662"/>
      <c r="BB22" s="824"/>
      <c r="BC22" s="825"/>
      <c r="BD22" s="825"/>
      <c r="BE22" s="825"/>
      <c r="BF22" s="825"/>
      <c r="BG22" s="662"/>
      <c r="BH22" s="676">
        <f>IF($A$1="补货",L22+R22+X22,L22)</f>
        <v>0</v>
      </c>
      <c r="BI22" s="677">
        <f>IF($A$1="补货",M22+S22+Y22,M22)</f>
        <v>0</v>
      </c>
      <c r="BJ22" s="677">
        <f>IF($A$1="补货",N22+T22+Z22,N22)</f>
        <v>0</v>
      </c>
      <c r="BK22" s="677">
        <f>IF($A$1="补货",O22+U22+AA22,O22)</f>
        <v>0</v>
      </c>
      <c r="BL22" s="677">
        <f>IF($A$1="补货",P22+V22+AB22,P22)</f>
        <v>0</v>
      </c>
      <c r="BM22" s="662"/>
      <c r="BN22" s="811"/>
      <c r="BO22" s="812"/>
      <c r="BP22" s="812"/>
      <c r="BQ22" s="812"/>
      <c r="BR22" s="812"/>
      <c r="BS22" s="662"/>
      <c r="BT22" s="676">
        <f t="shared" si="2"/>
        <v>0</v>
      </c>
      <c r="BU22" s="684">
        <f t="shared" si="2"/>
        <v>0</v>
      </c>
      <c r="BV22" s="684">
        <f t="shared" si="2"/>
        <v>0</v>
      </c>
      <c r="BW22" s="684">
        <f t="shared" si="2"/>
        <v>0</v>
      </c>
      <c r="BX22" s="684">
        <f t="shared" si="2"/>
        <v>0</v>
      </c>
      <c r="BY22" s="662"/>
      <c r="BZ22" s="849" t="str">
        <f t="shared" si="3"/>
        <v>-</v>
      </c>
      <c r="CA22" s="850" t="str">
        <f t="shared" si="3"/>
        <v>-</v>
      </c>
      <c r="CB22" s="850" t="str">
        <f t="shared" si="3"/>
        <v>-</v>
      </c>
      <c r="CC22" s="850" t="str">
        <f t="shared" si="3"/>
        <v>-</v>
      </c>
      <c r="CD22" s="850" t="str">
        <f t="shared" si="3"/>
        <v>-</v>
      </c>
      <c r="CE22" s="868" t="str">
        <f t="shared" si="3"/>
        <v>-</v>
      </c>
    </row>
    <row r="23" ht="60" customHeight="1" spans="2:83">
      <c r="B23" s="563"/>
      <c r="C23" s="563"/>
      <c r="D23" s="551" t="s">
        <v>138</v>
      </c>
      <c r="E23" s="552" t="s">
        <v>139</v>
      </c>
      <c r="F23" s="762" t="s">
        <v>140</v>
      </c>
      <c r="G23" s="762" t="s">
        <v>141</v>
      </c>
      <c r="H23" s="762" t="s">
        <v>142</v>
      </c>
      <c r="I23" s="762" t="s">
        <v>143</v>
      </c>
      <c r="J23" s="762" t="s">
        <v>144</v>
      </c>
      <c r="K23" s="773"/>
      <c r="L23" s="518"/>
      <c r="M23" s="779"/>
      <c r="N23" s="779"/>
      <c r="O23" s="779"/>
      <c r="P23" s="779"/>
      <c r="Q23" s="805"/>
      <c r="R23" s="525"/>
      <c r="S23" s="505"/>
      <c r="T23" s="505"/>
      <c r="U23" s="505"/>
      <c r="V23" s="505"/>
      <c r="W23" s="666"/>
      <c r="X23" s="525"/>
      <c r="Y23" s="505"/>
      <c r="Z23" s="505"/>
      <c r="AA23" s="505"/>
      <c r="AB23" s="505"/>
      <c r="AC23" s="666"/>
      <c r="AD23" s="524"/>
      <c r="AE23" s="771"/>
      <c r="AF23" s="771"/>
      <c r="AG23" s="771"/>
      <c r="AH23" s="771"/>
      <c r="AI23" s="665"/>
      <c r="AJ23" s="524"/>
      <c r="AK23" s="771"/>
      <c r="AL23" s="771"/>
      <c r="AM23" s="771"/>
      <c r="AN23" s="771"/>
      <c r="AO23" s="665"/>
      <c r="AP23" s="526"/>
      <c r="AQ23" s="675"/>
      <c r="AR23" s="675"/>
      <c r="AS23" s="675"/>
      <c r="AT23" s="675"/>
      <c r="AU23" s="666"/>
      <c r="AV23" s="526"/>
      <c r="AW23" s="675"/>
      <c r="AX23" s="675"/>
      <c r="AY23" s="675"/>
      <c r="AZ23" s="675"/>
      <c r="BA23" s="666"/>
      <c r="BB23" s="526"/>
      <c r="BC23" s="675"/>
      <c r="BD23" s="675"/>
      <c r="BE23" s="675"/>
      <c r="BF23" s="675"/>
      <c r="BG23" s="666"/>
      <c r="BH23" s="540">
        <f>IF($A$1="补货",L23+R23+X23,L23)</f>
        <v>0</v>
      </c>
      <c r="BI23" s="839">
        <f>IF($A$1="补货",M23+S23+Y23,M23)</f>
        <v>0</v>
      </c>
      <c r="BJ23" s="839">
        <f>IF($A$1="补货",N23+T23+Z23,N23)</f>
        <v>0</v>
      </c>
      <c r="BK23" s="839">
        <f>IF($A$1="补货",O23+U23+AA23,O23)</f>
        <v>0</v>
      </c>
      <c r="BL23" s="839">
        <f>IF($A$1="补货",P23+V23+AB23,P23)</f>
        <v>0</v>
      </c>
      <c r="BM23" s="666"/>
      <c r="BN23" s="525"/>
      <c r="BO23" s="505"/>
      <c r="BP23" s="505"/>
      <c r="BQ23" s="505"/>
      <c r="BR23" s="505"/>
      <c r="BS23" s="666"/>
      <c r="BT23" s="541">
        <f t="shared" si="2"/>
        <v>0</v>
      </c>
      <c r="BU23" s="855">
        <f t="shared" si="2"/>
        <v>0</v>
      </c>
      <c r="BV23" s="855">
        <f t="shared" si="2"/>
        <v>0</v>
      </c>
      <c r="BW23" s="855">
        <f t="shared" si="2"/>
        <v>0</v>
      </c>
      <c r="BX23" s="855">
        <f t="shared" si="2"/>
        <v>0</v>
      </c>
      <c r="BY23" s="666"/>
      <c r="BZ23" s="691" t="str">
        <f t="shared" si="3"/>
        <v>-</v>
      </c>
      <c r="CA23" s="692" t="str">
        <f t="shared" si="3"/>
        <v>-</v>
      </c>
      <c r="CB23" s="692" t="str">
        <f t="shared" si="3"/>
        <v>-</v>
      </c>
      <c r="CC23" s="692" t="str">
        <f t="shared" si="3"/>
        <v>-</v>
      </c>
      <c r="CD23" s="692" t="str">
        <f t="shared" si="3"/>
        <v>-</v>
      </c>
      <c r="CE23" s="870" t="str">
        <f t="shared" si="3"/>
        <v>-</v>
      </c>
    </row>
    <row r="24" ht="30" customHeight="1" spans="2:83">
      <c r="B24" s="560" t="s">
        <v>145</v>
      </c>
      <c r="C24" s="560"/>
      <c r="D24" s="551" t="s">
        <v>146</v>
      </c>
      <c r="E24" s="552" t="s">
        <v>147</v>
      </c>
      <c r="F24" s="763" t="s">
        <v>148</v>
      </c>
      <c r="G24" s="763" t="s">
        <v>149</v>
      </c>
      <c r="H24" s="763" t="s">
        <v>150</v>
      </c>
      <c r="I24" s="763" t="s">
        <v>151</v>
      </c>
      <c r="J24" s="763" t="s">
        <v>152</v>
      </c>
      <c r="K24" s="774" t="s">
        <v>153</v>
      </c>
      <c r="L24" s="646"/>
      <c r="M24" s="647"/>
      <c r="N24" s="647"/>
      <c r="O24" s="647"/>
      <c r="P24" s="647"/>
      <c r="Q24" s="796"/>
      <c r="R24" s="811"/>
      <c r="S24" s="812"/>
      <c r="T24" s="812"/>
      <c r="U24" s="812"/>
      <c r="V24" s="812"/>
      <c r="W24" s="797"/>
      <c r="X24" s="811"/>
      <c r="Y24" s="812"/>
      <c r="Z24" s="812"/>
      <c r="AA24" s="812"/>
      <c r="AB24" s="812"/>
      <c r="AC24" s="797"/>
      <c r="AD24" s="646"/>
      <c r="AE24" s="647"/>
      <c r="AF24" s="647"/>
      <c r="AG24" s="647"/>
      <c r="AH24" s="647"/>
      <c r="AI24" s="796"/>
      <c r="AJ24" s="646"/>
      <c r="AK24" s="647"/>
      <c r="AL24" s="647"/>
      <c r="AM24" s="647"/>
      <c r="AN24" s="647"/>
      <c r="AO24" s="796"/>
      <c r="AP24" s="824"/>
      <c r="AQ24" s="825"/>
      <c r="AR24" s="825"/>
      <c r="AS24" s="825"/>
      <c r="AT24" s="825"/>
      <c r="AU24" s="828"/>
      <c r="AV24" s="824"/>
      <c r="AW24" s="825"/>
      <c r="AX24" s="825"/>
      <c r="AY24" s="825"/>
      <c r="AZ24" s="825"/>
      <c r="BA24" s="828"/>
      <c r="BB24" s="824"/>
      <c r="BC24" s="825"/>
      <c r="BD24" s="825"/>
      <c r="BE24" s="825"/>
      <c r="BF24" s="825"/>
      <c r="BG24" s="828"/>
      <c r="BH24" s="840">
        <f>IF($A$1="补货",L24+R24+X24,L24)</f>
        <v>0</v>
      </c>
      <c r="BI24" s="677">
        <f>IF($A$1="补货",M24+S24+Y24,M24)</f>
        <v>0</v>
      </c>
      <c r="BJ24" s="677">
        <f>IF($A$1="补货",N24+T24+Z24,N24)</f>
        <v>0</v>
      </c>
      <c r="BK24" s="677">
        <f>IF($A$1="补货",O24+U24+AA24,O24)</f>
        <v>0</v>
      </c>
      <c r="BL24" s="677">
        <f>IF($A$1="补货",P24+V24+AB24,P24)</f>
        <v>0</v>
      </c>
      <c r="BM24" s="845">
        <f>IF($A$1="补货",Q24+W24+AC24,Q24)</f>
        <v>0</v>
      </c>
      <c r="BN24" s="811"/>
      <c r="BO24" s="812"/>
      <c r="BP24" s="812"/>
      <c r="BQ24" s="812"/>
      <c r="BR24" s="812"/>
      <c r="BS24" s="797"/>
      <c r="BT24" s="676">
        <f t="shared" si="2"/>
        <v>0</v>
      </c>
      <c r="BU24" s="684">
        <f t="shared" si="2"/>
        <v>0</v>
      </c>
      <c r="BV24" s="684">
        <f t="shared" si="2"/>
        <v>0</v>
      </c>
      <c r="BW24" s="684">
        <f t="shared" si="2"/>
        <v>0</v>
      </c>
      <c r="BX24" s="684">
        <f t="shared" si="2"/>
        <v>0</v>
      </c>
      <c r="BY24" s="856">
        <f t="shared" si="2"/>
        <v>0</v>
      </c>
      <c r="BZ24" s="849" t="str">
        <f t="shared" si="3"/>
        <v>-</v>
      </c>
      <c r="CA24" s="850" t="str">
        <f t="shared" si="3"/>
        <v>-</v>
      </c>
      <c r="CB24" s="850" t="str">
        <f t="shared" si="3"/>
        <v>-</v>
      </c>
      <c r="CC24" s="850" t="str">
        <f t="shared" si="3"/>
        <v>-</v>
      </c>
      <c r="CD24" s="850" t="str">
        <f t="shared" si="3"/>
        <v>-</v>
      </c>
      <c r="CE24" s="871" t="str">
        <f t="shared" si="3"/>
        <v>-</v>
      </c>
    </row>
    <row r="25" ht="30" customHeight="1" spans="2:83">
      <c r="B25" s="549"/>
      <c r="C25" s="549"/>
      <c r="D25" s="551" t="s">
        <v>23</v>
      </c>
      <c r="E25" s="552" t="s">
        <v>24</v>
      </c>
      <c r="F25" s="764" t="s">
        <v>154</v>
      </c>
      <c r="G25" s="764" t="s">
        <v>155</v>
      </c>
      <c r="H25" s="764" t="s">
        <v>156</v>
      </c>
      <c r="I25" s="764" t="s">
        <v>157</v>
      </c>
      <c r="J25" s="764" t="s">
        <v>158</v>
      </c>
      <c r="K25" s="782" t="s">
        <v>159</v>
      </c>
      <c r="L25" s="515"/>
      <c r="M25" s="768"/>
      <c r="N25" s="768"/>
      <c r="O25" s="768"/>
      <c r="P25" s="768"/>
      <c r="Q25" s="813"/>
      <c r="R25" s="814"/>
      <c r="S25" s="815"/>
      <c r="T25" s="815"/>
      <c r="U25" s="815"/>
      <c r="V25" s="815"/>
      <c r="W25" s="816"/>
      <c r="X25" s="814"/>
      <c r="Y25" s="815"/>
      <c r="Z25" s="815"/>
      <c r="AA25" s="815"/>
      <c r="AB25" s="815"/>
      <c r="AC25" s="816"/>
      <c r="AD25" s="515"/>
      <c r="AE25" s="768"/>
      <c r="AF25" s="768"/>
      <c r="AG25" s="768"/>
      <c r="AH25" s="768"/>
      <c r="AI25" s="813"/>
      <c r="AJ25" s="515"/>
      <c r="AK25" s="768"/>
      <c r="AL25" s="768"/>
      <c r="AM25" s="768"/>
      <c r="AN25" s="768"/>
      <c r="AO25" s="813"/>
      <c r="AP25" s="826"/>
      <c r="AQ25" s="833"/>
      <c r="AR25" s="833"/>
      <c r="AS25" s="833"/>
      <c r="AT25" s="833"/>
      <c r="AU25" s="834"/>
      <c r="AV25" s="826"/>
      <c r="AW25" s="833"/>
      <c r="AX25" s="833"/>
      <c r="AY25" s="833"/>
      <c r="AZ25" s="833"/>
      <c r="BA25" s="834"/>
      <c r="BB25" s="826"/>
      <c r="BC25" s="833"/>
      <c r="BD25" s="833"/>
      <c r="BE25" s="833"/>
      <c r="BF25" s="833"/>
      <c r="BG25" s="834"/>
      <c r="BH25" s="678">
        <f>IF($A$1="补货",L25+R25+X25,L25)</f>
        <v>0</v>
      </c>
      <c r="BI25" s="679">
        <f>IF($A$1="补货",M25+S25+Y25,M25)</f>
        <v>0</v>
      </c>
      <c r="BJ25" s="679">
        <f>IF($A$1="补货",N25+T25+Z25,N25)</f>
        <v>0</v>
      </c>
      <c r="BK25" s="679">
        <f>IF($A$1="补货",O25+U25+AA25,O25)</f>
        <v>0</v>
      </c>
      <c r="BL25" s="679">
        <f>IF($A$1="补货",P25+V25+AB25,P25)</f>
        <v>0</v>
      </c>
      <c r="BM25" s="847">
        <f>IF($A$1="补货",Q25+W25+AC25,Q25)</f>
        <v>0</v>
      </c>
      <c r="BN25" s="814"/>
      <c r="BO25" s="815"/>
      <c r="BP25" s="815"/>
      <c r="BQ25" s="815"/>
      <c r="BR25" s="815"/>
      <c r="BS25" s="816"/>
      <c r="BT25" s="682">
        <f t="shared" si="2"/>
        <v>0</v>
      </c>
      <c r="BU25" s="687">
        <f t="shared" si="2"/>
        <v>0</v>
      </c>
      <c r="BV25" s="687">
        <f t="shared" si="2"/>
        <v>0</v>
      </c>
      <c r="BW25" s="687">
        <f t="shared" si="2"/>
        <v>0</v>
      </c>
      <c r="BX25" s="687">
        <f t="shared" si="2"/>
        <v>0</v>
      </c>
      <c r="BY25" s="864">
        <f t="shared" si="2"/>
        <v>0</v>
      </c>
      <c r="BZ25" s="853" t="str">
        <f t="shared" si="3"/>
        <v>-</v>
      </c>
      <c r="CA25" s="863" t="str">
        <f t="shared" si="3"/>
        <v>-</v>
      </c>
      <c r="CB25" s="863" t="str">
        <f t="shared" si="3"/>
        <v>-</v>
      </c>
      <c r="CC25" s="863" t="str">
        <f t="shared" si="3"/>
        <v>-</v>
      </c>
      <c r="CD25" s="863" t="str">
        <f t="shared" si="3"/>
        <v>-</v>
      </c>
      <c r="CE25" s="877" t="str">
        <f t="shared" si="3"/>
        <v>-</v>
      </c>
    </row>
    <row r="26" ht="30" customHeight="1" spans="2:83">
      <c r="B26" s="549"/>
      <c r="C26" s="549"/>
      <c r="D26" s="551" t="s">
        <v>30</v>
      </c>
      <c r="E26" s="552" t="s">
        <v>31</v>
      </c>
      <c r="F26" s="764" t="s">
        <v>160</v>
      </c>
      <c r="G26" s="764" t="s">
        <v>161</v>
      </c>
      <c r="H26" s="764" t="s">
        <v>162</v>
      </c>
      <c r="I26" s="764" t="s">
        <v>163</v>
      </c>
      <c r="J26" s="764" t="s">
        <v>164</v>
      </c>
      <c r="K26" s="782" t="s">
        <v>165</v>
      </c>
      <c r="L26" s="515"/>
      <c r="M26" s="768"/>
      <c r="N26" s="768"/>
      <c r="O26" s="768"/>
      <c r="P26" s="768"/>
      <c r="Q26" s="813"/>
      <c r="R26" s="814"/>
      <c r="S26" s="815"/>
      <c r="T26" s="815"/>
      <c r="U26" s="815"/>
      <c r="V26" s="815"/>
      <c r="W26" s="816"/>
      <c r="X26" s="814"/>
      <c r="Y26" s="815"/>
      <c r="Z26" s="815"/>
      <c r="AA26" s="815"/>
      <c r="AB26" s="815"/>
      <c r="AC26" s="816"/>
      <c r="AD26" s="515"/>
      <c r="AE26" s="768"/>
      <c r="AF26" s="768"/>
      <c r="AG26" s="768"/>
      <c r="AH26" s="768"/>
      <c r="AI26" s="813"/>
      <c r="AJ26" s="515"/>
      <c r="AK26" s="768"/>
      <c r="AL26" s="768"/>
      <c r="AM26" s="768"/>
      <c r="AN26" s="768"/>
      <c r="AO26" s="813"/>
      <c r="AP26" s="826"/>
      <c r="AQ26" s="833"/>
      <c r="AR26" s="833"/>
      <c r="AS26" s="833"/>
      <c r="AT26" s="833"/>
      <c r="AU26" s="834"/>
      <c r="AV26" s="826"/>
      <c r="AW26" s="833"/>
      <c r="AX26" s="833"/>
      <c r="AY26" s="833"/>
      <c r="AZ26" s="833"/>
      <c r="BA26" s="834"/>
      <c r="BB26" s="826"/>
      <c r="BC26" s="833"/>
      <c r="BD26" s="833"/>
      <c r="BE26" s="833"/>
      <c r="BF26" s="833"/>
      <c r="BG26" s="834"/>
      <c r="BH26" s="678">
        <f>IF($A$1="补货",L26+R26+X26,L26)</f>
        <v>0</v>
      </c>
      <c r="BI26" s="679">
        <f>IF($A$1="补货",M26+S26+Y26,M26)</f>
        <v>0</v>
      </c>
      <c r="BJ26" s="679">
        <f>IF($A$1="补货",N26+T26+Z26,N26)</f>
        <v>0</v>
      </c>
      <c r="BK26" s="679">
        <f>IF($A$1="补货",O26+U26+AA26,O26)</f>
        <v>0</v>
      </c>
      <c r="BL26" s="679">
        <f>IF($A$1="补货",P26+V26+AB26,P26)</f>
        <v>0</v>
      </c>
      <c r="BM26" s="847">
        <f>IF($A$1="补货",Q26+W26+AC26,Q26)</f>
        <v>0</v>
      </c>
      <c r="BN26" s="814"/>
      <c r="BO26" s="815"/>
      <c r="BP26" s="815"/>
      <c r="BQ26" s="815"/>
      <c r="BR26" s="815"/>
      <c r="BS26" s="816"/>
      <c r="BT26" s="682">
        <f t="shared" si="2"/>
        <v>0</v>
      </c>
      <c r="BU26" s="687">
        <f t="shared" si="2"/>
        <v>0</v>
      </c>
      <c r="BV26" s="687">
        <f t="shared" si="2"/>
        <v>0</v>
      </c>
      <c r="BW26" s="687">
        <f t="shared" si="2"/>
        <v>0</v>
      </c>
      <c r="BX26" s="687">
        <f t="shared" si="2"/>
        <v>0</v>
      </c>
      <c r="BY26" s="864">
        <f t="shared" si="2"/>
        <v>0</v>
      </c>
      <c r="BZ26" s="853" t="str">
        <f t="shared" si="3"/>
        <v>-</v>
      </c>
      <c r="CA26" s="863" t="str">
        <f t="shared" si="3"/>
        <v>-</v>
      </c>
      <c r="CB26" s="863" t="str">
        <f t="shared" si="3"/>
        <v>-</v>
      </c>
      <c r="CC26" s="863" t="str">
        <f t="shared" si="3"/>
        <v>-</v>
      </c>
      <c r="CD26" s="863" t="str">
        <f t="shared" si="3"/>
        <v>-</v>
      </c>
      <c r="CE26" s="877" t="str">
        <f t="shared" si="3"/>
        <v>-</v>
      </c>
    </row>
    <row r="27" ht="30" customHeight="1" spans="2:83">
      <c r="B27" s="563"/>
      <c r="C27" s="563"/>
      <c r="D27" s="551" t="s">
        <v>123</v>
      </c>
      <c r="E27" s="552" t="s">
        <v>124</v>
      </c>
      <c r="F27" s="762" t="s">
        <v>166</v>
      </c>
      <c r="G27" s="762" t="s">
        <v>167</v>
      </c>
      <c r="H27" s="762" t="s">
        <v>168</v>
      </c>
      <c r="I27" s="762" t="s">
        <v>169</v>
      </c>
      <c r="J27" s="762" t="s">
        <v>170</v>
      </c>
      <c r="K27" s="775" t="s">
        <v>171</v>
      </c>
      <c r="L27" s="524"/>
      <c r="M27" s="771"/>
      <c r="N27" s="771"/>
      <c r="O27" s="771"/>
      <c r="P27" s="771"/>
      <c r="Q27" s="798"/>
      <c r="R27" s="817"/>
      <c r="S27" s="818"/>
      <c r="T27" s="818"/>
      <c r="U27" s="818"/>
      <c r="V27" s="818"/>
      <c r="W27" s="801"/>
      <c r="X27" s="817"/>
      <c r="Y27" s="818"/>
      <c r="Z27" s="818"/>
      <c r="AA27" s="818"/>
      <c r="AB27" s="818"/>
      <c r="AC27" s="801"/>
      <c r="AD27" s="524"/>
      <c r="AE27" s="771"/>
      <c r="AF27" s="771"/>
      <c r="AG27" s="771"/>
      <c r="AH27" s="771"/>
      <c r="AI27" s="798"/>
      <c r="AJ27" s="524"/>
      <c r="AK27" s="771"/>
      <c r="AL27" s="771"/>
      <c r="AM27" s="771"/>
      <c r="AN27" s="771"/>
      <c r="AO27" s="798"/>
      <c r="AP27" s="829"/>
      <c r="AQ27" s="830"/>
      <c r="AR27" s="830"/>
      <c r="AS27" s="830"/>
      <c r="AT27" s="830"/>
      <c r="AU27" s="831"/>
      <c r="AV27" s="829"/>
      <c r="AW27" s="830"/>
      <c r="AX27" s="830"/>
      <c r="AY27" s="830"/>
      <c r="AZ27" s="830"/>
      <c r="BA27" s="831"/>
      <c r="BB27" s="829"/>
      <c r="BC27" s="830"/>
      <c r="BD27" s="830"/>
      <c r="BE27" s="830"/>
      <c r="BF27" s="830"/>
      <c r="BG27" s="831"/>
      <c r="BH27" s="680">
        <f>IF($A$1="补货",L27+R27+X27,L27)</f>
        <v>0</v>
      </c>
      <c r="BI27" s="681">
        <f>IF($A$1="补货",M27+S27+Y27,M27)</f>
        <v>0</v>
      </c>
      <c r="BJ27" s="681">
        <f>IF($A$1="补货",N27+T27+Z27,N27)</f>
        <v>0</v>
      </c>
      <c r="BK27" s="681">
        <f>IF($A$1="补货",O27+U27+AA27,O27)</f>
        <v>0</v>
      </c>
      <c r="BL27" s="681">
        <f>IF($A$1="补货",P27+V27+AB27,P27)</f>
        <v>0</v>
      </c>
      <c r="BM27" s="846">
        <f>IF($A$1="补货",Q27+W27+AC27,Q27)</f>
        <v>0</v>
      </c>
      <c r="BN27" s="817"/>
      <c r="BO27" s="818"/>
      <c r="BP27" s="818"/>
      <c r="BQ27" s="818"/>
      <c r="BR27" s="818"/>
      <c r="BS27" s="801"/>
      <c r="BT27" s="683">
        <f t="shared" si="2"/>
        <v>0</v>
      </c>
      <c r="BU27" s="690">
        <f t="shared" si="2"/>
        <v>0</v>
      </c>
      <c r="BV27" s="690">
        <f t="shared" si="2"/>
        <v>0</v>
      </c>
      <c r="BW27" s="690">
        <f t="shared" si="2"/>
        <v>0</v>
      </c>
      <c r="BX27" s="690">
        <f t="shared" si="2"/>
        <v>0</v>
      </c>
      <c r="BY27" s="857">
        <f t="shared" si="2"/>
        <v>0</v>
      </c>
      <c r="BZ27" s="858" t="str">
        <f t="shared" si="3"/>
        <v>-</v>
      </c>
      <c r="CA27" s="859" t="str">
        <f t="shared" si="3"/>
        <v>-</v>
      </c>
      <c r="CB27" s="859" t="str">
        <f t="shared" si="3"/>
        <v>-</v>
      </c>
      <c r="CC27" s="859" t="str">
        <f t="shared" si="3"/>
        <v>-</v>
      </c>
      <c r="CD27" s="859" t="str">
        <f t="shared" si="3"/>
        <v>-</v>
      </c>
      <c r="CE27" s="872" t="str">
        <f t="shared" si="3"/>
        <v>-</v>
      </c>
    </row>
    <row r="28" ht="140.1" customHeight="1" spans="2:83">
      <c r="B28" s="545" t="s">
        <v>172</v>
      </c>
      <c r="C28" s="545"/>
      <c r="D28" s="551" t="s">
        <v>173</v>
      </c>
      <c r="E28" s="552" t="s">
        <v>173</v>
      </c>
      <c r="F28" s="765" t="s">
        <v>174</v>
      </c>
      <c r="G28" s="765" t="s">
        <v>175</v>
      </c>
      <c r="H28" s="765" t="s">
        <v>176</v>
      </c>
      <c r="I28" s="765" t="s">
        <v>177</v>
      </c>
      <c r="J28" s="783"/>
      <c r="K28" s="784"/>
      <c r="L28" s="785"/>
      <c r="M28" s="786"/>
      <c r="N28" s="786"/>
      <c r="O28" s="786"/>
      <c r="P28" s="787"/>
      <c r="Q28" s="819"/>
      <c r="R28" s="820"/>
      <c r="S28" s="821"/>
      <c r="T28" s="821"/>
      <c r="U28" s="821"/>
      <c r="V28" s="822"/>
      <c r="W28" s="823"/>
      <c r="X28" s="820"/>
      <c r="Y28" s="821"/>
      <c r="Z28" s="821"/>
      <c r="AA28" s="821"/>
      <c r="AB28" s="822"/>
      <c r="AC28" s="823"/>
      <c r="AD28" s="785"/>
      <c r="AE28" s="786"/>
      <c r="AF28" s="786"/>
      <c r="AG28" s="786"/>
      <c r="AH28" s="787"/>
      <c r="AI28" s="819"/>
      <c r="AJ28" s="785"/>
      <c r="AK28" s="786"/>
      <c r="AL28" s="786"/>
      <c r="AM28" s="786"/>
      <c r="AN28" s="787"/>
      <c r="AO28" s="819"/>
      <c r="AP28" s="835"/>
      <c r="AQ28" s="836"/>
      <c r="AR28" s="836"/>
      <c r="AS28" s="836"/>
      <c r="AT28" s="822"/>
      <c r="AU28" s="823"/>
      <c r="AV28" s="835"/>
      <c r="AW28" s="836"/>
      <c r="AX28" s="836"/>
      <c r="AY28" s="836"/>
      <c r="AZ28" s="822"/>
      <c r="BA28" s="823"/>
      <c r="BB28" s="835"/>
      <c r="BC28" s="836"/>
      <c r="BD28" s="836"/>
      <c r="BE28" s="836"/>
      <c r="BF28" s="822"/>
      <c r="BG28" s="823"/>
      <c r="BH28" s="842">
        <f>IF($A$1="补货",L28+R28+X28,L28)</f>
        <v>0</v>
      </c>
      <c r="BI28" s="843">
        <f>IF($A$1="补货",M28+S28+Y28,M28)</f>
        <v>0</v>
      </c>
      <c r="BJ28" s="843">
        <f>IF($A$1="补货",N28+T28+Z28,N28)</f>
        <v>0</v>
      </c>
      <c r="BK28" s="843">
        <f>IF($A$1="补货",O28+U28+AA28,O28)</f>
        <v>0</v>
      </c>
      <c r="BL28" s="822"/>
      <c r="BM28" s="823"/>
      <c r="BN28" s="820"/>
      <c r="BO28" s="821"/>
      <c r="BP28" s="821"/>
      <c r="BQ28" s="821"/>
      <c r="BR28" s="822"/>
      <c r="BS28" s="823"/>
      <c r="BT28" s="848">
        <f t="shared" si="2"/>
        <v>0</v>
      </c>
      <c r="BU28" s="865">
        <f t="shared" si="2"/>
        <v>0</v>
      </c>
      <c r="BV28" s="865">
        <f t="shared" si="2"/>
        <v>0</v>
      </c>
      <c r="BW28" s="865">
        <f t="shared" si="2"/>
        <v>0</v>
      </c>
      <c r="BX28" s="822"/>
      <c r="BY28" s="823"/>
      <c r="BZ28" s="866" t="str">
        <f t="shared" si="3"/>
        <v>-</v>
      </c>
      <c r="CA28" s="867" t="str">
        <f t="shared" si="3"/>
        <v>-</v>
      </c>
      <c r="CB28" s="867" t="str">
        <f t="shared" si="3"/>
        <v>-</v>
      </c>
      <c r="CC28" s="867" t="str">
        <f t="shared" si="3"/>
        <v>-</v>
      </c>
      <c r="CD28" s="878" t="str">
        <f t="shared" si="3"/>
        <v>-</v>
      </c>
      <c r="CE28" s="879" t="str">
        <f t="shared" si="3"/>
        <v>-</v>
      </c>
    </row>
    <row r="29" ht="60" customHeight="1" spans="2:83">
      <c r="B29" s="560" t="s">
        <v>178</v>
      </c>
      <c r="C29" s="560"/>
      <c r="D29" s="551" t="s">
        <v>23</v>
      </c>
      <c r="E29" s="552" t="s">
        <v>24</v>
      </c>
      <c r="F29" s="763" t="s">
        <v>179</v>
      </c>
      <c r="G29" s="763" t="s">
        <v>180</v>
      </c>
      <c r="H29" s="763" t="s">
        <v>181</v>
      </c>
      <c r="I29" s="763" t="s">
        <v>182</v>
      </c>
      <c r="J29" s="763" t="s">
        <v>183</v>
      </c>
      <c r="K29" s="645"/>
      <c r="L29" s="646"/>
      <c r="M29" s="647"/>
      <c r="N29" s="647"/>
      <c r="O29" s="647"/>
      <c r="P29" s="647"/>
      <c r="Q29" s="661"/>
      <c r="R29" s="811"/>
      <c r="S29" s="812"/>
      <c r="T29" s="812"/>
      <c r="U29" s="812"/>
      <c r="V29" s="812"/>
      <c r="W29" s="662"/>
      <c r="X29" s="811"/>
      <c r="Y29" s="812"/>
      <c r="Z29" s="812"/>
      <c r="AA29" s="812"/>
      <c r="AB29" s="812"/>
      <c r="AC29" s="662"/>
      <c r="AD29" s="646"/>
      <c r="AE29" s="647"/>
      <c r="AF29" s="647"/>
      <c r="AG29" s="647"/>
      <c r="AH29" s="647"/>
      <c r="AI29" s="661"/>
      <c r="AJ29" s="646"/>
      <c r="AK29" s="647"/>
      <c r="AL29" s="647"/>
      <c r="AM29" s="647"/>
      <c r="AN29" s="647"/>
      <c r="AO29" s="661"/>
      <c r="AP29" s="824"/>
      <c r="AQ29" s="825"/>
      <c r="AR29" s="825"/>
      <c r="AS29" s="825"/>
      <c r="AT29" s="825"/>
      <c r="AU29" s="662"/>
      <c r="AV29" s="824"/>
      <c r="AW29" s="825"/>
      <c r="AX29" s="825"/>
      <c r="AY29" s="825"/>
      <c r="AZ29" s="825"/>
      <c r="BA29" s="662"/>
      <c r="BB29" s="824"/>
      <c r="BC29" s="825"/>
      <c r="BD29" s="825"/>
      <c r="BE29" s="825"/>
      <c r="BF29" s="825"/>
      <c r="BG29" s="662"/>
      <c r="BH29" s="840">
        <f>IF($A$1="补货",L29+R29+X29,L29)</f>
        <v>0</v>
      </c>
      <c r="BI29" s="677">
        <f>IF($A$1="补货",M29+S29+Y29,M29)</f>
        <v>0</v>
      </c>
      <c r="BJ29" s="677">
        <f>IF($A$1="补货",N29+T29+Z29,N29)</f>
        <v>0</v>
      </c>
      <c r="BK29" s="677">
        <f>IF($A$1="补货",O29+U29+AA29,O29)</f>
        <v>0</v>
      </c>
      <c r="BL29" s="677">
        <f>IF($A$1="补货",P29+V29+AB29,P29)</f>
        <v>0</v>
      </c>
      <c r="BM29" s="662"/>
      <c r="BN29" s="811"/>
      <c r="BO29" s="812"/>
      <c r="BP29" s="812"/>
      <c r="BQ29" s="812"/>
      <c r="BR29" s="812"/>
      <c r="BS29" s="662"/>
      <c r="BT29" s="676">
        <f t="shared" si="2"/>
        <v>0</v>
      </c>
      <c r="BU29" s="684">
        <f t="shared" si="2"/>
        <v>0</v>
      </c>
      <c r="BV29" s="684">
        <f t="shared" si="2"/>
        <v>0</v>
      </c>
      <c r="BW29" s="684">
        <f t="shared" si="2"/>
        <v>0</v>
      </c>
      <c r="BX29" s="684">
        <f t="shared" si="2"/>
        <v>0</v>
      </c>
      <c r="BY29" s="662"/>
      <c r="BZ29" s="849" t="str">
        <f t="shared" si="3"/>
        <v>-</v>
      </c>
      <c r="CA29" s="850" t="str">
        <f t="shared" si="3"/>
        <v>-</v>
      </c>
      <c r="CB29" s="850" t="str">
        <f t="shared" si="3"/>
        <v>-</v>
      </c>
      <c r="CC29" s="850" t="str">
        <f t="shared" si="3"/>
        <v>-</v>
      </c>
      <c r="CD29" s="850" t="str">
        <f t="shared" si="3"/>
        <v>-</v>
      </c>
      <c r="CE29" s="868" t="str">
        <f t="shared" si="3"/>
        <v>-</v>
      </c>
    </row>
    <row r="30" ht="60" customHeight="1" spans="2:83">
      <c r="B30" s="563"/>
      <c r="C30" s="563"/>
      <c r="D30" s="551" t="s">
        <v>30</v>
      </c>
      <c r="E30" s="552" t="s">
        <v>31</v>
      </c>
      <c r="F30" s="762" t="s">
        <v>184</v>
      </c>
      <c r="G30" s="762" t="s">
        <v>185</v>
      </c>
      <c r="H30" s="762" t="s">
        <v>186</v>
      </c>
      <c r="I30" s="762" t="s">
        <v>187</v>
      </c>
      <c r="J30" s="762" t="s">
        <v>188</v>
      </c>
      <c r="K30" s="773"/>
      <c r="L30" s="652"/>
      <c r="M30" s="653"/>
      <c r="N30" s="653"/>
      <c r="O30" s="653"/>
      <c r="P30" s="653"/>
      <c r="Q30" s="665"/>
      <c r="R30" s="817"/>
      <c r="S30" s="818"/>
      <c r="T30" s="818"/>
      <c r="U30" s="818"/>
      <c r="V30" s="818"/>
      <c r="W30" s="666"/>
      <c r="X30" s="817"/>
      <c r="Y30" s="818"/>
      <c r="Z30" s="818"/>
      <c r="AA30" s="818"/>
      <c r="AB30" s="818"/>
      <c r="AC30" s="666"/>
      <c r="AD30" s="652"/>
      <c r="AE30" s="653"/>
      <c r="AF30" s="653"/>
      <c r="AG30" s="653"/>
      <c r="AH30" s="653"/>
      <c r="AI30" s="665"/>
      <c r="AJ30" s="652"/>
      <c r="AK30" s="653"/>
      <c r="AL30" s="653"/>
      <c r="AM30" s="653"/>
      <c r="AN30" s="653"/>
      <c r="AO30" s="665"/>
      <c r="AP30" s="829"/>
      <c r="AQ30" s="830"/>
      <c r="AR30" s="830"/>
      <c r="AS30" s="830"/>
      <c r="AT30" s="830"/>
      <c r="AU30" s="666"/>
      <c r="AV30" s="829"/>
      <c r="AW30" s="830"/>
      <c r="AX30" s="830"/>
      <c r="AY30" s="830"/>
      <c r="AZ30" s="830"/>
      <c r="BA30" s="666"/>
      <c r="BB30" s="829"/>
      <c r="BC30" s="830"/>
      <c r="BD30" s="830"/>
      <c r="BE30" s="830"/>
      <c r="BF30" s="830"/>
      <c r="BG30" s="666"/>
      <c r="BH30" s="680">
        <f>IF($A$1="补货",L30+R30+X30,L30)</f>
        <v>0</v>
      </c>
      <c r="BI30" s="681">
        <f>IF($A$1="补货",M30+S30+Y30,M30)</f>
        <v>0</v>
      </c>
      <c r="BJ30" s="681">
        <f>IF($A$1="补货",N30+T30+Z30,N30)</f>
        <v>0</v>
      </c>
      <c r="BK30" s="681">
        <f>IF($A$1="补货",O30+U30+AA30,O30)</f>
        <v>0</v>
      </c>
      <c r="BL30" s="681">
        <f>IF($A$1="补货",P30+V30+AB30,P30)</f>
        <v>0</v>
      </c>
      <c r="BM30" s="666"/>
      <c r="BN30" s="817"/>
      <c r="BO30" s="818"/>
      <c r="BP30" s="818"/>
      <c r="BQ30" s="818"/>
      <c r="BR30" s="818"/>
      <c r="BS30" s="666"/>
      <c r="BT30" s="683">
        <f t="shared" si="2"/>
        <v>0</v>
      </c>
      <c r="BU30" s="690">
        <f t="shared" si="2"/>
        <v>0</v>
      </c>
      <c r="BV30" s="690">
        <f t="shared" si="2"/>
        <v>0</v>
      </c>
      <c r="BW30" s="690">
        <f t="shared" si="2"/>
        <v>0</v>
      </c>
      <c r="BX30" s="690">
        <f t="shared" si="2"/>
        <v>0</v>
      </c>
      <c r="BY30" s="666"/>
      <c r="BZ30" s="858" t="str">
        <f t="shared" si="3"/>
        <v>-</v>
      </c>
      <c r="CA30" s="859" t="str">
        <f t="shared" si="3"/>
        <v>-</v>
      </c>
      <c r="CB30" s="859" t="str">
        <f t="shared" si="3"/>
        <v>-</v>
      </c>
      <c r="CC30" s="859" t="str">
        <f t="shared" si="3"/>
        <v>-</v>
      </c>
      <c r="CD30" s="859" t="str">
        <f t="shared" si="3"/>
        <v>-</v>
      </c>
      <c r="CE30" s="870" t="str">
        <f t="shared" si="3"/>
        <v>-</v>
      </c>
    </row>
    <row r="31" ht="14.25" spans="4:11">
      <c r="D31"/>
      <c r="E31"/>
      <c r="F31"/>
      <c r="G31"/>
      <c r="H31"/>
      <c r="I31"/>
      <c r="J31"/>
      <c r="K31"/>
    </row>
  </sheetData>
  <mergeCells count="7">
    <mergeCell ref="BH1:BJ1"/>
    <mergeCell ref="AD2:AI2"/>
    <mergeCell ref="AJ2:AO2"/>
    <mergeCell ref="AP2:AU2"/>
    <mergeCell ref="AV2:BA2"/>
    <mergeCell ref="BB2:BG2"/>
    <mergeCell ref="BZ2:CE2"/>
  </mergeCells>
  <conditionalFormatting sqref="L4:Q30">
    <cfRule type="expression" dxfId="0" priority="2">
      <formula>L4/BB4*7&lt;20</formula>
    </cfRule>
    <cfRule type="expression" dxfId="1" priority="5">
      <formula>L4/BB4*7&lt;50</formula>
    </cfRule>
  </conditionalFormatting>
  <conditionalFormatting sqref="R4:W30">
    <cfRule type="expression" dxfId="2" priority="4">
      <formula>OR(R4=0,R4="0")</formula>
    </cfRule>
  </conditionalFormatting>
  <conditionalFormatting sqref="X4:AC30">
    <cfRule type="expression" dxfId="2" priority="3">
      <formula>OR(X4=0,X4="0")</formula>
    </cfRule>
  </conditionalFormatting>
  <conditionalFormatting sqref="BB4:BG30">
    <cfRule type="expression" dxfId="3" priority="8">
      <formula>BB4&gt;1</formula>
    </cfRule>
    <cfRule type="expression" dxfId="4" priority="9">
      <formula>BB4&gt;0.5</formula>
    </cfRule>
    <cfRule type="expression" dxfId="5" priority="10">
      <formula>BB4&gt;0</formula>
    </cfRule>
  </conditionalFormatting>
  <conditionalFormatting sqref="BH4:BM30">
    <cfRule type="expression" dxfId="6" priority="6">
      <formula>AND(BH4&lt;&gt;"",BH4/BB4&lt;4)</formula>
    </cfRule>
    <cfRule type="expression" dxfId="7" priority="7">
      <formula>AND(BH4&lt;&gt;"",BH4=0)</formula>
    </cfRule>
  </conditionalFormatting>
  <conditionalFormatting sqref="BN4:BS30">
    <cfRule type="expression" dxfId="8" priority="1">
      <formula>AND($A$1&lt;&gt;"补货",BN4&gt;R4)</formula>
    </cfRule>
  </conditionalFormatting>
  <conditionalFormatting sqref="BT4:BY30">
    <cfRule type="expression" dxfId="6" priority="14">
      <formula>AND(BT4&lt;&gt;"",BT4/BB4&lt;4)</formula>
    </cfRule>
    <cfRule type="expression" dxfId="7" priority="15">
      <formula>AND(BT4&lt;&gt;"",BT4=0)</formula>
    </cfRule>
  </conditionalFormatting>
  <conditionalFormatting sqref="BZ4:CE30">
    <cfRule type="expression" dxfId="9" priority="11">
      <formula>BZ4&lt;20</formula>
    </cfRule>
    <cfRule type="expression" dxfId="0" priority="12">
      <formula>BZ4&lt;50</formula>
    </cfRule>
    <cfRule type="expression" dxfId="10" priority="13">
      <formula>BZ4&lt;100</formula>
    </cfRule>
  </conditionalFormatting>
  <dataValidations count="1">
    <dataValidation type="list" allowBlank="1" showInputMessage="1" showErrorMessage="1" sqref="A1">
      <formula1>"补货,入库"</formula1>
    </dataValidation>
  </dataValidations>
  <pageMargins left="0.7" right="0.7" top="0.75" bottom="0.75" header="0.3" footer="0.3"/>
  <pageSetup paperSize="9" orientation="portrait" verticalDpi="203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66FF66"/>
  </sheetPr>
  <dimension ref="B1:M193"/>
  <sheetViews>
    <sheetView showGridLines="0" tabSelected="1" zoomScale="55" zoomScaleNormal="55" workbookViewId="0">
      <selection activeCell="B3" sqref="B3"/>
    </sheetView>
  </sheetViews>
  <sheetFormatPr defaultColWidth="9" defaultRowHeight="25.5"/>
  <cols>
    <col min="1" max="1" width="9" style="4"/>
    <col min="2" max="3" width="12.125" style="4" customWidth="1"/>
    <col min="4" max="4" width="35.25" style="5" customWidth="1"/>
    <col min="5" max="5" width="31.125" style="4" customWidth="1"/>
    <col min="6" max="6" width="10" style="4" customWidth="1"/>
    <col min="7" max="7" width="11.375" style="4" customWidth="1"/>
    <col min="8" max="8" width="14.125" style="4" customWidth="1"/>
    <col min="9" max="9" width="17" style="4" customWidth="1"/>
    <col min="10" max="10" width="13" style="6" customWidth="1"/>
    <col min="11" max="11" width="20.625" style="6" customWidth="1"/>
    <col min="12" max="13" width="25.625" style="4" customWidth="1"/>
    <col min="14" max="16384" width="9" style="4"/>
  </cols>
  <sheetData>
    <row r="1" ht="41.25" customHeight="1"/>
    <row r="3" s="1" customFormat="1" ht="40.5" customHeight="1" spans="2:13">
      <c r="B3" s="7" t="s">
        <v>364</v>
      </c>
      <c r="C3" s="7" t="s">
        <v>365</v>
      </c>
      <c r="D3" s="7" t="s">
        <v>366</v>
      </c>
      <c r="E3" s="7" t="s">
        <v>13</v>
      </c>
      <c r="F3" s="7" t="s">
        <v>367</v>
      </c>
      <c r="G3" s="7" t="s">
        <v>368</v>
      </c>
      <c r="H3" s="7" t="s">
        <v>369</v>
      </c>
      <c r="I3" s="7" t="s">
        <v>370</v>
      </c>
      <c r="J3" s="48" t="s">
        <v>702</v>
      </c>
      <c r="K3" s="48" t="s">
        <v>703</v>
      </c>
      <c r="L3" s="7" t="s">
        <v>189</v>
      </c>
      <c r="M3" s="7" t="s">
        <v>704</v>
      </c>
    </row>
    <row r="4" ht="50.1" customHeight="1" spans="2:13">
      <c r="B4" s="8" t="s">
        <v>375</v>
      </c>
      <c r="C4" s="8" t="s">
        <v>376</v>
      </c>
      <c r="D4" s="9" t="s">
        <v>377</v>
      </c>
      <c r="E4" s="10"/>
      <c r="F4" s="11" t="s">
        <v>16</v>
      </c>
      <c r="G4" s="11" t="s">
        <v>378</v>
      </c>
      <c r="H4" s="11" t="s">
        <v>379</v>
      </c>
      <c r="I4" s="49" t="s">
        <v>380</v>
      </c>
      <c r="J4" s="50">
        <v>10</v>
      </c>
      <c r="K4" s="50">
        <v>10.2</v>
      </c>
      <c r="L4" s="51">
        <f>'在庫情報（袜子）'!U4</f>
        <v>0</v>
      </c>
      <c r="M4" s="52">
        <f t="shared" ref="M4:M70" si="0">K4*L4</f>
        <v>0</v>
      </c>
    </row>
    <row r="5" ht="50.1" customHeight="1" spans="2:13">
      <c r="B5" s="10"/>
      <c r="C5" s="10"/>
      <c r="D5" s="12"/>
      <c r="E5" s="10"/>
      <c r="F5" s="11" t="s">
        <v>17</v>
      </c>
      <c r="G5" s="11" t="s">
        <v>382</v>
      </c>
      <c r="H5" s="11" t="s">
        <v>383</v>
      </c>
      <c r="I5" s="49" t="s">
        <v>380</v>
      </c>
      <c r="J5" s="50">
        <v>10</v>
      </c>
      <c r="K5" s="50">
        <v>10.2</v>
      </c>
      <c r="L5" s="51">
        <f>'在庫情報（袜子）'!U5</f>
        <v>0</v>
      </c>
      <c r="M5" s="52">
        <f t="shared" si="0"/>
        <v>0</v>
      </c>
    </row>
    <row r="6" ht="50.1" customHeight="1" spans="2:13">
      <c r="B6" s="10"/>
      <c r="C6" s="10"/>
      <c r="D6" s="12"/>
      <c r="E6" s="10"/>
      <c r="F6" s="11" t="s">
        <v>18</v>
      </c>
      <c r="G6" s="11" t="s">
        <v>385</v>
      </c>
      <c r="H6" s="11" t="s">
        <v>386</v>
      </c>
      <c r="I6" s="49" t="s">
        <v>380</v>
      </c>
      <c r="J6" s="50">
        <v>10</v>
      </c>
      <c r="K6" s="50">
        <v>10.2</v>
      </c>
      <c r="L6" s="51">
        <f>'在庫情報（袜子）'!U6</f>
        <v>0</v>
      </c>
      <c r="M6" s="52">
        <f t="shared" si="0"/>
        <v>0</v>
      </c>
    </row>
    <row r="7" ht="50.1" customHeight="1" spans="2:13">
      <c r="B7" s="10"/>
      <c r="C7" s="10"/>
      <c r="D7" s="12"/>
      <c r="E7" s="10"/>
      <c r="F7" s="13" t="s">
        <v>19</v>
      </c>
      <c r="G7" s="13" t="s">
        <v>388</v>
      </c>
      <c r="H7" s="13" t="s">
        <v>389</v>
      </c>
      <c r="I7" s="53" t="s">
        <v>380</v>
      </c>
      <c r="J7" s="54">
        <v>10</v>
      </c>
      <c r="K7" s="54">
        <v>10.2</v>
      </c>
      <c r="L7" s="55">
        <f>'在庫情報（袜子）'!U7</f>
        <v>0</v>
      </c>
      <c r="M7" s="56">
        <f t="shared" si="0"/>
        <v>0</v>
      </c>
    </row>
    <row r="8" ht="50.1" customHeight="1" spans="2:13">
      <c r="B8" s="8" t="s">
        <v>391</v>
      </c>
      <c r="C8" s="8" t="s">
        <v>376</v>
      </c>
      <c r="D8" s="9" t="s">
        <v>392</v>
      </c>
      <c r="E8" s="8"/>
      <c r="F8" s="14" t="s">
        <v>16</v>
      </c>
      <c r="G8" s="14" t="s">
        <v>378</v>
      </c>
      <c r="H8" s="14" t="s">
        <v>379</v>
      </c>
      <c r="I8" s="57" t="s">
        <v>393</v>
      </c>
      <c r="J8" s="58">
        <v>10.8</v>
      </c>
      <c r="K8" s="58">
        <f t="shared" ref="K8:K74" si="1">J8+0.2</f>
        <v>11</v>
      </c>
      <c r="L8" s="59">
        <f>'在庫情報（袜子）'!U8</f>
        <v>0</v>
      </c>
      <c r="M8" s="60">
        <f t="shared" si="0"/>
        <v>0</v>
      </c>
    </row>
    <row r="9" ht="50.1" customHeight="1" spans="2:13">
      <c r="B9" s="10"/>
      <c r="C9" s="10"/>
      <c r="D9" s="12"/>
      <c r="E9" s="10"/>
      <c r="F9" s="11" t="s">
        <v>17</v>
      </c>
      <c r="G9" s="11" t="s">
        <v>395</v>
      </c>
      <c r="H9" s="11" t="s">
        <v>383</v>
      </c>
      <c r="I9" s="61" t="s">
        <v>393</v>
      </c>
      <c r="J9" s="50">
        <v>10.8</v>
      </c>
      <c r="K9" s="50">
        <f t="shared" si="1"/>
        <v>11</v>
      </c>
      <c r="L9" s="51">
        <f>'在庫情報（袜子）'!U9</f>
        <v>0</v>
      </c>
      <c r="M9" s="52">
        <f t="shared" si="0"/>
        <v>0</v>
      </c>
    </row>
    <row r="10" ht="50.1" customHeight="1" spans="2:13">
      <c r="B10" s="10"/>
      <c r="C10" s="10"/>
      <c r="D10" s="12"/>
      <c r="E10" s="10"/>
      <c r="F10" s="11" t="s">
        <v>18</v>
      </c>
      <c r="G10" s="11" t="s">
        <v>397</v>
      </c>
      <c r="H10" s="11" t="s">
        <v>386</v>
      </c>
      <c r="I10" s="61" t="s">
        <v>393</v>
      </c>
      <c r="J10" s="50">
        <v>10.8</v>
      </c>
      <c r="K10" s="50">
        <f t="shared" si="1"/>
        <v>11</v>
      </c>
      <c r="L10" s="51">
        <f>'在庫情報（袜子）'!U10</f>
        <v>0</v>
      </c>
      <c r="M10" s="52">
        <f t="shared" si="0"/>
        <v>0</v>
      </c>
    </row>
    <row r="11" ht="50.1" customHeight="1" spans="2:13">
      <c r="B11" s="15"/>
      <c r="C11" s="15"/>
      <c r="D11" s="16"/>
      <c r="E11" s="15"/>
      <c r="F11" s="13" t="s">
        <v>19</v>
      </c>
      <c r="G11" s="13" t="s">
        <v>399</v>
      </c>
      <c r="H11" s="13" t="s">
        <v>389</v>
      </c>
      <c r="I11" s="62" t="s">
        <v>393</v>
      </c>
      <c r="J11" s="54">
        <v>10.8</v>
      </c>
      <c r="K11" s="54">
        <f t="shared" si="1"/>
        <v>11</v>
      </c>
      <c r="L11" s="55">
        <f>'在庫情報（袜子）'!U11</f>
        <v>0</v>
      </c>
      <c r="M11" s="56">
        <f t="shared" si="0"/>
        <v>0</v>
      </c>
    </row>
    <row r="12" ht="50.1" customHeight="1" spans="2:13">
      <c r="B12" s="8" t="s">
        <v>401</v>
      </c>
      <c r="C12" s="8" t="s">
        <v>376</v>
      </c>
      <c r="D12" s="9" t="s">
        <v>402</v>
      </c>
      <c r="E12" s="8"/>
      <c r="F12" s="14" t="s">
        <v>16</v>
      </c>
      <c r="G12" s="14" t="s">
        <v>395</v>
      </c>
      <c r="H12" s="14" t="s">
        <v>383</v>
      </c>
      <c r="I12" s="63" t="s">
        <v>380</v>
      </c>
      <c r="J12" s="58">
        <v>10.5</v>
      </c>
      <c r="K12" s="58">
        <f t="shared" si="1"/>
        <v>10.7</v>
      </c>
      <c r="L12" s="59">
        <f>'在庫情報（袜子）'!U12</f>
        <v>0</v>
      </c>
      <c r="M12" s="60">
        <f t="shared" si="0"/>
        <v>0</v>
      </c>
    </row>
    <row r="13" ht="50.1" customHeight="1" spans="2:13">
      <c r="B13" s="10"/>
      <c r="C13" s="10"/>
      <c r="D13" s="12"/>
      <c r="E13" s="10"/>
      <c r="F13" s="11" t="s">
        <v>17</v>
      </c>
      <c r="G13" s="11" t="s">
        <v>397</v>
      </c>
      <c r="H13" s="11" t="s">
        <v>386</v>
      </c>
      <c r="I13" s="49" t="s">
        <v>380</v>
      </c>
      <c r="J13" s="50">
        <v>10.5</v>
      </c>
      <c r="K13" s="50">
        <f t="shared" si="1"/>
        <v>10.7</v>
      </c>
      <c r="L13" s="51">
        <f>'在庫情報（袜子）'!U13</f>
        <v>0</v>
      </c>
      <c r="M13" s="52">
        <f t="shared" si="0"/>
        <v>0</v>
      </c>
    </row>
    <row r="14" ht="50.1" customHeight="1" spans="2:13">
      <c r="B14" s="15"/>
      <c r="C14" s="15"/>
      <c r="D14" s="16"/>
      <c r="E14" s="15"/>
      <c r="F14" s="13" t="s">
        <v>18</v>
      </c>
      <c r="G14" s="13" t="s">
        <v>399</v>
      </c>
      <c r="H14" s="13" t="s">
        <v>389</v>
      </c>
      <c r="I14" s="53" t="s">
        <v>380</v>
      </c>
      <c r="J14" s="54">
        <v>10.5</v>
      </c>
      <c r="K14" s="54">
        <f t="shared" si="1"/>
        <v>10.7</v>
      </c>
      <c r="L14" s="55">
        <f>'在庫情報（袜子）'!U14</f>
        <v>0</v>
      </c>
      <c r="M14" s="56">
        <f t="shared" si="0"/>
        <v>0</v>
      </c>
    </row>
    <row r="15" ht="50.1" customHeight="1" spans="2:13">
      <c r="B15" s="8" t="s">
        <v>406</v>
      </c>
      <c r="C15" s="8" t="s">
        <v>407</v>
      </c>
      <c r="D15" s="9">
        <v>20052</v>
      </c>
      <c r="E15" s="17"/>
      <c r="F15" s="14" t="s">
        <v>16</v>
      </c>
      <c r="G15" s="14" t="s">
        <v>378</v>
      </c>
      <c r="H15" s="14" t="s">
        <v>408</v>
      </c>
      <c r="I15" s="64" t="s">
        <v>380</v>
      </c>
      <c r="J15" s="58">
        <v>14.8</v>
      </c>
      <c r="K15" s="58">
        <f t="shared" si="1"/>
        <v>15</v>
      </c>
      <c r="L15" s="59">
        <f>'在庫情報（袜子）'!U15</f>
        <v>0</v>
      </c>
      <c r="M15" s="65">
        <f t="shared" si="0"/>
        <v>0</v>
      </c>
    </row>
    <row r="16" ht="50.1" customHeight="1" spans="2:13">
      <c r="B16" s="10"/>
      <c r="C16" s="10"/>
      <c r="D16" s="12"/>
      <c r="E16" s="17"/>
      <c r="F16" s="11" t="s">
        <v>17</v>
      </c>
      <c r="G16" s="11" t="s">
        <v>395</v>
      </c>
      <c r="H16" s="11" t="s">
        <v>383</v>
      </c>
      <c r="I16" s="49" t="s">
        <v>380</v>
      </c>
      <c r="J16" s="50">
        <v>14.8</v>
      </c>
      <c r="K16" s="50">
        <f t="shared" si="1"/>
        <v>15</v>
      </c>
      <c r="L16" s="51">
        <f>'在庫情報（袜子）'!U16</f>
        <v>0</v>
      </c>
      <c r="M16" s="66">
        <f t="shared" si="0"/>
        <v>0</v>
      </c>
    </row>
    <row r="17" s="2" customFormat="1" ht="50.1" customHeight="1" spans="2:13">
      <c r="B17" s="18"/>
      <c r="C17" s="18"/>
      <c r="D17" s="19"/>
      <c r="E17" s="20"/>
      <c r="F17" s="21" t="s">
        <v>18</v>
      </c>
      <c r="G17" s="22" t="s">
        <v>397</v>
      </c>
      <c r="H17" s="22" t="s">
        <v>386</v>
      </c>
      <c r="I17" s="67" t="s">
        <v>393</v>
      </c>
      <c r="J17" s="68">
        <v>14.8</v>
      </c>
      <c r="K17" s="68">
        <f t="shared" si="1"/>
        <v>15</v>
      </c>
      <c r="L17" s="69">
        <f>'在庫情報（袜子）'!U17</f>
        <v>0</v>
      </c>
      <c r="M17" s="70">
        <f t="shared" si="0"/>
        <v>0</v>
      </c>
    </row>
    <row r="18" s="2" customFormat="1" ht="50.1" customHeight="1" spans="2:13">
      <c r="B18" s="23"/>
      <c r="C18" s="18"/>
      <c r="D18" s="19"/>
      <c r="E18" s="20"/>
      <c r="F18" s="24" t="s">
        <v>19</v>
      </c>
      <c r="G18" s="13" t="s">
        <v>399</v>
      </c>
      <c r="H18" s="13" t="s">
        <v>389</v>
      </c>
      <c r="I18" s="71" t="s">
        <v>393</v>
      </c>
      <c r="J18" s="54">
        <v>14.8</v>
      </c>
      <c r="K18" s="54">
        <f t="shared" ref="K18" si="2">J18+0.2</f>
        <v>15</v>
      </c>
      <c r="L18" s="55">
        <f>'在庫情報（袜子）'!U18</f>
        <v>0</v>
      </c>
      <c r="M18" s="72">
        <f t="shared" ref="M18" si="3">K18*L18</f>
        <v>0</v>
      </c>
    </row>
    <row r="19" ht="50.1" customHeight="1" spans="2:13">
      <c r="B19" s="8" t="s">
        <v>413</v>
      </c>
      <c r="C19" s="8" t="s">
        <v>407</v>
      </c>
      <c r="D19" s="9" t="s">
        <v>414</v>
      </c>
      <c r="E19" s="8"/>
      <c r="F19" s="14" t="s">
        <v>16</v>
      </c>
      <c r="G19" s="14" t="s">
        <v>395</v>
      </c>
      <c r="H19" s="14" t="s">
        <v>383</v>
      </c>
      <c r="I19" s="63" t="s">
        <v>380</v>
      </c>
      <c r="J19" s="58">
        <v>12.8</v>
      </c>
      <c r="K19" s="58">
        <f t="shared" si="1"/>
        <v>13</v>
      </c>
      <c r="L19" s="59">
        <f>'在庫情報（袜子）'!U19</f>
        <v>0</v>
      </c>
      <c r="M19" s="60">
        <f t="shared" si="0"/>
        <v>0</v>
      </c>
    </row>
    <row r="20" ht="50.1" customHeight="1" spans="2:13">
      <c r="B20" s="10"/>
      <c r="C20" s="10"/>
      <c r="D20" s="12"/>
      <c r="E20" s="10"/>
      <c r="F20" s="11" t="s">
        <v>17</v>
      </c>
      <c r="G20" s="11" t="s">
        <v>397</v>
      </c>
      <c r="H20" s="11" t="s">
        <v>386</v>
      </c>
      <c r="I20" s="49" t="s">
        <v>380</v>
      </c>
      <c r="J20" s="50">
        <v>12.8</v>
      </c>
      <c r="K20" s="50">
        <f t="shared" si="1"/>
        <v>13</v>
      </c>
      <c r="L20" s="51">
        <f>'在庫情報（袜子）'!U20</f>
        <v>0</v>
      </c>
      <c r="M20" s="52">
        <f t="shared" si="0"/>
        <v>0</v>
      </c>
    </row>
    <row r="21" ht="50.1" customHeight="1" spans="2:13">
      <c r="B21" s="15"/>
      <c r="C21" s="15"/>
      <c r="D21" s="16"/>
      <c r="E21" s="15"/>
      <c r="F21" s="13" t="s">
        <v>18</v>
      </c>
      <c r="G21" s="13" t="s">
        <v>399</v>
      </c>
      <c r="H21" s="13" t="s">
        <v>389</v>
      </c>
      <c r="I21" s="62" t="s">
        <v>393</v>
      </c>
      <c r="J21" s="54">
        <v>12.8</v>
      </c>
      <c r="K21" s="54">
        <f t="shared" si="1"/>
        <v>13</v>
      </c>
      <c r="L21" s="55">
        <f>'在庫情報（袜子）'!U21</f>
        <v>0</v>
      </c>
      <c r="M21" s="56">
        <f t="shared" si="0"/>
        <v>0</v>
      </c>
    </row>
    <row r="22" ht="50.1" customHeight="1" spans="2:13">
      <c r="B22" s="25" t="s">
        <v>418</v>
      </c>
      <c r="C22" s="25" t="s">
        <v>407</v>
      </c>
      <c r="D22" s="26" t="s">
        <v>419</v>
      </c>
      <c r="E22" s="25"/>
      <c r="F22" s="27" t="s">
        <v>16</v>
      </c>
      <c r="G22" s="27" t="s">
        <v>395</v>
      </c>
      <c r="H22" s="27" t="s">
        <v>383</v>
      </c>
      <c r="I22" s="27" t="s">
        <v>393</v>
      </c>
      <c r="J22" s="73">
        <v>10</v>
      </c>
      <c r="K22" s="73">
        <f t="shared" si="1"/>
        <v>10.2</v>
      </c>
      <c r="L22" s="74">
        <f>'在庫情報（袜子）'!U22</f>
        <v>0</v>
      </c>
      <c r="M22" s="75">
        <f t="shared" si="0"/>
        <v>0</v>
      </c>
    </row>
    <row r="23" ht="50.1" customHeight="1" spans="2:13">
      <c r="B23" s="28"/>
      <c r="C23" s="28"/>
      <c r="D23" s="29"/>
      <c r="E23" s="28"/>
      <c r="F23" s="30" t="s">
        <v>17</v>
      </c>
      <c r="G23" s="30" t="s">
        <v>397</v>
      </c>
      <c r="H23" s="30" t="s">
        <v>386</v>
      </c>
      <c r="I23" s="30" t="s">
        <v>393</v>
      </c>
      <c r="J23" s="76">
        <v>10</v>
      </c>
      <c r="K23" s="76">
        <f t="shared" si="1"/>
        <v>10.2</v>
      </c>
      <c r="L23" s="77">
        <f>'在庫情報（袜子）'!U23</f>
        <v>0</v>
      </c>
      <c r="M23" s="78">
        <f t="shared" si="0"/>
        <v>0</v>
      </c>
    </row>
    <row r="24" ht="50.1" customHeight="1" spans="2:13">
      <c r="B24" s="31"/>
      <c r="C24" s="31"/>
      <c r="D24" s="32"/>
      <c r="E24" s="31"/>
      <c r="F24" s="33" t="s">
        <v>18</v>
      </c>
      <c r="G24" s="33" t="s">
        <v>399</v>
      </c>
      <c r="H24" s="33" t="s">
        <v>389</v>
      </c>
      <c r="I24" s="33" t="s">
        <v>393</v>
      </c>
      <c r="J24" s="79">
        <v>10</v>
      </c>
      <c r="K24" s="79">
        <f t="shared" si="1"/>
        <v>10.2</v>
      </c>
      <c r="L24" s="80">
        <f>'在庫情報（袜子）'!U24</f>
        <v>0</v>
      </c>
      <c r="M24" s="81">
        <f t="shared" si="0"/>
        <v>0</v>
      </c>
    </row>
    <row r="25" ht="50.1" customHeight="1" spans="2:13">
      <c r="B25" s="34" t="s">
        <v>423</v>
      </c>
      <c r="C25" s="35" t="s">
        <v>376</v>
      </c>
      <c r="D25" s="36" t="s">
        <v>424</v>
      </c>
      <c r="E25" s="35"/>
      <c r="F25" s="37" t="s">
        <v>16</v>
      </c>
      <c r="G25" s="37" t="s">
        <v>395</v>
      </c>
      <c r="H25" s="37" t="s">
        <v>383</v>
      </c>
      <c r="I25" s="64" t="s">
        <v>380</v>
      </c>
      <c r="J25" s="82">
        <v>10</v>
      </c>
      <c r="K25" s="82">
        <f t="shared" si="1"/>
        <v>10.2</v>
      </c>
      <c r="L25" s="83">
        <f>'在庫情報（袜子）'!U25</f>
        <v>0</v>
      </c>
      <c r="M25" s="84">
        <f t="shared" si="0"/>
        <v>0</v>
      </c>
    </row>
    <row r="26" ht="50.1" customHeight="1" spans="2:13">
      <c r="B26" s="38"/>
      <c r="C26" s="38"/>
      <c r="D26" s="39"/>
      <c r="E26" s="38"/>
      <c r="F26" s="40" t="s">
        <v>17</v>
      </c>
      <c r="G26" s="40" t="s">
        <v>397</v>
      </c>
      <c r="H26" s="40" t="s">
        <v>386</v>
      </c>
      <c r="I26" s="49" t="s">
        <v>380</v>
      </c>
      <c r="J26" s="85">
        <v>10</v>
      </c>
      <c r="K26" s="85">
        <f t="shared" si="1"/>
        <v>10.2</v>
      </c>
      <c r="L26" s="86">
        <f>'在庫情報（袜子）'!U26</f>
        <v>0</v>
      </c>
      <c r="M26" s="87">
        <f t="shared" si="0"/>
        <v>0</v>
      </c>
    </row>
    <row r="27" ht="50.1" customHeight="1" spans="2:13">
      <c r="B27" s="38"/>
      <c r="C27" s="38"/>
      <c r="D27" s="39"/>
      <c r="E27" s="41"/>
      <c r="F27" s="42" t="s">
        <v>18</v>
      </c>
      <c r="G27" s="42" t="s">
        <v>399</v>
      </c>
      <c r="H27" s="42" t="s">
        <v>389</v>
      </c>
      <c r="I27" s="88" t="s">
        <v>380</v>
      </c>
      <c r="J27" s="89">
        <v>10</v>
      </c>
      <c r="K27" s="89">
        <f t="shared" si="1"/>
        <v>10.2</v>
      </c>
      <c r="L27" s="90">
        <f>'在庫情報（袜子）'!U27</f>
        <v>0</v>
      </c>
      <c r="M27" s="91">
        <f t="shared" si="0"/>
        <v>0</v>
      </c>
    </row>
    <row r="28" ht="50.1" customHeight="1" spans="2:13">
      <c r="B28" s="43" t="s">
        <v>428</v>
      </c>
      <c r="C28" s="38" t="s">
        <v>376</v>
      </c>
      <c r="D28" s="39"/>
      <c r="E28" s="35"/>
      <c r="F28" s="37" t="s">
        <v>16</v>
      </c>
      <c r="G28" s="37" t="s">
        <v>395</v>
      </c>
      <c r="H28" s="37" t="s">
        <v>383</v>
      </c>
      <c r="I28" s="92" t="s">
        <v>380</v>
      </c>
      <c r="J28" s="82">
        <v>10</v>
      </c>
      <c r="K28" s="82">
        <f t="shared" si="1"/>
        <v>10.2</v>
      </c>
      <c r="L28" s="83">
        <f>'在庫情報（袜子）'!U28</f>
        <v>0</v>
      </c>
      <c r="M28" s="84">
        <f t="shared" si="0"/>
        <v>0</v>
      </c>
    </row>
    <row r="29" ht="50.1" customHeight="1" spans="2:13">
      <c r="B29" s="38"/>
      <c r="C29" s="38"/>
      <c r="D29" s="39"/>
      <c r="E29" s="38"/>
      <c r="F29" s="40" t="s">
        <v>17</v>
      </c>
      <c r="G29" s="40" t="s">
        <v>397</v>
      </c>
      <c r="H29" s="40" t="s">
        <v>386</v>
      </c>
      <c r="I29" s="93" t="s">
        <v>380</v>
      </c>
      <c r="J29" s="85">
        <v>10</v>
      </c>
      <c r="K29" s="85">
        <f t="shared" si="1"/>
        <v>10.2</v>
      </c>
      <c r="L29" s="86">
        <f>'在庫情報（袜子）'!U29</f>
        <v>0</v>
      </c>
      <c r="M29" s="87">
        <f t="shared" si="0"/>
        <v>0</v>
      </c>
    </row>
    <row r="30" ht="50.1" customHeight="1" spans="2:13">
      <c r="B30" s="41"/>
      <c r="C30" s="41"/>
      <c r="D30" s="44"/>
      <c r="E30" s="41"/>
      <c r="F30" s="42" t="s">
        <v>18</v>
      </c>
      <c r="G30" s="42" t="s">
        <v>399</v>
      </c>
      <c r="H30" s="42" t="s">
        <v>389</v>
      </c>
      <c r="I30" s="94" t="s">
        <v>380</v>
      </c>
      <c r="J30" s="89">
        <v>10</v>
      </c>
      <c r="K30" s="89">
        <f t="shared" si="1"/>
        <v>10.2</v>
      </c>
      <c r="L30" s="90">
        <f>'在庫情報（袜子）'!U30</f>
        <v>0</v>
      </c>
      <c r="M30" s="91">
        <f t="shared" si="0"/>
        <v>0</v>
      </c>
    </row>
    <row r="31" ht="50.1" customHeight="1" spans="2:13">
      <c r="B31" s="8" t="s">
        <v>432</v>
      </c>
      <c r="C31" s="8" t="s">
        <v>407</v>
      </c>
      <c r="D31" s="9" t="s">
        <v>433</v>
      </c>
      <c r="E31" s="8"/>
      <c r="F31" s="14" t="s">
        <v>16</v>
      </c>
      <c r="G31" s="14" t="s">
        <v>395</v>
      </c>
      <c r="H31" s="14" t="s">
        <v>383</v>
      </c>
      <c r="I31" s="64" t="s">
        <v>380</v>
      </c>
      <c r="J31" s="58">
        <v>10</v>
      </c>
      <c r="K31" s="58">
        <f t="shared" si="1"/>
        <v>10.2</v>
      </c>
      <c r="L31" s="59">
        <f>'在庫情報（袜子）'!U31</f>
        <v>0</v>
      </c>
      <c r="M31" s="65">
        <f t="shared" si="0"/>
        <v>0</v>
      </c>
    </row>
    <row r="32" ht="50.1" customHeight="1" spans="2:13">
      <c r="B32" s="10"/>
      <c r="C32" s="10"/>
      <c r="D32" s="12"/>
      <c r="E32" s="10"/>
      <c r="F32" s="11" t="s">
        <v>17</v>
      </c>
      <c r="G32" s="11" t="s">
        <v>397</v>
      </c>
      <c r="H32" s="11" t="s">
        <v>386</v>
      </c>
      <c r="I32" s="49" t="s">
        <v>380</v>
      </c>
      <c r="J32" s="50">
        <v>10</v>
      </c>
      <c r="K32" s="50">
        <f t="shared" si="1"/>
        <v>10.2</v>
      </c>
      <c r="L32" s="51">
        <f>'在庫情報（袜子）'!U32</f>
        <v>0</v>
      </c>
      <c r="M32" s="66">
        <f t="shared" si="0"/>
        <v>0</v>
      </c>
    </row>
    <row r="33" ht="50.1" customHeight="1" spans="2:13">
      <c r="B33" s="15"/>
      <c r="C33" s="15"/>
      <c r="D33" s="16"/>
      <c r="E33" s="15"/>
      <c r="F33" s="13" t="s">
        <v>18</v>
      </c>
      <c r="G33" s="13" t="s">
        <v>399</v>
      </c>
      <c r="H33" s="13" t="s">
        <v>389</v>
      </c>
      <c r="I33" s="88" t="s">
        <v>380</v>
      </c>
      <c r="J33" s="54">
        <v>10</v>
      </c>
      <c r="K33" s="54">
        <f t="shared" si="1"/>
        <v>10.2</v>
      </c>
      <c r="L33" s="55">
        <f>'在庫情報（袜子）'!U33</f>
        <v>0</v>
      </c>
      <c r="M33" s="72">
        <f t="shared" si="0"/>
        <v>0</v>
      </c>
    </row>
    <row r="34" ht="50.1" customHeight="1" spans="2:13">
      <c r="B34" s="35" t="s">
        <v>437</v>
      </c>
      <c r="C34" s="35" t="s">
        <v>376</v>
      </c>
      <c r="D34" s="36" t="s">
        <v>438</v>
      </c>
      <c r="E34" s="35"/>
      <c r="F34" s="37" t="s">
        <v>16</v>
      </c>
      <c r="G34" s="37" t="s">
        <v>395</v>
      </c>
      <c r="H34" s="37" t="s">
        <v>383</v>
      </c>
      <c r="I34" s="63" t="s">
        <v>380</v>
      </c>
      <c r="J34" s="82">
        <v>10</v>
      </c>
      <c r="K34" s="82">
        <f t="shared" si="1"/>
        <v>10.2</v>
      </c>
      <c r="L34" s="83">
        <f>'在庫情報（袜子）'!U34</f>
        <v>0</v>
      </c>
      <c r="M34" s="84">
        <f t="shared" si="0"/>
        <v>0</v>
      </c>
    </row>
    <row r="35" ht="50.1" customHeight="1" spans="2:13">
      <c r="B35" s="38"/>
      <c r="C35" s="38"/>
      <c r="D35" s="39"/>
      <c r="E35" s="38"/>
      <c r="F35" s="40" t="s">
        <v>17</v>
      </c>
      <c r="G35" s="40" t="s">
        <v>397</v>
      </c>
      <c r="H35" s="40" t="s">
        <v>386</v>
      </c>
      <c r="I35" s="49" t="s">
        <v>380</v>
      </c>
      <c r="J35" s="85">
        <v>10</v>
      </c>
      <c r="K35" s="85">
        <f t="shared" si="1"/>
        <v>10.2</v>
      </c>
      <c r="L35" s="86">
        <f>'在庫情報（袜子）'!U35</f>
        <v>0</v>
      </c>
      <c r="M35" s="87">
        <f t="shared" si="0"/>
        <v>0</v>
      </c>
    </row>
    <row r="36" ht="50.1" customHeight="1" spans="2:13">
      <c r="B36" s="41"/>
      <c r="C36" s="41"/>
      <c r="D36" s="44"/>
      <c r="E36" s="41"/>
      <c r="F36" s="42" t="s">
        <v>18</v>
      </c>
      <c r="G36" s="42" t="s">
        <v>399</v>
      </c>
      <c r="H36" s="42" t="s">
        <v>389</v>
      </c>
      <c r="I36" s="53" t="s">
        <v>380</v>
      </c>
      <c r="J36" s="89">
        <v>10</v>
      </c>
      <c r="K36" s="89">
        <f t="shared" si="1"/>
        <v>10.2</v>
      </c>
      <c r="L36" s="90">
        <f>'在庫情報（袜子）'!U36</f>
        <v>0</v>
      </c>
      <c r="M36" s="91">
        <f t="shared" si="0"/>
        <v>0</v>
      </c>
    </row>
    <row r="37" ht="50.1" customHeight="1" spans="2:13">
      <c r="B37" s="35" t="s">
        <v>442</v>
      </c>
      <c r="C37" s="35" t="s">
        <v>376</v>
      </c>
      <c r="D37" s="36" t="s">
        <v>443</v>
      </c>
      <c r="E37" s="35"/>
      <c r="F37" s="37" t="s">
        <v>16</v>
      </c>
      <c r="G37" s="37" t="s">
        <v>395</v>
      </c>
      <c r="H37" s="37" t="s">
        <v>383</v>
      </c>
      <c r="I37" s="64" t="s">
        <v>380</v>
      </c>
      <c r="J37" s="82">
        <v>10</v>
      </c>
      <c r="K37" s="82">
        <f t="shared" si="1"/>
        <v>10.2</v>
      </c>
      <c r="L37" s="83">
        <f>'在庫情報（袜子）'!U37</f>
        <v>0</v>
      </c>
      <c r="M37" s="84">
        <f t="shared" si="0"/>
        <v>0</v>
      </c>
    </row>
    <row r="38" ht="50.1" customHeight="1" spans="2:13">
      <c r="B38" s="38"/>
      <c r="C38" s="38"/>
      <c r="D38" s="39"/>
      <c r="E38" s="38"/>
      <c r="F38" s="40" t="s">
        <v>17</v>
      </c>
      <c r="G38" s="40" t="s">
        <v>397</v>
      </c>
      <c r="H38" s="40" t="s">
        <v>386</v>
      </c>
      <c r="I38" s="49" t="s">
        <v>380</v>
      </c>
      <c r="J38" s="85">
        <v>10</v>
      </c>
      <c r="K38" s="85">
        <f t="shared" si="1"/>
        <v>10.2</v>
      </c>
      <c r="L38" s="86">
        <f>'在庫情報（袜子）'!U38</f>
        <v>0</v>
      </c>
      <c r="M38" s="87">
        <f t="shared" si="0"/>
        <v>0</v>
      </c>
    </row>
    <row r="39" ht="50.1" customHeight="1" spans="2:13">
      <c r="B39" s="41"/>
      <c r="C39" s="41"/>
      <c r="D39" s="44"/>
      <c r="E39" s="41"/>
      <c r="F39" s="42" t="s">
        <v>18</v>
      </c>
      <c r="G39" s="42" t="s">
        <v>399</v>
      </c>
      <c r="H39" s="42" t="s">
        <v>389</v>
      </c>
      <c r="I39" s="88" t="s">
        <v>380</v>
      </c>
      <c r="J39" s="89">
        <v>10</v>
      </c>
      <c r="K39" s="89">
        <f t="shared" si="1"/>
        <v>10.2</v>
      </c>
      <c r="L39" s="90">
        <f>'在庫情報（袜子）'!U39</f>
        <v>0</v>
      </c>
      <c r="M39" s="91">
        <f t="shared" si="0"/>
        <v>0</v>
      </c>
    </row>
    <row r="40" ht="50.1" customHeight="1" spans="2:13">
      <c r="B40" s="35" t="s">
        <v>447</v>
      </c>
      <c r="C40" s="35" t="s">
        <v>376</v>
      </c>
      <c r="D40" s="36" t="s">
        <v>448</v>
      </c>
      <c r="E40" s="35"/>
      <c r="F40" s="37" t="s">
        <v>16</v>
      </c>
      <c r="G40" s="37" t="s">
        <v>395</v>
      </c>
      <c r="H40" s="37" t="s">
        <v>383</v>
      </c>
      <c r="I40" s="63" t="s">
        <v>380</v>
      </c>
      <c r="J40" s="82">
        <v>10</v>
      </c>
      <c r="K40" s="82">
        <f t="shared" si="1"/>
        <v>10.2</v>
      </c>
      <c r="L40" s="83">
        <f>'在庫情報（袜子）'!U40</f>
        <v>0</v>
      </c>
      <c r="M40" s="84">
        <f t="shared" si="0"/>
        <v>0</v>
      </c>
    </row>
    <row r="41" ht="50.1" customHeight="1" spans="2:13">
      <c r="B41" s="38"/>
      <c r="C41" s="38"/>
      <c r="D41" s="39"/>
      <c r="E41" s="38"/>
      <c r="F41" s="40" t="s">
        <v>17</v>
      </c>
      <c r="G41" s="40" t="s">
        <v>397</v>
      </c>
      <c r="H41" s="40" t="s">
        <v>386</v>
      </c>
      <c r="I41" s="49" t="s">
        <v>380</v>
      </c>
      <c r="J41" s="85">
        <v>10</v>
      </c>
      <c r="K41" s="85">
        <f t="shared" si="1"/>
        <v>10.2</v>
      </c>
      <c r="L41" s="86">
        <f>'在庫情報（袜子）'!U41</f>
        <v>0</v>
      </c>
      <c r="M41" s="87">
        <f t="shared" si="0"/>
        <v>0</v>
      </c>
    </row>
    <row r="42" ht="50.1" customHeight="1" spans="2:13">
      <c r="B42" s="41"/>
      <c r="C42" s="41"/>
      <c r="D42" s="44"/>
      <c r="E42" s="41"/>
      <c r="F42" s="42" t="s">
        <v>18</v>
      </c>
      <c r="G42" s="42" t="s">
        <v>399</v>
      </c>
      <c r="H42" s="42" t="s">
        <v>389</v>
      </c>
      <c r="I42" s="53" t="s">
        <v>380</v>
      </c>
      <c r="J42" s="89">
        <v>10</v>
      </c>
      <c r="K42" s="89">
        <f t="shared" si="1"/>
        <v>10.2</v>
      </c>
      <c r="L42" s="90">
        <f>'在庫情報（袜子）'!U42</f>
        <v>0</v>
      </c>
      <c r="M42" s="91">
        <f t="shared" si="0"/>
        <v>0</v>
      </c>
    </row>
    <row r="43" ht="50.1" customHeight="1" spans="2:13">
      <c r="B43" s="8" t="s">
        <v>452</v>
      </c>
      <c r="C43" s="8" t="s">
        <v>407</v>
      </c>
      <c r="D43" s="9">
        <v>19020</v>
      </c>
      <c r="E43" s="8"/>
      <c r="F43" s="14" t="s">
        <v>16</v>
      </c>
      <c r="G43" s="14" t="s">
        <v>378</v>
      </c>
      <c r="H43" s="14" t="s">
        <v>408</v>
      </c>
      <c r="I43" s="64" t="s">
        <v>380</v>
      </c>
      <c r="J43" s="58">
        <v>12</v>
      </c>
      <c r="K43" s="58">
        <f t="shared" si="1"/>
        <v>12.2</v>
      </c>
      <c r="L43" s="59">
        <f>'在庫情報（袜子）'!U43</f>
        <v>0</v>
      </c>
      <c r="M43" s="65">
        <f t="shared" si="0"/>
        <v>0</v>
      </c>
    </row>
    <row r="44" ht="50.1" customHeight="1" spans="2:13">
      <c r="B44" s="10"/>
      <c r="C44" s="10"/>
      <c r="D44" s="12"/>
      <c r="E44" s="10"/>
      <c r="F44" s="11" t="s">
        <v>17</v>
      </c>
      <c r="G44" s="11" t="s">
        <v>395</v>
      </c>
      <c r="H44" s="11" t="s">
        <v>383</v>
      </c>
      <c r="I44" s="49" t="s">
        <v>380</v>
      </c>
      <c r="J44" s="50">
        <v>12</v>
      </c>
      <c r="K44" s="50">
        <f t="shared" si="1"/>
        <v>12.2</v>
      </c>
      <c r="L44" s="51">
        <f>'在庫情報（袜子）'!U44</f>
        <v>0</v>
      </c>
      <c r="M44" s="66">
        <f t="shared" si="0"/>
        <v>0</v>
      </c>
    </row>
    <row r="45" ht="50.1" customHeight="1" spans="2:13">
      <c r="B45" s="10"/>
      <c r="C45" s="10"/>
      <c r="D45" s="12"/>
      <c r="E45" s="10"/>
      <c r="F45" s="22" t="s">
        <v>18</v>
      </c>
      <c r="G45" s="22" t="s">
        <v>397</v>
      </c>
      <c r="H45" s="22" t="s">
        <v>386</v>
      </c>
      <c r="I45" s="67" t="s">
        <v>393</v>
      </c>
      <c r="J45" s="68">
        <v>12</v>
      </c>
      <c r="K45" s="68">
        <f t="shared" si="1"/>
        <v>12.2</v>
      </c>
      <c r="L45" s="69">
        <f>'在庫情報（袜子）'!U45</f>
        <v>0</v>
      </c>
      <c r="M45" s="70">
        <f t="shared" si="0"/>
        <v>0</v>
      </c>
    </row>
    <row r="46" ht="50.1" customHeight="1" spans="2:13">
      <c r="B46" s="15"/>
      <c r="C46" s="15"/>
      <c r="D46" s="16"/>
      <c r="E46" s="15"/>
      <c r="F46" s="13" t="s">
        <v>19</v>
      </c>
      <c r="G46" s="13" t="s">
        <v>399</v>
      </c>
      <c r="H46" s="13" t="s">
        <v>389</v>
      </c>
      <c r="I46" s="71" t="s">
        <v>393</v>
      </c>
      <c r="J46" s="54">
        <v>12</v>
      </c>
      <c r="K46" s="54">
        <f t="shared" si="1"/>
        <v>12.2</v>
      </c>
      <c r="L46" s="55">
        <f>'在庫情報（袜子）'!U46</f>
        <v>0</v>
      </c>
      <c r="M46" s="72">
        <f t="shared" ref="M46" si="4">K46*L46</f>
        <v>0</v>
      </c>
    </row>
    <row r="47" ht="50.1" customHeight="1" spans="2:13">
      <c r="B47" s="8" t="s">
        <v>457</v>
      </c>
      <c r="C47" s="8" t="s">
        <v>407</v>
      </c>
      <c r="D47" s="9" t="s">
        <v>458</v>
      </c>
      <c r="E47" s="8"/>
      <c r="F47" s="14" t="s">
        <v>16</v>
      </c>
      <c r="G47" s="14" t="s">
        <v>378</v>
      </c>
      <c r="H47" s="14" t="s">
        <v>408</v>
      </c>
      <c r="I47" s="64" t="s">
        <v>380</v>
      </c>
      <c r="J47" s="58">
        <v>12</v>
      </c>
      <c r="K47" s="58">
        <f t="shared" si="1"/>
        <v>12.2</v>
      </c>
      <c r="L47" s="59">
        <f>'在庫情報（袜子）'!U47</f>
        <v>0</v>
      </c>
      <c r="M47" s="65">
        <f t="shared" si="0"/>
        <v>0</v>
      </c>
    </row>
    <row r="48" ht="50.1" customHeight="1" spans="2:13">
      <c r="B48" s="10"/>
      <c r="C48" s="10"/>
      <c r="D48" s="12"/>
      <c r="E48" s="10"/>
      <c r="F48" s="11" t="s">
        <v>17</v>
      </c>
      <c r="G48" s="11" t="s">
        <v>395</v>
      </c>
      <c r="H48" s="11" t="s">
        <v>383</v>
      </c>
      <c r="I48" s="49" t="s">
        <v>380</v>
      </c>
      <c r="J48" s="50">
        <v>12</v>
      </c>
      <c r="K48" s="50">
        <f t="shared" si="1"/>
        <v>12.2</v>
      </c>
      <c r="L48" s="51">
        <f>'在庫情報（袜子）'!U48</f>
        <v>0</v>
      </c>
      <c r="M48" s="66">
        <f t="shared" si="0"/>
        <v>0</v>
      </c>
    </row>
    <row r="49" ht="50.1" customHeight="1" spans="2:13">
      <c r="B49" s="10"/>
      <c r="C49" s="10"/>
      <c r="D49" s="12"/>
      <c r="E49" s="10"/>
      <c r="F49" s="22" t="s">
        <v>18</v>
      </c>
      <c r="G49" s="22" t="s">
        <v>397</v>
      </c>
      <c r="H49" s="22" t="s">
        <v>386</v>
      </c>
      <c r="I49" s="67" t="s">
        <v>393</v>
      </c>
      <c r="J49" s="68">
        <v>12</v>
      </c>
      <c r="K49" s="68">
        <f t="shared" si="1"/>
        <v>12.2</v>
      </c>
      <c r="L49" s="69">
        <f>'在庫情報（袜子）'!U49</f>
        <v>0</v>
      </c>
      <c r="M49" s="70">
        <f t="shared" si="0"/>
        <v>0</v>
      </c>
    </row>
    <row r="50" ht="50.1" customHeight="1" spans="2:13">
      <c r="B50" s="15"/>
      <c r="C50" s="15"/>
      <c r="D50" s="16"/>
      <c r="E50" s="15"/>
      <c r="F50" s="13" t="s">
        <v>19</v>
      </c>
      <c r="G50" s="13" t="s">
        <v>399</v>
      </c>
      <c r="H50" s="13" t="s">
        <v>389</v>
      </c>
      <c r="I50" s="71" t="s">
        <v>393</v>
      </c>
      <c r="J50" s="54">
        <v>12</v>
      </c>
      <c r="K50" s="54">
        <f t="shared" si="1"/>
        <v>12.2</v>
      </c>
      <c r="L50" s="55">
        <f>'在庫情報（袜子）'!U50</f>
        <v>0</v>
      </c>
      <c r="M50" s="72">
        <f t="shared" ref="M50" si="5">K50*L50</f>
        <v>0</v>
      </c>
    </row>
    <row r="51" ht="50.1" customHeight="1" spans="2:13">
      <c r="B51" s="8" t="s">
        <v>463</v>
      </c>
      <c r="C51" s="8" t="s">
        <v>376</v>
      </c>
      <c r="D51" s="9" t="s">
        <v>464</v>
      </c>
      <c r="E51" s="8"/>
      <c r="F51" s="45" t="s">
        <v>16</v>
      </c>
      <c r="G51" s="45" t="s">
        <v>395</v>
      </c>
      <c r="H51" s="45" t="s">
        <v>383</v>
      </c>
      <c r="I51" s="95" t="s">
        <v>380</v>
      </c>
      <c r="J51" s="96">
        <v>10</v>
      </c>
      <c r="K51" s="96">
        <f t="shared" si="1"/>
        <v>10.2</v>
      </c>
      <c r="L51" s="97">
        <f>'在庫情報（袜子）'!U51</f>
        <v>0</v>
      </c>
      <c r="M51" s="98">
        <f t="shared" si="0"/>
        <v>0</v>
      </c>
    </row>
    <row r="52" ht="50.1" customHeight="1" spans="2:13">
      <c r="B52" s="10"/>
      <c r="C52" s="10"/>
      <c r="D52" s="12"/>
      <c r="E52" s="10"/>
      <c r="F52" s="46" t="s">
        <v>17</v>
      </c>
      <c r="G52" s="46" t="s">
        <v>397</v>
      </c>
      <c r="H52" s="46" t="s">
        <v>386</v>
      </c>
      <c r="I52" s="99" t="s">
        <v>380</v>
      </c>
      <c r="J52" s="50">
        <v>10</v>
      </c>
      <c r="K52" s="50">
        <f t="shared" si="1"/>
        <v>10.2</v>
      </c>
      <c r="L52" s="51">
        <f>'在庫情報（袜子）'!U52</f>
        <v>0</v>
      </c>
      <c r="M52" s="52">
        <f t="shared" si="0"/>
        <v>0</v>
      </c>
    </row>
    <row r="53" ht="50.1" customHeight="1" spans="2:13">
      <c r="B53" s="15"/>
      <c r="C53" s="15"/>
      <c r="D53" s="16"/>
      <c r="E53" s="15"/>
      <c r="F53" s="24" t="s">
        <v>18</v>
      </c>
      <c r="G53" s="24" t="s">
        <v>399</v>
      </c>
      <c r="H53" s="24" t="s">
        <v>389</v>
      </c>
      <c r="I53" s="100" t="s">
        <v>380</v>
      </c>
      <c r="J53" s="54">
        <v>10</v>
      </c>
      <c r="K53" s="54">
        <f t="shared" si="1"/>
        <v>10.2</v>
      </c>
      <c r="L53" s="55">
        <f>'在庫情報（袜子）'!U53</f>
        <v>0</v>
      </c>
      <c r="M53" s="56">
        <f t="shared" si="0"/>
        <v>0</v>
      </c>
    </row>
    <row r="54" ht="50.1" customHeight="1" spans="2:13">
      <c r="B54" s="8" t="s">
        <v>468</v>
      </c>
      <c r="C54" s="8" t="s">
        <v>376</v>
      </c>
      <c r="D54" s="9" t="s">
        <v>469</v>
      </c>
      <c r="E54" s="8"/>
      <c r="F54" s="47" t="s">
        <v>16</v>
      </c>
      <c r="G54" s="47" t="s">
        <v>395</v>
      </c>
      <c r="H54" s="47" t="s">
        <v>383</v>
      </c>
      <c r="I54" s="101" t="s">
        <v>380</v>
      </c>
      <c r="J54" s="58">
        <v>11</v>
      </c>
      <c r="K54" s="58">
        <f t="shared" si="1"/>
        <v>11.2</v>
      </c>
      <c r="L54" s="59">
        <f>'在庫情報（袜子）'!U54</f>
        <v>0</v>
      </c>
      <c r="M54" s="60">
        <f t="shared" si="0"/>
        <v>0</v>
      </c>
    </row>
    <row r="55" ht="50.1" customHeight="1" spans="2:13">
      <c r="B55" s="10"/>
      <c r="C55" s="10"/>
      <c r="D55" s="12"/>
      <c r="E55" s="10"/>
      <c r="F55" s="46" t="s">
        <v>17</v>
      </c>
      <c r="G55" s="46" t="s">
        <v>397</v>
      </c>
      <c r="H55" s="46" t="s">
        <v>386</v>
      </c>
      <c r="I55" s="102" t="s">
        <v>380</v>
      </c>
      <c r="J55" s="50">
        <v>11</v>
      </c>
      <c r="K55" s="50">
        <f t="shared" si="1"/>
        <v>11.2</v>
      </c>
      <c r="L55" s="51">
        <f>'在庫情報（袜子）'!U55</f>
        <v>0</v>
      </c>
      <c r="M55" s="52">
        <f t="shared" si="0"/>
        <v>0</v>
      </c>
    </row>
    <row r="56" ht="50.1" customHeight="1" spans="2:13">
      <c r="B56" s="15"/>
      <c r="C56" s="15"/>
      <c r="D56" s="16"/>
      <c r="E56" s="15"/>
      <c r="F56" s="24" t="s">
        <v>18</v>
      </c>
      <c r="G56" s="24" t="s">
        <v>399</v>
      </c>
      <c r="H56" s="24" t="s">
        <v>389</v>
      </c>
      <c r="I56" s="103" t="s">
        <v>380</v>
      </c>
      <c r="J56" s="54">
        <v>11</v>
      </c>
      <c r="K56" s="54">
        <f t="shared" si="1"/>
        <v>11.2</v>
      </c>
      <c r="L56" s="55">
        <f>'在庫情報（袜子）'!U56</f>
        <v>0</v>
      </c>
      <c r="M56" s="56">
        <f t="shared" si="0"/>
        <v>0</v>
      </c>
    </row>
    <row r="57" ht="50.1" customHeight="1" spans="2:13">
      <c r="B57" s="8" t="s">
        <v>473</v>
      </c>
      <c r="C57" s="8" t="s">
        <v>376</v>
      </c>
      <c r="D57" s="9" t="s">
        <v>474</v>
      </c>
      <c r="E57" s="8"/>
      <c r="F57" s="47" t="s">
        <v>16</v>
      </c>
      <c r="G57" s="47" t="s">
        <v>395</v>
      </c>
      <c r="H57" s="47" t="s">
        <v>383</v>
      </c>
      <c r="I57" s="95" t="s">
        <v>380</v>
      </c>
      <c r="J57" s="58">
        <v>11</v>
      </c>
      <c r="K57" s="58">
        <f t="shared" si="1"/>
        <v>11.2</v>
      </c>
      <c r="L57" s="59">
        <f>'在庫情報（袜子）'!U57</f>
        <v>0</v>
      </c>
      <c r="M57" s="60">
        <f t="shared" si="0"/>
        <v>0</v>
      </c>
    </row>
    <row r="58" ht="50.1" customHeight="1" spans="2:13">
      <c r="B58" s="10"/>
      <c r="C58" s="10"/>
      <c r="D58" s="12"/>
      <c r="E58" s="10"/>
      <c r="F58" s="46" t="s">
        <v>17</v>
      </c>
      <c r="G58" s="46" t="s">
        <v>397</v>
      </c>
      <c r="H58" s="46" t="s">
        <v>386</v>
      </c>
      <c r="I58" s="99" t="s">
        <v>380</v>
      </c>
      <c r="J58" s="50">
        <v>11</v>
      </c>
      <c r="K58" s="50">
        <f t="shared" si="1"/>
        <v>11.2</v>
      </c>
      <c r="L58" s="51">
        <f>'在庫情報（袜子）'!U58</f>
        <v>0</v>
      </c>
      <c r="M58" s="52">
        <f t="shared" si="0"/>
        <v>0</v>
      </c>
    </row>
    <row r="59" ht="50.1" customHeight="1" spans="2:13">
      <c r="B59" s="15"/>
      <c r="C59" s="15"/>
      <c r="D59" s="16"/>
      <c r="E59" s="15"/>
      <c r="F59" s="24" t="s">
        <v>18</v>
      </c>
      <c r="G59" s="24" t="s">
        <v>399</v>
      </c>
      <c r="H59" s="24" t="s">
        <v>389</v>
      </c>
      <c r="I59" s="100" t="s">
        <v>380</v>
      </c>
      <c r="J59" s="54">
        <v>11</v>
      </c>
      <c r="K59" s="54">
        <f t="shared" si="1"/>
        <v>11.2</v>
      </c>
      <c r="L59" s="55">
        <f>'在庫情報（袜子）'!U59</f>
        <v>0</v>
      </c>
      <c r="M59" s="56">
        <f t="shared" si="0"/>
        <v>0</v>
      </c>
    </row>
    <row r="60" ht="50.1" customHeight="1" spans="2:13">
      <c r="B60" s="8" t="s">
        <v>478</v>
      </c>
      <c r="C60" s="8" t="s">
        <v>376</v>
      </c>
      <c r="D60" s="9" t="s">
        <v>479</v>
      </c>
      <c r="E60" s="8"/>
      <c r="F60" s="47" t="s">
        <v>16</v>
      </c>
      <c r="G60" s="47" t="s">
        <v>480</v>
      </c>
      <c r="H60" s="47" t="s">
        <v>481</v>
      </c>
      <c r="I60" s="101" t="s">
        <v>380</v>
      </c>
      <c r="J60" s="58">
        <v>18.8</v>
      </c>
      <c r="K60" s="58">
        <f t="shared" si="1"/>
        <v>19</v>
      </c>
      <c r="L60" s="59">
        <f>'在庫情報（袜子）'!U60</f>
        <v>0</v>
      </c>
      <c r="M60" s="60">
        <f t="shared" si="0"/>
        <v>0</v>
      </c>
    </row>
    <row r="61" ht="50.1" customHeight="1" spans="2:13">
      <c r="B61" s="10"/>
      <c r="C61" s="10"/>
      <c r="D61" s="12"/>
      <c r="E61" s="10"/>
      <c r="F61" s="46" t="s">
        <v>17</v>
      </c>
      <c r="G61" s="46" t="s">
        <v>378</v>
      </c>
      <c r="H61" s="46" t="s">
        <v>379</v>
      </c>
      <c r="I61" s="102" t="s">
        <v>380</v>
      </c>
      <c r="J61" s="50">
        <v>18.8</v>
      </c>
      <c r="K61" s="50">
        <f t="shared" si="1"/>
        <v>19</v>
      </c>
      <c r="L61" s="51">
        <f>'在庫情報（袜子）'!U61</f>
        <v>0</v>
      </c>
      <c r="M61" s="52">
        <f t="shared" si="0"/>
        <v>0</v>
      </c>
    </row>
    <row r="62" ht="50.1" customHeight="1" spans="2:13">
      <c r="B62" s="10"/>
      <c r="C62" s="10"/>
      <c r="D62" s="12"/>
      <c r="E62" s="10"/>
      <c r="F62" s="46" t="s">
        <v>18</v>
      </c>
      <c r="G62" s="46" t="s">
        <v>395</v>
      </c>
      <c r="H62" s="46" t="s">
        <v>383</v>
      </c>
      <c r="I62" s="102" t="s">
        <v>380</v>
      </c>
      <c r="J62" s="50">
        <v>18.8</v>
      </c>
      <c r="K62" s="50">
        <f t="shared" si="1"/>
        <v>19</v>
      </c>
      <c r="L62" s="51">
        <f>'在庫情報（袜子）'!U62</f>
        <v>0</v>
      </c>
      <c r="M62" s="52">
        <f t="shared" si="0"/>
        <v>0</v>
      </c>
    </row>
    <row r="63" ht="50.1" customHeight="1" spans="2:13">
      <c r="B63" s="10"/>
      <c r="C63" s="10"/>
      <c r="D63" s="12"/>
      <c r="E63" s="10"/>
      <c r="F63" s="46" t="s">
        <v>19</v>
      </c>
      <c r="G63" s="46" t="s">
        <v>397</v>
      </c>
      <c r="H63" s="46" t="s">
        <v>485</v>
      </c>
      <c r="I63" s="104" t="s">
        <v>393</v>
      </c>
      <c r="J63" s="50">
        <v>18.8</v>
      </c>
      <c r="K63" s="50">
        <f t="shared" si="1"/>
        <v>19</v>
      </c>
      <c r="L63" s="51">
        <f>'在庫情報（袜子）'!U63</f>
        <v>0</v>
      </c>
      <c r="M63" s="52">
        <f t="shared" si="0"/>
        <v>0</v>
      </c>
    </row>
    <row r="64" ht="50.1" customHeight="1" spans="2:13">
      <c r="B64" s="15"/>
      <c r="C64" s="15"/>
      <c r="D64" s="16"/>
      <c r="E64" s="15"/>
      <c r="F64" s="24" t="s">
        <v>20</v>
      </c>
      <c r="G64" s="24" t="s">
        <v>399</v>
      </c>
      <c r="H64" s="24" t="s">
        <v>487</v>
      </c>
      <c r="I64" s="105" t="s">
        <v>393</v>
      </c>
      <c r="J64" s="54">
        <v>18.8</v>
      </c>
      <c r="K64" s="54">
        <f t="shared" si="1"/>
        <v>19</v>
      </c>
      <c r="L64" s="55">
        <f>'在庫情報（袜子）'!U64</f>
        <v>0</v>
      </c>
      <c r="M64" s="56">
        <f t="shared" si="0"/>
        <v>0</v>
      </c>
    </row>
    <row r="65" s="3" customFormat="1" ht="50.1" customHeight="1" spans="2:13">
      <c r="B65" s="25" t="s">
        <v>489</v>
      </c>
      <c r="C65" s="25" t="s">
        <v>376</v>
      </c>
      <c r="D65" s="26" t="s">
        <v>490</v>
      </c>
      <c r="E65" s="25"/>
      <c r="F65" s="106" t="s">
        <v>16</v>
      </c>
      <c r="G65" s="106" t="s">
        <v>395</v>
      </c>
      <c r="H65" s="106" t="s">
        <v>383</v>
      </c>
      <c r="I65" s="109" t="s">
        <v>380</v>
      </c>
      <c r="J65" s="155">
        <v>10.5</v>
      </c>
      <c r="K65" s="155">
        <f t="shared" si="1"/>
        <v>10.7</v>
      </c>
      <c r="L65" s="74">
        <f>'在庫情報（袜子）'!U65</f>
        <v>0</v>
      </c>
      <c r="M65" s="75">
        <f t="shared" si="0"/>
        <v>0</v>
      </c>
    </row>
    <row r="66" ht="50.1" customHeight="1" spans="2:13">
      <c r="B66" s="28"/>
      <c r="C66" s="28"/>
      <c r="D66" s="29"/>
      <c r="E66" s="28"/>
      <c r="F66" s="107" t="s">
        <v>17</v>
      </c>
      <c r="G66" s="107" t="s">
        <v>397</v>
      </c>
      <c r="H66" s="107" t="s">
        <v>386</v>
      </c>
      <c r="I66" s="107" t="s">
        <v>380</v>
      </c>
      <c r="J66" s="156">
        <v>10.5</v>
      </c>
      <c r="K66" s="156">
        <f t="shared" si="1"/>
        <v>10.7</v>
      </c>
      <c r="L66" s="77">
        <f>'在庫情報（袜子）'!U66</f>
        <v>0</v>
      </c>
      <c r="M66" s="78">
        <f t="shared" si="0"/>
        <v>0</v>
      </c>
    </row>
    <row r="67" ht="50.1" customHeight="1" spans="2:13">
      <c r="B67" s="31"/>
      <c r="C67" s="31"/>
      <c r="D67" s="32"/>
      <c r="E67" s="31"/>
      <c r="F67" s="108" t="s">
        <v>18</v>
      </c>
      <c r="G67" s="108" t="s">
        <v>399</v>
      </c>
      <c r="H67" s="108" t="s">
        <v>389</v>
      </c>
      <c r="I67" s="157" t="s">
        <v>380</v>
      </c>
      <c r="J67" s="158">
        <v>10.5</v>
      </c>
      <c r="K67" s="158">
        <f t="shared" si="1"/>
        <v>10.7</v>
      </c>
      <c r="L67" s="80">
        <f>'在庫情報（袜子）'!U67</f>
        <v>0</v>
      </c>
      <c r="M67" s="81">
        <f t="shared" si="0"/>
        <v>0</v>
      </c>
    </row>
    <row r="68" ht="50.1" customHeight="1" spans="2:13">
      <c r="B68" s="8" t="s">
        <v>494</v>
      </c>
      <c r="C68" s="8" t="s">
        <v>407</v>
      </c>
      <c r="D68" s="9">
        <v>19021</v>
      </c>
      <c r="E68" s="8"/>
      <c r="F68" s="47" t="s">
        <v>16</v>
      </c>
      <c r="G68" s="47" t="s">
        <v>378</v>
      </c>
      <c r="H68" s="47" t="s">
        <v>408</v>
      </c>
      <c r="I68" s="159" t="s">
        <v>380</v>
      </c>
      <c r="J68" s="160">
        <v>12</v>
      </c>
      <c r="K68" s="160">
        <f t="shared" si="1"/>
        <v>12.2</v>
      </c>
      <c r="L68" s="59">
        <f>'在庫情報（袜子）'!U68</f>
        <v>0</v>
      </c>
      <c r="M68" s="65">
        <f t="shared" si="0"/>
        <v>0</v>
      </c>
    </row>
    <row r="69" ht="50.1" customHeight="1" spans="2:13">
      <c r="B69" s="10"/>
      <c r="C69" s="10"/>
      <c r="D69" s="12"/>
      <c r="E69" s="10"/>
      <c r="F69" s="46" t="s">
        <v>17</v>
      </c>
      <c r="G69" s="46" t="s">
        <v>395</v>
      </c>
      <c r="H69" s="46" t="s">
        <v>383</v>
      </c>
      <c r="I69" s="99" t="s">
        <v>380</v>
      </c>
      <c r="J69" s="161">
        <v>12</v>
      </c>
      <c r="K69" s="161">
        <f t="shared" si="1"/>
        <v>12.2</v>
      </c>
      <c r="L69" s="51">
        <f>'在庫情報（袜子）'!U69</f>
        <v>0</v>
      </c>
      <c r="M69" s="66">
        <f t="shared" si="0"/>
        <v>0</v>
      </c>
    </row>
    <row r="70" ht="50.1" customHeight="1" spans="2:13">
      <c r="B70" s="10"/>
      <c r="C70" s="10"/>
      <c r="D70" s="12"/>
      <c r="E70" s="10"/>
      <c r="F70" s="21" t="s">
        <v>18</v>
      </c>
      <c r="G70" s="21" t="s">
        <v>397</v>
      </c>
      <c r="H70" s="21" t="s">
        <v>386</v>
      </c>
      <c r="I70" s="162" t="s">
        <v>393</v>
      </c>
      <c r="J70" s="163">
        <v>12</v>
      </c>
      <c r="K70" s="163">
        <f t="shared" si="1"/>
        <v>12.2</v>
      </c>
      <c r="L70" s="69">
        <f>'在庫情報（袜子）'!U70</f>
        <v>0</v>
      </c>
      <c r="M70" s="70">
        <f t="shared" si="0"/>
        <v>0</v>
      </c>
    </row>
    <row r="71" ht="50.1" customHeight="1" spans="2:13">
      <c r="B71" s="15"/>
      <c r="C71" s="15"/>
      <c r="D71" s="16"/>
      <c r="E71" s="15"/>
      <c r="F71" s="24" t="s">
        <v>19</v>
      </c>
      <c r="G71" s="24" t="s">
        <v>399</v>
      </c>
      <c r="H71" s="24" t="s">
        <v>389</v>
      </c>
      <c r="I71" s="164" t="s">
        <v>393</v>
      </c>
      <c r="J71" s="165">
        <v>12</v>
      </c>
      <c r="K71" s="165">
        <f t="shared" ref="K71" si="6">J71+0.2</f>
        <v>12.2</v>
      </c>
      <c r="L71" s="55">
        <f>'在庫情報（袜子）'!U71</f>
        <v>0</v>
      </c>
      <c r="M71" s="72">
        <f t="shared" ref="M71:M83" si="7">K71*L71</f>
        <v>0</v>
      </c>
    </row>
    <row r="72" ht="50.1" customHeight="1" spans="2:13">
      <c r="B72" s="25" t="s">
        <v>499</v>
      </c>
      <c r="C72" s="25" t="s">
        <v>376</v>
      </c>
      <c r="D72" s="26" t="s">
        <v>500</v>
      </c>
      <c r="E72" s="25"/>
      <c r="F72" s="109" t="s">
        <v>16</v>
      </c>
      <c r="G72" s="109" t="s">
        <v>395</v>
      </c>
      <c r="H72" s="109" t="s">
        <v>383</v>
      </c>
      <c r="I72" s="109" t="s">
        <v>380</v>
      </c>
      <c r="J72" s="166">
        <v>10.5</v>
      </c>
      <c r="K72" s="166">
        <f t="shared" si="1"/>
        <v>10.7</v>
      </c>
      <c r="L72" s="167">
        <f>'在庫情報（袜子）'!U72</f>
        <v>0</v>
      </c>
      <c r="M72" s="168">
        <f t="shared" si="7"/>
        <v>0</v>
      </c>
    </row>
    <row r="73" ht="50.1" customHeight="1" spans="2:13">
      <c r="B73" s="28"/>
      <c r="C73" s="28"/>
      <c r="D73" s="29"/>
      <c r="E73" s="28"/>
      <c r="F73" s="107" t="s">
        <v>17</v>
      </c>
      <c r="G73" s="107" t="s">
        <v>397</v>
      </c>
      <c r="H73" s="107" t="s">
        <v>386</v>
      </c>
      <c r="I73" s="107" t="s">
        <v>380</v>
      </c>
      <c r="J73" s="156">
        <v>10.5</v>
      </c>
      <c r="K73" s="156">
        <f t="shared" si="1"/>
        <v>10.7</v>
      </c>
      <c r="L73" s="77">
        <f>'在庫情報（袜子）'!U73</f>
        <v>0</v>
      </c>
      <c r="M73" s="78">
        <f t="shared" si="7"/>
        <v>0</v>
      </c>
    </row>
    <row r="74" ht="50.1" customHeight="1" spans="2:13">
      <c r="B74" s="31"/>
      <c r="C74" s="31"/>
      <c r="D74" s="32"/>
      <c r="E74" s="31"/>
      <c r="F74" s="108" t="s">
        <v>18</v>
      </c>
      <c r="G74" s="108" t="s">
        <v>399</v>
      </c>
      <c r="H74" s="108" t="s">
        <v>389</v>
      </c>
      <c r="I74" s="157" t="s">
        <v>380</v>
      </c>
      <c r="J74" s="158">
        <v>10.5</v>
      </c>
      <c r="K74" s="158">
        <f t="shared" si="1"/>
        <v>10.7</v>
      </c>
      <c r="L74" s="80">
        <f>'在庫情報（袜子）'!U74</f>
        <v>0</v>
      </c>
      <c r="M74" s="81">
        <f t="shared" si="7"/>
        <v>0</v>
      </c>
    </row>
    <row r="75" ht="50.1" customHeight="1" spans="2:13">
      <c r="B75" s="8" t="s">
        <v>504</v>
      </c>
      <c r="C75" s="8" t="s">
        <v>407</v>
      </c>
      <c r="D75" s="9" t="s">
        <v>505</v>
      </c>
      <c r="E75" s="8"/>
      <c r="F75" s="47" t="s">
        <v>16</v>
      </c>
      <c r="G75" s="47" t="s">
        <v>395</v>
      </c>
      <c r="H75" s="47" t="s">
        <v>383</v>
      </c>
      <c r="I75" s="169" t="s">
        <v>393</v>
      </c>
      <c r="J75" s="160">
        <v>13.3</v>
      </c>
      <c r="K75" s="160">
        <v>13.2</v>
      </c>
      <c r="L75" s="59">
        <f>'在庫情報（袜子）'!U75</f>
        <v>0</v>
      </c>
      <c r="M75" s="60">
        <f t="shared" si="7"/>
        <v>0</v>
      </c>
    </row>
    <row r="76" ht="50.1" customHeight="1" spans="2:13">
      <c r="B76" s="10"/>
      <c r="C76" s="10"/>
      <c r="D76" s="12"/>
      <c r="E76" s="10"/>
      <c r="F76" s="46" t="s">
        <v>17</v>
      </c>
      <c r="G76" s="46" t="s">
        <v>397</v>
      </c>
      <c r="H76" s="46" t="s">
        <v>386</v>
      </c>
      <c r="I76" s="104" t="s">
        <v>393</v>
      </c>
      <c r="J76" s="161">
        <v>13.3</v>
      </c>
      <c r="K76" s="161">
        <v>13.2</v>
      </c>
      <c r="L76" s="51">
        <f>'在庫情報（袜子）'!U76</f>
        <v>0</v>
      </c>
      <c r="M76" s="52">
        <f t="shared" si="7"/>
        <v>0</v>
      </c>
    </row>
    <row r="77" ht="50.1" customHeight="1" spans="2:13">
      <c r="B77" s="15"/>
      <c r="C77" s="15"/>
      <c r="D77" s="16"/>
      <c r="E77" s="15"/>
      <c r="F77" s="24" t="s">
        <v>18</v>
      </c>
      <c r="G77" s="24" t="s">
        <v>399</v>
      </c>
      <c r="H77" s="24" t="s">
        <v>389</v>
      </c>
      <c r="I77" s="105" t="s">
        <v>393</v>
      </c>
      <c r="J77" s="165">
        <v>13.3</v>
      </c>
      <c r="K77" s="165">
        <v>13.2</v>
      </c>
      <c r="L77" s="55">
        <f>'在庫情報（袜子）'!U77</f>
        <v>0</v>
      </c>
      <c r="M77" s="56">
        <f t="shared" si="7"/>
        <v>0</v>
      </c>
    </row>
    <row r="78" ht="50.1" customHeight="1" spans="2:13">
      <c r="B78" s="25" t="s">
        <v>509</v>
      </c>
      <c r="C78" s="25" t="s">
        <v>407</v>
      </c>
      <c r="D78" s="26" t="s">
        <v>510</v>
      </c>
      <c r="E78" s="25"/>
      <c r="F78" s="106" t="s">
        <v>16</v>
      </c>
      <c r="G78" s="106" t="s">
        <v>395</v>
      </c>
      <c r="H78" s="106" t="s">
        <v>383</v>
      </c>
      <c r="I78" s="109" t="s">
        <v>393</v>
      </c>
      <c r="J78" s="155">
        <v>12.5</v>
      </c>
      <c r="K78" s="155">
        <v>12.7</v>
      </c>
      <c r="L78" s="74">
        <f>'在庫情報（袜子）'!U78</f>
        <v>0</v>
      </c>
      <c r="M78" s="75">
        <f t="shared" si="7"/>
        <v>0</v>
      </c>
    </row>
    <row r="79" ht="50.1" customHeight="1" spans="2:13">
      <c r="B79" s="28"/>
      <c r="C79" s="28"/>
      <c r="D79" s="29"/>
      <c r="E79" s="28"/>
      <c r="F79" s="107" t="s">
        <v>17</v>
      </c>
      <c r="G79" s="107" t="s">
        <v>397</v>
      </c>
      <c r="H79" s="107" t="s">
        <v>386</v>
      </c>
      <c r="I79" s="107" t="s">
        <v>393</v>
      </c>
      <c r="J79" s="156">
        <v>12.5</v>
      </c>
      <c r="K79" s="156">
        <v>12.7</v>
      </c>
      <c r="L79" s="77">
        <f>'在庫情報（袜子）'!U79</f>
        <v>0</v>
      </c>
      <c r="M79" s="78">
        <f t="shared" si="7"/>
        <v>0</v>
      </c>
    </row>
    <row r="80" ht="50.1" customHeight="1" spans="2:13">
      <c r="B80" s="31"/>
      <c r="C80" s="31"/>
      <c r="D80" s="32"/>
      <c r="E80" s="31"/>
      <c r="F80" s="108" t="s">
        <v>18</v>
      </c>
      <c r="G80" s="108" t="s">
        <v>399</v>
      </c>
      <c r="H80" s="108" t="s">
        <v>389</v>
      </c>
      <c r="I80" s="157" t="s">
        <v>393</v>
      </c>
      <c r="J80" s="158">
        <v>12.5</v>
      </c>
      <c r="K80" s="158">
        <v>12.7</v>
      </c>
      <c r="L80" s="80">
        <f>'在庫情報（袜子）'!U80</f>
        <v>0</v>
      </c>
      <c r="M80" s="81">
        <f t="shared" si="7"/>
        <v>0</v>
      </c>
    </row>
    <row r="81" s="3" customFormat="1" ht="50.1" customHeight="1" spans="2:13">
      <c r="B81" s="8" t="s">
        <v>514</v>
      </c>
      <c r="C81" s="110" t="s">
        <v>407</v>
      </c>
      <c r="D81" s="111" t="s">
        <v>515</v>
      </c>
      <c r="E81" s="112"/>
      <c r="F81" s="113" t="s">
        <v>16</v>
      </c>
      <c r="G81" s="113" t="s">
        <v>378</v>
      </c>
      <c r="H81" s="113" t="s">
        <v>383</v>
      </c>
      <c r="I81" s="170" t="s">
        <v>393</v>
      </c>
      <c r="J81" s="58">
        <v>12.5</v>
      </c>
      <c r="K81" s="58">
        <v>12.7</v>
      </c>
      <c r="L81" s="59">
        <f>'在庫情報（袜子）'!U81</f>
        <v>0</v>
      </c>
      <c r="M81" s="60">
        <f t="shared" si="7"/>
        <v>0</v>
      </c>
    </row>
    <row r="82" ht="50.1" customHeight="1" spans="2:13">
      <c r="B82" s="10"/>
      <c r="C82" s="10"/>
      <c r="D82" s="114"/>
      <c r="E82" s="10"/>
      <c r="F82" s="115" t="s">
        <v>17</v>
      </c>
      <c r="G82" s="115" t="s">
        <v>382</v>
      </c>
      <c r="H82" s="115" t="s">
        <v>383</v>
      </c>
      <c r="I82" s="171" t="s">
        <v>393</v>
      </c>
      <c r="J82" s="50">
        <v>12.5</v>
      </c>
      <c r="K82" s="50">
        <v>12.7</v>
      </c>
      <c r="L82" s="51">
        <f>'在庫情報（袜子）'!U82</f>
        <v>0</v>
      </c>
      <c r="M82" s="52">
        <f t="shared" si="7"/>
        <v>0</v>
      </c>
    </row>
    <row r="83" ht="50.1" customHeight="1" spans="2:13">
      <c r="B83" s="10"/>
      <c r="C83" s="10"/>
      <c r="D83" s="114"/>
      <c r="E83" s="10"/>
      <c r="F83" s="116" t="s">
        <v>18</v>
      </c>
      <c r="G83" s="116" t="s">
        <v>385</v>
      </c>
      <c r="H83" s="116" t="s">
        <v>386</v>
      </c>
      <c r="I83" s="172" t="s">
        <v>393</v>
      </c>
      <c r="J83" s="50">
        <v>12.5</v>
      </c>
      <c r="K83" s="50">
        <v>12.7</v>
      </c>
      <c r="L83" s="51">
        <f>'在庫情報（袜子）'!U83</f>
        <v>0</v>
      </c>
      <c r="M83" s="52">
        <f t="shared" si="7"/>
        <v>0</v>
      </c>
    </row>
    <row r="84" ht="50.1" customHeight="1" spans="2:13">
      <c r="B84" s="15"/>
      <c r="C84" s="10"/>
      <c r="D84" s="117"/>
      <c r="E84" s="10"/>
      <c r="F84" s="118" t="s">
        <v>19</v>
      </c>
      <c r="G84" s="118" t="s">
        <v>388</v>
      </c>
      <c r="H84" s="118" t="s">
        <v>389</v>
      </c>
      <c r="I84" s="173" t="s">
        <v>393</v>
      </c>
      <c r="J84" s="54">
        <v>12.5</v>
      </c>
      <c r="K84" s="54">
        <v>12.7</v>
      </c>
      <c r="L84" s="55">
        <f>'在庫情報（袜子）'!U84</f>
        <v>0</v>
      </c>
      <c r="M84" s="56">
        <f t="shared" ref="M84:M122" si="8">K84*L84</f>
        <v>0</v>
      </c>
    </row>
    <row r="85" ht="50.1" customHeight="1" spans="2:13">
      <c r="B85" s="8" t="s">
        <v>520</v>
      </c>
      <c r="C85" s="110" t="s">
        <v>407</v>
      </c>
      <c r="D85" s="119" t="s">
        <v>521</v>
      </c>
      <c r="E85" s="8"/>
      <c r="F85" s="47" t="s">
        <v>16</v>
      </c>
      <c r="G85" s="47" t="s">
        <v>395</v>
      </c>
      <c r="H85" s="47" t="s">
        <v>383</v>
      </c>
      <c r="I85" s="174" t="s">
        <v>393</v>
      </c>
      <c r="J85" s="58">
        <v>12.5</v>
      </c>
      <c r="K85" s="58">
        <v>12.7</v>
      </c>
      <c r="L85" s="59">
        <f>'在庫情報（袜子）'!U85</f>
        <v>0</v>
      </c>
      <c r="M85" s="60">
        <f t="shared" si="8"/>
        <v>0</v>
      </c>
    </row>
    <row r="86" ht="50.1" customHeight="1" spans="2:13">
      <c r="B86" s="10"/>
      <c r="C86" s="10"/>
      <c r="D86" s="119"/>
      <c r="E86" s="120"/>
      <c r="F86" s="46" t="s">
        <v>17</v>
      </c>
      <c r="G86" s="46" t="s">
        <v>397</v>
      </c>
      <c r="H86" s="46" t="s">
        <v>386</v>
      </c>
      <c r="I86" s="104" t="s">
        <v>393</v>
      </c>
      <c r="J86" s="50">
        <v>12.5</v>
      </c>
      <c r="K86" s="50">
        <v>12.7</v>
      </c>
      <c r="L86" s="51">
        <f>'在庫情報（袜子）'!U86</f>
        <v>0</v>
      </c>
      <c r="M86" s="52">
        <f t="shared" si="8"/>
        <v>0</v>
      </c>
    </row>
    <row r="87" ht="50.1" customHeight="1" spans="2:13">
      <c r="B87" s="15"/>
      <c r="C87" s="121"/>
      <c r="D87" s="119"/>
      <c r="E87" s="120"/>
      <c r="F87" s="24" t="s">
        <v>18</v>
      </c>
      <c r="G87" s="24" t="s">
        <v>399</v>
      </c>
      <c r="H87" s="24" t="s">
        <v>389</v>
      </c>
      <c r="I87" s="175" t="s">
        <v>393</v>
      </c>
      <c r="J87" s="54">
        <v>12.5</v>
      </c>
      <c r="K87" s="54">
        <v>12.7</v>
      </c>
      <c r="L87" s="55">
        <f>'在庫情報（袜子）'!U87</f>
        <v>0</v>
      </c>
      <c r="M87" s="56">
        <f t="shared" si="8"/>
        <v>0</v>
      </c>
    </row>
    <row r="88" ht="50.1" customHeight="1" spans="2:13">
      <c r="B88" s="25" t="s">
        <v>525</v>
      </c>
      <c r="C88" s="122" t="s">
        <v>407</v>
      </c>
      <c r="D88" s="123" t="s">
        <v>526</v>
      </c>
      <c r="E88" s="25"/>
      <c r="F88" s="106" t="s">
        <v>16</v>
      </c>
      <c r="G88" s="106" t="s">
        <v>395</v>
      </c>
      <c r="H88" s="106" t="s">
        <v>383</v>
      </c>
      <c r="I88" s="106" t="s">
        <v>393</v>
      </c>
      <c r="J88" s="73">
        <v>12.5</v>
      </c>
      <c r="K88" s="73">
        <v>12.7</v>
      </c>
      <c r="L88" s="74">
        <f>'在庫情報（袜子）'!U88</f>
        <v>0</v>
      </c>
      <c r="M88" s="75">
        <f t="shared" si="8"/>
        <v>0</v>
      </c>
    </row>
    <row r="89" ht="50.1" customHeight="1" spans="2:13">
      <c r="B89" s="28"/>
      <c r="C89" s="28"/>
      <c r="D89" s="124"/>
      <c r="E89" s="28"/>
      <c r="F89" s="107" t="s">
        <v>17</v>
      </c>
      <c r="G89" s="107" t="s">
        <v>397</v>
      </c>
      <c r="H89" s="107" t="s">
        <v>386</v>
      </c>
      <c r="I89" s="107" t="s">
        <v>393</v>
      </c>
      <c r="J89" s="76">
        <v>12.5</v>
      </c>
      <c r="K89" s="76">
        <v>12.7</v>
      </c>
      <c r="L89" s="77">
        <f>'在庫情報（袜子）'!U89</f>
        <v>0</v>
      </c>
      <c r="M89" s="78">
        <f t="shared" si="8"/>
        <v>0</v>
      </c>
    </row>
    <row r="90" ht="50.1" customHeight="1" spans="2:13">
      <c r="B90" s="31"/>
      <c r="C90" s="125"/>
      <c r="D90" s="124"/>
      <c r="E90" s="28"/>
      <c r="F90" s="108" t="s">
        <v>18</v>
      </c>
      <c r="G90" s="108" t="s">
        <v>399</v>
      </c>
      <c r="H90" s="108" t="s">
        <v>389</v>
      </c>
      <c r="I90" s="108" t="s">
        <v>393</v>
      </c>
      <c r="J90" s="79">
        <v>12.5</v>
      </c>
      <c r="K90" s="79">
        <v>12.7</v>
      </c>
      <c r="L90" s="80">
        <f>'在庫情報（袜子）'!U90</f>
        <v>0</v>
      </c>
      <c r="M90" s="81">
        <f t="shared" si="8"/>
        <v>0</v>
      </c>
    </row>
    <row r="91" ht="50.1" customHeight="1" spans="2:13">
      <c r="B91" s="8" t="s">
        <v>530</v>
      </c>
      <c r="C91" s="126" t="s">
        <v>407</v>
      </c>
      <c r="D91" s="127" t="s">
        <v>531</v>
      </c>
      <c r="E91" s="8"/>
      <c r="F91" s="47" t="s">
        <v>16</v>
      </c>
      <c r="G91" s="47" t="s">
        <v>532</v>
      </c>
      <c r="H91" s="47" t="s">
        <v>379</v>
      </c>
      <c r="I91" s="176" t="s">
        <v>380</v>
      </c>
      <c r="J91" s="58">
        <v>9</v>
      </c>
      <c r="K91" s="58">
        <v>9.2</v>
      </c>
      <c r="L91" s="59">
        <f>'在庫情報（袜子）'!U91</f>
        <v>0</v>
      </c>
      <c r="M91" s="60">
        <f t="shared" si="8"/>
        <v>0</v>
      </c>
    </row>
    <row r="92" ht="50.1" customHeight="1" spans="2:13">
      <c r="B92" s="10"/>
      <c r="C92" s="10"/>
      <c r="D92" s="119"/>
      <c r="E92" s="10"/>
      <c r="F92" s="46" t="s">
        <v>17</v>
      </c>
      <c r="G92" s="46" t="s">
        <v>534</v>
      </c>
      <c r="H92" s="46" t="s">
        <v>383</v>
      </c>
      <c r="I92" s="102" t="s">
        <v>380</v>
      </c>
      <c r="J92" s="50">
        <v>9</v>
      </c>
      <c r="K92" s="50">
        <v>9.2</v>
      </c>
      <c r="L92" s="51">
        <f>'在庫情報（袜子）'!U92</f>
        <v>0</v>
      </c>
      <c r="M92" s="52">
        <f t="shared" si="8"/>
        <v>0</v>
      </c>
    </row>
    <row r="93" ht="50.1" customHeight="1" spans="2:13">
      <c r="B93" s="15"/>
      <c r="C93" s="121"/>
      <c r="D93" s="119"/>
      <c r="E93" s="10"/>
      <c r="F93" s="24" t="s">
        <v>18</v>
      </c>
      <c r="G93" s="24" t="s">
        <v>536</v>
      </c>
      <c r="H93" s="24" t="s">
        <v>386</v>
      </c>
      <c r="I93" s="177" t="s">
        <v>380</v>
      </c>
      <c r="J93" s="54">
        <v>9</v>
      </c>
      <c r="K93" s="54">
        <v>9.2</v>
      </c>
      <c r="L93" s="55">
        <f>'在庫情報（袜子）'!U93</f>
        <v>0</v>
      </c>
      <c r="M93" s="56">
        <f t="shared" si="8"/>
        <v>0</v>
      </c>
    </row>
    <row r="94" ht="50.1" customHeight="1" spans="2:13">
      <c r="B94" s="8" t="s">
        <v>538</v>
      </c>
      <c r="C94" s="126" t="s">
        <v>407</v>
      </c>
      <c r="D94" s="127" t="s">
        <v>539</v>
      </c>
      <c r="E94" s="8"/>
      <c r="F94" s="47" t="s">
        <v>16</v>
      </c>
      <c r="G94" s="47" t="s">
        <v>480</v>
      </c>
      <c r="H94" s="47" t="s">
        <v>481</v>
      </c>
      <c r="I94" s="101" t="s">
        <v>380</v>
      </c>
      <c r="J94" s="58">
        <f>4.3*4</f>
        <v>17.2</v>
      </c>
      <c r="K94" s="58">
        <v>17.4</v>
      </c>
      <c r="L94" s="59">
        <f>'在庫情報（袜子）'!U94</f>
        <v>0</v>
      </c>
      <c r="M94" s="60">
        <f t="shared" si="8"/>
        <v>0</v>
      </c>
    </row>
    <row r="95" ht="50.1" customHeight="1" spans="2:13">
      <c r="B95" s="10"/>
      <c r="C95" s="10"/>
      <c r="D95" s="119"/>
      <c r="E95" s="10"/>
      <c r="F95" s="46" t="s">
        <v>17</v>
      </c>
      <c r="G95" s="46" t="s">
        <v>532</v>
      </c>
      <c r="H95" s="46" t="s">
        <v>379</v>
      </c>
      <c r="I95" s="102" t="s">
        <v>380</v>
      </c>
      <c r="J95" s="50">
        <f>4.3*4</f>
        <v>17.2</v>
      </c>
      <c r="K95" s="50">
        <v>17.4</v>
      </c>
      <c r="L95" s="51">
        <f>'在庫情報（袜子）'!U95</f>
        <v>0</v>
      </c>
      <c r="M95" s="52">
        <f t="shared" si="8"/>
        <v>0</v>
      </c>
    </row>
    <row r="96" ht="50.1" customHeight="1" spans="2:13">
      <c r="B96" s="15"/>
      <c r="C96" s="128"/>
      <c r="D96" s="129"/>
      <c r="E96" s="15"/>
      <c r="F96" s="24" t="s">
        <v>18</v>
      </c>
      <c r="G96" s="24" t="s">
        <v>542</v>
      </c>
      <c r="H96" s="24" t="s">
        <v>383</v>
      </c>
      <c r="I96" s="103" t="s">
        <v>380</v>
      </c>
      <c r="J96" s="54">
        <f>4.3*4</f>
        <v>17.2</v>
      </c>
      <c r="K96" s="54">
        <v>17.4</v>
      </c>
      <c r="L96" s="55">
        <f>'在庫情報（袜子）'!U96</f>
        <v>0</v>
      </c>
      <c r="M96" s="56">
        <f t="shared" si="8"/>
        <v>0</v>
      </c>
    </row>
    <row r="97" ht="50.1" customHeight="1" spans="2:13">
      <c r="B97" s="8" t="s">
        <v>544</v>
      </c>
      <c r="C97" s="130" t="s">
        <v>407</v>
      </c>
      <c r="D97" s="111" t="s">
        <v>545</v>
      </c>
      <c r="E97" s="131"/>
      <c r="F97" s="47" t="s">
        <v>16</v>
      </c>
      <c r="G97" s="47" t="s">
        <v>395</v>
      </c>
      <c r="H97" s="47" t="s">
        <v>383</v>
      </c>
      <c r="I97" s="174" t="s">
        <v>393</v>
      </c>
      <c r="J97" s="58">
        <v>12.5</v>
      </c>
      <c r="K97" s="58">
        <f t="shared" ref="K97:K122" si="9">J97+0.2</f>
        <v>12.7</v>
      </c>
      <c r="L97" s="59">
        <f>'在庫情報（袜子）'!U97</f>
        <v>0</v>
      </c>
      <c r="M97" s="60">
        <f t="shared" si="8"/>
        <v>0</v>
      </c>
    </row>
    <row r="98" ht="50.1" customHeight="1" spans="2:13">
      <c r="B98" s="10"/>
      <c r="C98" s="130"/>
      <c r="D98" s="114"/>
      <c r="E98" s="120"/>
      <c r="F98" s="46" t="s">
        <v>17</v>
      </c>
      <c r="G98" s="46" t="s">
        <v>397</v>
      </c>
      <c r="H98" s="46" t="s">
        <v>386</v>
      </c>
      <c r="I98" s="104" t="s">
        <v>393</v>
      </c>
      <c r="J98" s="50">
        <v>12.5</v>
      </c>
      <c r="K98" s="50">
        <f t="shared" si="9"/>
        <v>12.7</v>
      </c>
      <c r="L98" s="51">
        <f>'在庫情報（袜子）'!U98</f>
        <v>0</v>
      </c>
      <c r="M98" s="52">
        <f t="shared" si="8"/>
        <v>0</v>
      </c>
    </row>
    <row r="99" ht="50.1" customHeight="1" spans="2:13">
      <c r="B99" s="10"/>
      <c r="C99" s="130"/>
      <c r="D99" s="117"/>
      <c r="E99" s="120"/>
      <c r="F99" s="24" t="s">
        <v>18</v>
      </c>
      <c r="G99" s="24" t="s">
        <v>399</v>
      </c>
      <c r="H99" s="24" t="s">
        <v>389</v>
      </c>
      <c r="I99" s="175" t="s">
        <v>393</v>
      </c>
      <c r="J99" s="54">
        <v>12.5</v>
      </c>
      <c r="K99" s="54">
        <f t="shared" si="9"/>
        <v>12.7</v>
      </c>
      <c r="L99" s="55">
        <f>'在庫情報（袜子）'!U99</f>
        <v>0</v>
      </c>
      <c r="M99" s="56">
        <f t="shared" si="8"/>
        <v>0</v>
      </c>
    </row>
    <row r="100" ht="50.1" customHeight="1" spans="2:13">
      <c r="B100" s="17"/>
      <c r="C100" s="25" t="s">
        <v>407</v>
      </c>
      <c r="D100" s="132" t="s">
        <v>549</v>
      </c>
      <c r="E100" s="133"/>
      <c r="F100" s="106" t="s">
        <v>16</v>
      </c>
      <c r="G100" s="106" t="s">
        <v>395</v>
      </c>
      <c r="H100" s="106" t="s">
        <v>383</v>
      </c>
      <c r="I100" s="106" t="s">
        <v>393</v>
      </c>
      <c r="J100" s="73">
        <v>12.5</v>
      </c>
      <c r="K100" s="73">
        <f t="shared" si="9"/>
        <v>12.7</v>
      </c>
      <c r="L100" s="74">
        <f>'在庫情報（袜子）'!U100</f>
        <v>0</v>
      </c>
      <c r="M100" s="75">
        <f t="shared" si="8"/>
        <v>0</v>
      </c>
    </row>
    <row r="101" ht="50.1" customHeight="1" spans="2:13">
      <c r="B101" s="17"/>
      <c r="C101" s="28"/>
      <c r="D101" s="134"/>
      <c r="E101" s="135"/>
      <c r="F101" s="107" t="s">
        <v>17</v>
      </c>
      <c r="G101" s="107" t="s">
        <v>397</v>
      </c>
      <c r="H101" s="107" t="s">
        <v>386</v>
      </c>
      <c r="I101" s="107" t="s">
        <v>393</v>
      </c>
      <c r="J101" s="76">
        <v>12.5</v>
      </c>
      <c r="K101" s="76">
        <f t="shared" si="9"/>
        <v>12.7</v>
      </c>
      <c r="L101" s="77">
        <f>'在庫情報（袜子）'!U101</f>
        <v>0</v>
      </c>
      <c r="M101" s="78">
        <f t="shared" si="8"/>
        <v>0</v>
      </c>
    </row>
    <row r="102" ht="50.1" customHeight="1" spans="2:13">
      <c r="B102" s="136"/>
      <c r="C102" s="31"/>
      <c r="D102" s="137"/>
      <c r="E102" s="138"/>
      <c r="F102" s="108" t="s">
        <v>18</v>
      </c>
      <c r="G102" s="108" t="s">
        <v>399</v>
      </c>
      <c r="H102" s="108" t="s">
        <v>389</v>
      </c>
      <c r="I102" s="108" t="s">
        <v>393</v>
      </c>
      <c r="J102" s="79">
        <v>12.5</v>
      </c>
      <c r="K102" s="79">
        <f t="shared" si="9"/>
        <v>12.7</v>
      </c>
      <c r="L102" s="80">
        <f>'在庫情報（袜子）'!U102</f>
        <v>0</v>
      </c>
      <c r="M102" s="81">
        <f t="shared" si="8"/>
        <v>0</v>
      </c>
    </row>
    <row r="103" ht="50.1" customHeight="1" spans="2:13">
      <c r="B103" s="8" t="s">
        <v>553</v>
      </c>
      <c r="C103" s="130" t="s">
        <v>407</v>
      </c>
      <c r="D103" s="111" t="s">
        <v>554</v>
      </c>
      <c r="E103" s="120"/>
      <c r="F103" s="47" t="s">
        <v>16</v>
      </c>
      <c r="G103" s="14" t="s">
        <v>555</v>
      </c>
      <c r="H103" s="14" t="s">
        <v>556</v>
      </c>
      <c r="I103" s="101" t="s">
        <v>380</v>
      </c>
      <c r="J103" s="58">
        <v>13</v>
      </c>
      <c r="K103" s="58">
        <f t="shared" si="9"/>
        <v>13.2</v>
      </c>
      <c r="L103" s="59">
        <f>'在庫情報（袜子）'!U103</f>
        <v>0</v>
      </c>
      <c r="M103" s="60">
        <f t="shared" si="8"/>
        <v>0</v>
      </c>
    </row>
    <row r="104" ht="50.1" customHeight="1" spans="2:13">
      <c r="B104" s="10"/>
      <c r="C104" s="130"/>
      <c r="D104" s="114"/>
      <c r="E104" s="120"/>
      <c r="F104" s="46" t="s">
        <v>17</v>
      </c>
      <c r="G104" s="11" t="s">
        <v>558</v>
      </c>
      <c r="H104" s="11" t="s">
        <v>383</v>
      </c>
      <c r="I104" s="102" t="s">
        <v>380</v>
      </c>
      <c r="J104" s="50">
        <v>13</v>
      </c>
      <c r="K104" s="50">
        <f t="shared" si="9"/>
        <v>13.2</v>
      </c>
      <c r="L104" s="51">
        <f>'在庫情報（袜子）'!U104</f>
        <v>0</v>
      </c>
      <c r="M104" s="52">
        <f t="shared" si="8"/>
        <v>0</v>
      </c>
    </row>
    <row r="105" ht="50.1" customHeight="1" spans="2:13">
      <c r="B105" s="10"/>
      <c r="C105" s="130"/>
      <c r="D105" s="117"/>
      <c r="E105" s="15"/>
      <c r="F105" s="24" t="s">
        <v>18</v>
      </c>
      <c r="G105" s="13" t="s">
        <v>560</v>
      </c>
      <c r="H105" s="13" t="s">
        <v>561</v>
      </c>
      <c r="I105" s="175" t="s">
        <v>393</v>
      </c>
      <c r="J105" s="54">
        <v>13</v>
      </c>
      <c r="K105" s="54">
        <f t="shared" si="9"/>
        <v>13.2</v>
      </c>
      <c r="L105" s="55">
        <f>'在庫情報（袜子）'!U105</f>
        <v>0</v>
      </c>
      <c r="M105" s="56">
        <f t="shared" si="8"/>
        <v>0</v>
      </c>
    </row>
    <row r="106" ht="50.1" customHeight="1" spans="2:13">
      <c r="B106" s="17"/>
      <c r="C106" s="8" t="s">
        <v>407</v>
      </c>
      <c r="D106" s="111" t="s">
        <v>563</v>
      </c>
      <c r="E106" s="120"/>
      <c r="F106" s="47" t="s">
        <v>16</v>
      </c>
      <c r="G106" s="14" t="s">
        <v>564</v>
      </c>
      <c r="H106" s="14" t="s">
        <v>556</v>
      </c>
      <c r="I106" s="159" t="s">
        <v>380</v>
      </c>
      <c r="J106" s="58">
        <v>12.3</v>
      </c>
      <c r="K106" s="58">
        <f t="shared" si="9"/>
        <v>12.5</v>
      </c>
      <c r="L106" s="59">
        <f>'在庫情報（袜子）'!U106</f>
        <v>0</v>
      </c>
      <c r="M106" s="60">
        <f t="shared" si="8"/>
        <v>0</v>
      </c>
    </row>
    <row r="107" ht="50.1" customHeight="1" spans="2:13">
      <c r="B107" s="17"/>
      <c r="C107" s="10"/>
      <c r="D107" s="114"/>
      <c r="E107" s="120"/>
      <c r="F107" s="46" t="s">
        <v>17</v>
      </c>
      <c r="G107" s="11" t="s">
        <v>558</v>
      </c>
      <c r="H107" s="11" t="s">
        <v>383</v>
      </c>
      <c r="I107" s="99" t="s">
        <v>380</v>
      </c>
      <c r="J107" s="50">
        <v>12.3</v>
      </c>
      <c r="K107" s="50">
        <f t="shared" si="9"/>
        <v>12.5</v>
      </c>
      <c r="L107" s="51">
        <f>'在庫情報（袜子）'!U107</f>
        <v>0</v>
      </c>
      <c r="M107" s="52">
        <f t="shared" si="8"/>
        <v>0</v>
      </c>
    </row>
    <row r="108" ht="50.1" customHeight="1" spans="2:13">
      <c r="B108" s="136"/>
      <c r="C108" s="15"/>
      <c r="D108" s="117"/>
      <c r="E108" s="15"/>
      <c r="F108" s="24" t="s">
        <v>18</v>
      </c>
      <c r="G108" s="13" t="s">
        <v>560</v>
      </c>
      <c r="H108" s="13" t="s">
        <v>386</v>
      </c>
      <c r="I108" s="105" t="s">
        <v>393</v>
      </c>
      <c r="J108" s="54">
        <v>12.3</v>
      </c>
      <c r="K108" s="54">
        <f t="shared" si="9"/>
        <v>12.5</v>
      </c>
      <c r="L108" s="55">
        <f>'在庫情報（袜子）'!U108</f>
        <v>0</v>
      </c>
      <c r="M108" s="56">
        <f t="shared" si="8"/>
        <v>0</v>
      </c>
    </row>
    <row r="109" ht="50.1" customHeight="1" spans="2:13">
      <c r="B109" s="35" t="s">
        <v>568</v>
      </c>
      <c r="C109" s="35" t="s">
        <v>407</v>
      </c>
      <c r="D109" s="36" t="s">
        <v>569</v>
      </c>
      <c r="E109" s="139"/>
      <c r="F109" s="140" t="s">
        <v>16</v>
      </c>
      <c r="G109" s="37" t="s">
        <v>570</v>
      </c>
      <c r="H109" s="37" t="s">
        <v>379</v>
      </c>
      <c r="I109" s="178" t="s">
        <v>380</v>
      </c>
      <c r="J109" s="82">
        <v>14.5</v>
      </c>
      <c r="K109" s="82">
        <f t="shared" si="9"/>
        <v>14.7</v>
      </c>
      <c r="L109" s="83">
        <f>'在庫情報（袜子）'!U109</f>
        <v>0</v>
      </c>
      <c r="M109" s="84">
        <f t="shared" si="8"/>
        <v>0</v>
      </c>
    </row>
    <row r="110" ht="50.1" customHeight="1" spans="2:13">
      <c r="B110" s="38"/>
      <c r="C110" s="141"/>
      <c r="D110" s="39"/>
      <c r="E110" s="139"/>
      <c r="F110" s="142" t="s">
        <v>17</v>
      </c>
      <c r="G110" s="40" t="s">
        <v>572</v>
      </c>
      <c r="H110" s="40" t="s">
        <v>383</v>
      </c>
      <c r="I110" s="142" t="s">
        <v>393</v>
      </c>
      <c r="J110" s="85">
        <v>14.5</v>
      </c>
      <c r="K110" s="85">
        <f t="shared" si="9"/>
        <v>14.7</v>
      </c>
      <c r="L110" s="86">
        <f>'在庫情報（袜子）'!U110</f>
        <v>0</v>
      </c>
      <c r="M110" s="87">
        <f t="shared" si="8"/>
        <v>0</v>
      </c>
    </row>
    <row r="111" ht="50.1" customHeight="1" spans="2:13">
      <c r="B111" s="38"/>
      <c r="C111" s="141"/>
      <c r="D111" s="39"/>
      <c r="E111" s="139"/>
      <c r="F111" s="142" t="s">
        <v>18</v>
      </c>
      <c r="G111" s="40" t="s">
        <v>574</v>
      </c>
      <c r="H111" s="40" t="s">
        <v>386</v>
      </c>
      <c r="I111" s="142" t="s">
        <v>393</v>
      </c>
      <c r="J111" s="85">
        <v>14.5</v>
      </c>
      <c r="K111" s="85">
        <f t="shared" si="9"/>
        <v>14.7</v>
      </c>
      <c r="L111" s="86">
        <f>'在庫情報（袜子）'!U111</f>
        <v>0</v>
      </c>
      <c r="M111" s="87">
        <f t="shared" si="8"/>
        <v>0</v>
      </c>
    </row>
    <row r="112" ht="50.1" customHeight="1" spans="2:13">
      <c r="B112" s="38"/>
      <c r="C112" s="143"/>
      <c r="D112" s="44"/>
      <c r="E112" s="139"/>
      <c r="F112" s="144" t="s">
        <v>19</v>
      </c>
      <c r="G112" s="42" t="s">
        <v>576</v>
      </c>
      <c r="H112" s="42" t="s">
        <v>389</v>
      </c>
      <c r="I112" s="179" t="s">
        <v>393</v>
      </c>
      <c r="J112" s="89">
        <v>14.5</v>
      </c>
      <c r="K112" s="89">
        <f t="shared" si="9"/>
        <v>14.7</v>
      </c>
      <c r="L112" s="90">
        <f>'在庫情報（袜子）'!U112</f>
        <v>0</v>
      </c>
      <c r="M112" s="91">
        <f t="shared" si="8"/>
        <v>0</v>
      </c>
    </row>
    <row r="113" ht="50.1" customHeight="1" spans="2:13">
      <c r="B113" s="38"/>
      <c r="C113" s="35" t="s">
        <v>407</v>
      </c>
      <c r="D113" s="36" t="s">
        <v>578</v>
      </c>
      <c r="E113" s="35"/>
      <c r="F113" s="140" t="s">
        <v>16</v>
      </c>
      <c r="G113" s="37" t="s">
        <v>570</v>
      </c>
      <c r="H113" s="37" t="s">
        <v>379</v>
      </c>
      <c r="I113" s="140" t="s">
        <v>380</v>
      </c>
      <c r="J113" s="82">
        <v>14.5</v>
      </c>
      <c r="K113" s="82">
        <f t="shared" si="9"/>
        <v>14.7</v>
      </c>
      <c r="L113" s="83">
        <f>'在庫情報（袜子）'!U113</f>
        <v>0</v>
      </c>
      <c r="M113" s="84">
        <f t="shared" si="8"/>
        <v>0</v>
      </c>
    </row>
    <row r="114" ht="50.1" customHeight="1" spans="2:13">
      <c r="B114" s="38"/>
      <c r="C114" s="141"/>
      <c r="D114" s="39"/>
      <c r="E114" s="38"/>
      <c r="F114" s="142" t="s">
        <v>17</v>
      </c>
      <c r="G114" s="40" t="s">
        <v>572</v>
      </c>
      <c r="H114" s="40" t="s">
        <v>383</v>
      </c>
      <c r="I114" s="142" t="s">
        <v>393</v>
      </c>
      <c r="J114" s="85">
        <v>14.5</v>
      </c>
      <c r="K114" s="85">
        <f t="shared" si="9"/>
        <v>14.7</v>
      </c>
      <c r="L114" s="86">
        <f>'在庫情報（袜子）'!U114</f>
        <v>0</v>
      </c>
      <c r="M114" s="87">
        <f t="shared" si="8"/>
        <v>0</v>
      </c>
    </row>
    <row r="115" ht="50.1" customHeight="1" spans="2:13">
      <c r="B115" s="38"/>
      <c r="C115" s="141"/>
      <c r="D115" s="39"/>
      <c r="E115" s="38"/>
      <c r="F115" s="142" t="s">
        <v>18</v>
      </c>
      <c r="G115" s="40" t="s">
        <v>574</v>
      </c>
      <c r="H115" s="40" t="s">
        <v>386</v>
      </c>
      <c r="I115" s="142" t="s">
        <v>393</v>
      </c>
      <c r="J115" s="85">
        <v>14.5</v>
      </c>
      <c r="K115" s="85">
        <f t="shared" si="9"/>
        <v>14.7</v>
      </c>
      <c r="L115" s="86">
        <f>'在庫情報（袜子）'!U115</f>
        <v>0</v>
      </c>
      <c r="M115" s="87">
        <f t="shared" si="8"/>
        <v>0</v>
      </c>
    </row>
    <row r="116" ht="50.1" customHeight="1" spans="2:13">
      <c r="B116" s="38"/>
      <c r="C116" s="141"/>
      <c r="D116" s="39"/>
      <c r="E116" s="38"/>
      <c r="F116" s="144" t="s">
        <v>19</v>
      </c>
      <c r="G116" s="42" t="s">
        <v>576</v>
      </c>
      <c r="H116" s="42" t="s">
        <v>389</v>
      </c>
      <c r="I116" s="144" t="s">
        <v>393</v>
      </c>
      <c r="J116" s="89">
        <v>14.5</v>
      </c>
      <c r="K116" s="89">
        <f t="shared" si="9"/>
        <v>14.7</v>
      </c>
      <c r="L116" s="90">
        <f>'在庫情報（袜子）'!U116</f>
        <v>0</v>
      </c>
      <c r="M116" s="91">
        <f t="shared" si="8"/>
        <v>0</v>
      </c>
    </row>
    <row r="117" ht="50.1" customHeight="1" spans="2:13">
      <c r="B117" s="25" t="s">
        <v>583</v>
      </c>
      <c r="C117" s="25" t="s">
        <v>407</v>
      </c>
      <c r="D117" s="26" t="s">
        <v>584</v>
      </c>
      <c r="E117" s="25"/>
      <c r="F117" s="106" t="s">
        <v>16</v>
      </c>
      <c r="G117" s="27" t="s">
        <v>572</v>
      </c>
      <c r="H117" s="27" t="s">
        <v>383</v>
      </c>
      <c r="I117" s="106" t="s">
        <v>393</v>
      </c>
      <c r="J117" s="73">
        <v>20</v>
      </c>
      <c r="K117" s="73">
        <f t="shared" si="9"/>
        <v>20.2</v>
      </c>
      <c r="L117" s="74">
        <f>'在庫情報（袜子）'!U117</f>
        <v>0</v>
      </c>
      <c r="M117" s="75">
        <f t="shared" si="8"/>
        <v>0</v>
      </c>
    </row>
    <row r="118" ht="50.1" customHeight="1" spans="2:13">
      <c r="B118" s="28"/>
      <c r="C118" s="28"/>
      <c r="D118" s="145"/>
      <c r="E118" s="28"/>
      <c r="F118" s="107" t="s">
        <v>17</v>
      </c>
      <c r="G118" s="30" t="s">
        <v>586</v>
      </c>
      <c r="H118" s="30" t="s">
        <v>485</v>
      </c>
      <c r="I118" s="107" t="s">
        <v>393</v>
      </c>
      <c r="J118" s="76">
        <v>20</v>
      </c>
      <c r="K118" s="76">
        <f t="shared" si="9"/>
        <v>20.2</v>
      </c>
      <c r="L118" s="77">
        <f>'在庫情報（袜子）'!U118</f>
        <v>0</v>
      </c>
      <c r="M118" s="78">
        <f t="shared" si="8"/>
        <v>0</v>
      </c>
    </row>
    <row r="119" ht="50.1" customHeight="1" spans="2:13">
      <c r="B119" s="28"/>
      <c r="C119" s="28"/>
      <c r="D119" s="145"/>
      <c r="E119" s="28"/>
      <c r="F119" s="108" t="s">
        <v>18</v>
      </c>
      <c r="G119" s="33" t="s">
        <v>588</v>
      </c>
      <c r="H119" s="33" t="s">
        <v>487</v>
      </c>
      <c r="I119" s="157" t="s">
        <v>393</v>
      </c>
      <c r="J119" s="79">
        <v>20</v>
      </c>
      <c r="K119" s="79">
        <f t="shared" si="9"/>
        <v>20.2</v>
      </c>
      <c r="L119" s="80">
        <f>'在庫情報（袜子）'!U119</f>
        <v>0</v>
      </c>
      <c r="M119" s="81">
        <f t="shared" si="8"/>
        <v>0</v>
      </c>
    </row>
    <row r="120" ht="50.1" customHeight="1" spans="2:13">
      <c r="B120" s="28"/>
      <c r="C120" s="25" t="s">
        <v>407</v>
      </c>
      <c r="D120" s="146" t="s">
        <v>590</v>
      </c>
      <c r="E120" s="25"/>
      <c r="F120" s="106" t="s">
        <v>16</v>
      </c>
      <c r="G120" s="27" t="s">
        <v>572</v>
      </c>
      <c r="H120" s="27" t="s">
        <v>383</v>
      </c>
      <c r="I120" s="106" t="s">
        <v>393</v>
      </c>
      <c r="J120" s="73">
        <v>20</v>
      </c>
      <c r="K120" s="73">
        <f t="shared" si="9"/>
        <v>20.2</v>
      </c>
      <c r="L120" s="74">
        <f>'在庫情報（袜子）'!U120</f>
        <v>0</v>
      </c>
      <c r="M120" s="75">
        <f t="shared" si="8"/>
        <v>0</v>
      </c>
    </row>
    <row r="121" ht="50.1" customHeight="1" spans="2:13">
      <c r="B121" s="28"/>
      <c r="C121" s="28"/>
      <c r="D121" s="145"/>
      <c r="E121" s="28"/>
      <c r="F121" s="107" t="s">
        <v>17</v>
      </c>
      <c r="G121" s="30" t="s">
        <v>586</v>
      </c>
      <c r="H121" s="30" t="s">
        <v>485</v>
      </c>
      <c r="I121" s="107" t="s">
        <v>393</v>
      </c>
      <c r="J121" s="76">
        <v>20</v>
      </c>
      <c r="K121" s="76">
        <f t="shared" si="9"/>
        <v>20.2</v>
      </c>
      <c r="L121" s="77">
        <f>'在庫情報（袜子）'!U121</f>
        <v>0</v>
      </c>
      <c r="M121" s="78">
        <f t="shared" si="8"/>
        <v>0</v>
      </c>
    </row>
    <row r="122" ht="50.1" customHeight="1" spans="2:13">
      <c r="B122" s="31"/>
      <c r="C122" s="31"/>
      <c r="D122" s="147"/>
      <c r="E122" s="31"/>
      <c r="F122" s="108" t="s">
        <v>18</v>
      </c>
      <c r="G122" s="33" t="s">
        <v>588</v>
      </c>
      <c r="H122" s="33" t="s">
        <v>487</v>
      </c>
      <c r="I122" s="108" t="s">
        <v>393</v>
      </c>
      <c r="J122" s="79">
        <v>20</v>
      </c>
      <c r="K122" s="79">
        <f t="shared" si="9"/>
        <v>20.2</v>
      </c>
      <c r="L122" s="80">
        <f>'在庫情報（袜子）'!U122</f>
        <v>0</v>
      </c>
      <c r="M122" s="81">
        <f t="shared" si="8"/>
        <v>0</v>
      </c>
    </row>
    <row r="123" ht="50.1" customHeight="1" spans="2:13">
      <c r="B123" s="110" t="s">
        <v>594</v>
      </c>
      <c r="C123" s="110" t="s">
        <v>376</v>
      </c>
      <c r="D123" s="9" t="s">
        <v>595</v>
      </c>
      <c r="E123" s="59"/>
      <c r="F123" s="14" t="s">
        <v>16</v>
      </c>
      <c r="G123" s="14" t="s">
        <v>572</v>
      </c>
      <c r="H123" s="148" t="s">
        <v>383</v>
      </c>
      <c r="I123" s="180" t="s">
        <v>380</v>
      </c>
      <c r="J123" s="58">
        <v>9.5</v>
      </c>
      <c r="K123" s="58">
        <v>9.7</v>
      </c>
      <c r="L123" s="59">
        <f>'在庫情報（袜子）'!U123</f>
        <v>0</v>
      </c>
      <c r="M123" s="60">
        <f t="shared" ref="M123:M186" si="10">K123*L123</f>
        <v>0</v>
      </c>
    </row>
    <row r="124" ht="50.1" customHeight="1" spans="2:13">
      <c r="B124" s="149"/>
      <c r="C124" s="149"/>
      <c r="D124" s="12"/>
      <c r="E124" s="51"/>
      <c r="F124" s="11" t="s">
        <v>17</v>
      </c>
      <c r="G124" s="11" t="s">
        <v>597</v>
      </c>
      <c r="H124" s="150" t="s">
        <v>386</v>
      </c>
      <c r="I124" s="181" t="s">
        <v>380</v>
      </c>
      <c r="J124" s="50">
        <v>9.5</v>
      </c>
      <c r="K124" s="50">
        <v>9.7</v>
      </c>
      <c r="L124" s="51">
        <f>'在庫情報（袜子）'!U124</f>
        <v>0</v>
      </c>
      <c r="M124" s="52">
        <f t="shared" si="10"/>
        <v>0</v>
      </c>
    </row>
    <row r="125" ht="50.1" customHeight="1" spans="2:13">
      <c r="B125" s="149"/>
      <c r="C125" s="149"/>
      <c r="D125" s="16"/>
      <c r="E125" s="55"/>
      <c r="F125" s="13" t="s">
        <v>18</v>
      </c>
      <c r="G125" s="13" t="s">
        <v>576</v>
      </c>
      <c r="H125" s="151" t="s">
        <v>389</v>
      </c>
      <c r="I125" s="182" t="s">
        <v>380</v>
      </c>
      <c r="J125" s="54">
        <v>9.5</v>
      </c>
      <c r="K125" s="54">
        <v>9.7</v>
      </c>
      <c r="L125" s="55">
        <f>'在庫情報（袜子）'!U125</f>
        <v>0</v>
      </c>
      <c r="M125" s="56">
        <f t="shared" si="10"/>
        <v>0</v>
      </c>
    </row>
    <row r="126" ht="50.1" customHeight="1" spans="2:13">
      <c r="B126" s="149"/>
      <c r="C126" s="149"/>
      <c r="D126" s="9" t="s">
        <v>600</v>
      </c>
      <c r="E126" s="97"/>
      <c r="F126" s="152" t="s">
        <v>16</v>
      </c>
      <c r="G126" s="152" t="s">
        <v>572</v>
      </c>
      <c r="H126" s="153" t="s">
        <v>383</v>
      </c>
      <c r="I126" s="183" t="s">
        <v>380</v>
      </c>
      <c r="J126" s="96">
        <v>9.5</v>
      </c>
      <c r="K126" s="58">
        <v>9.7</v>
      </c>
      <c r="L126" s="59">
        <f>'在庫情報（袜子）'!U126</f>
        <v>0</v>
      </c>
      <c r="M126" s="60">
        <f t="shared" si="10"/>
        <v>0</v>
      </c>
    </row>
    <row r="127" ht="50.1" customHeight="1" spans="2:13">
      <c r="B127" s="149"/>
      <c r="C127" s="149"/>
      <c r="D127" s="12"/>
      <c r="E127" s="51"/>
      <c r="F127" s="11" t="s">
        <v>17</v>
      </c>
      <c r="G127" s="11" t="s">
        <v>597</v>
      </c>
      <c r="H127" s="150" t="s">
        <v>386</v>
      </c>
      <c r="I127" s="184" t="s">
        <v>380</v>
      </c>
      <c r="J127" s="50">
        <v>9.5</v>
      </c>
      <c r="K127" s="50">
        <v>9.7</v>
      </c>
      <c r="L127" s="51">
        <f>'在庫情報（袜子）'!U127</f>
        <v>0</v>
      </c>
      <c r="M127" s="52">
        <f t="shared" si="10"/>
        <v>0</v>
      </c>
    </row>
    <row r="128" ht="50.1" customHeight="1" spans="2:13">
      <c r="B128" s="149"/>
      <c r="C128" s="149"/>
      <c r="D128" s="16"/>
      <c r="E128" s="69"/>
      <c r="F128" s="22" t="s">
        <v>18</v>
      </c>
      <c r="G128" s="22" t="s">
        <v>576</v>
      </c>
      <c r="H128" s="154" t="s">
        <v>389</v>
      </c>
      <c r="I128" s="185" t="s">
        <v>380</v>
      </c>
      <c r="J128" s="68">
        <v>9.5</v>
      </c>
      <c r="K128" s="54">
        <v>9.7</v>
      </c>
      <c r="L128" s="55">
        <f>'在庫情報（袜子）'!U128</f>
        <v>0</v>
      </c>
      <c r="M128" s="56">
        <f t="shared" si="10"/>
        <v>0</v>
      </c>
    </row>
    <row r="129" ht="50.1" customHeight="1" spans="2:13">
      <c r="B129" s="149"/>
      <c r="C129" s="149"/>
      <c r="D129" s="9" t="s">
        <v>604</v>
      </c>
      <c r="E129" s="59"/>
      <c r="F129" s="14" t="s">
        <v>16</v>
      </c>
      <c r="G129" s="14" t="s">
        <v>572</v>
      </c>
      <c r="H129" s="148" t="s">
        <v>383</v>
      </c>
      <c r="I129" s="180" t="s">
        <v>380</v>
      </c>
      <c r="J129" s="58">
        <v>9.5</v>
      </c>
      <c r="K129" s="58">
        <v>9.7</v>
      </c>
      <c r="L129" s="59">
        <f>'在庫情報（袜子）'!U129</f>
        <v>0</v>
      </c>
      <c r="M129" s="60">
        <f t="shared" si="10"/>
        <v>0</v>
      </c>
    </row>
    <row r="130" ht="50.1" customHeight="1" spans="2:13">
      <c r="B130" s="149"/>
      <c r="C130" s="149"/>
      <c r="D130" s="12"/>
      <c r="E130" s="51"/>
      <c r="F130" s="11" t="s">
        <v>17</v>
      </c>
      <c r="G130" s="11" t="s">
        <v>597</v>
      </c>
      <c r="H130" s="150" t="s">
        <v>386</v>
      </c>
      <c r="I130" s="181" t="s">
        <v>380</v>
      </c>
      <c r="J130" s="50">
        <v>9.5</v>
      </c>
      <c r="K130" s="50">
        <v>9.7</v>
      </c>
      <c r="L130" s="51">
        <f>'在庫情報（袜子）'!U130</f>
        <v>0</v>
      </c>
      <c r="M130" s="52">
        <f t="shared" si="10"/>
        <v>0</v>
      </c>
    </row>
    <row r="131" ht="50.1" customHeight="1" spans="2:13">
      <c r="B131" s="149"/>
      <c r="C131" s="149"/>
      <c r="D131" s="16"/>
      <c r="E131" s="55"/>
      <c r="F131" s="13" t="s">
        <v>18</v>
      </c>
      <c r="G131" s="13" t="s">
        <v>576</v>
      </c>
      <c r="H131" s="151" t="s">
        <v>389</v>
      </c>
      <c r="I131" s="182" t="s">
        <v>380</v>
      </c>
      <c r="J131" s="54">
        <v>9.5</v>
      </c>
      <c r="K131" s="54">
        <v>9.7</v>
      </c>
      <c r="L131" s="55">
        <f>'在庫情報（袜子）'!U131</f>
        <v>0</v>
      </c>
      <c r="M131" s="56">
        <f t="shared" si="10"/>
        <v>0</v>
      </c>
    </row>
    <row r="132" ht="50.1" customHeight="1" spans="2:13">
      <c r="B132" s="149"/>
      <c r="C132" s="149"/>
      <c r="D132" s="9" t="s">
        <v>608</v>
      </c>
      <c r="E132" s="59"/>
      <c r="F132" s="14" t="s">
        <v>16</v>
      </c>
      <c r="G132" s="14" t="s">
        <v>572</v>
      </c>
      <c r="H132" s="148" t="s">
        <v>383</v>
      </c>
      <c r="I132" s="215" t="s">
        <v>380</v>
      </c>
      <c r="J132" s="58">
        <v>10</v>
      </c>
      <c r="K132" s="58">
        <v>10.2</v>
      </c>
      <c r="L132" s="59">
        <f>'在庫情報（袜子）'!U132</f>
        <v>0</v>
      </c>
      <c r="M132" s="60">
        <f t="shared" si="10"/>
        <v>0</v>
      </c>
    </row>
    <row r="133" ht="50.1" customHeight="1" spans="2:13">
      <c r="B133" s="149"/>
      <c r="C133" s="149"/>
      <c r="D133" s="12"/>
      <c r="E133" s="51"/>
      <c r="F133" s="11" t="s">
        <v>17</v>
      </c>
      <c r="G133" s="11" t="s">
        <v>597</v>
      </c>
      <c r="H133" s="150" t="s">
        <v>386</v>
      </c>
      <c r="I133" s="184" t="s">
        <v>380</v>
      </c>
      <c r="J133" s="50">
        <v>10</v>
      </c>
      <c r="K133" s="50">
        <v>10.2</v>
      </c>
      <c r="L133" s="51">
        <f>'在庫情報（袜子）'!U133</f>
        <v>0</v>
      </c>
      <c r="M133" s="52">
        <f t="shared" si="10"/>
        <v>0</v>
      </c>
    </row>
    <row r="134" ht="50.1" customHeight="1" spans="2:13">
      <c r="B134" s="149"/>
      <c r="C134" s="149"/>
      <c r="D134" s="16"/>
      <c r="E134" s="69"/>
      <c r="F134" s="22" t="s">
        <v>18</v>
      </c>
      <c r="G134" s="22" t="s">
        <v>576</v>
      </c>
      <c r="H134" s="154" t="s">
        <v>389</v>
      </c>
      <c r="I134" s="185" t="s">
        <v>380</v>
      </c>
      <c r="J134" s="68">
        <v>10</v>
      </c>
      <c r="K134" s="54">
        <v>10.2</v>
      </c>
      <c r="L134" s="55">
        <f>'在庫情報（袜子）'!U134</f>
        <v>0</v>
      </c>
      <c r="M134" s="56">
        <f t="shared" si="10"/>
        <v>0</v>
      </c>
    </row>
    <row r="135" ht="50.1" customHeight="1" spans="2:13">
      <c r="B135" s="110" t="s">
        <v>612</v>
      </c>
      <c r="C135" s="110" t="s">
        <v>376</v>
      </c>
      <c r="D135" s="111" t="s">
        <v>613</v>
      </c>
      <c r="E135" s="186"/>
      <c r="F135" s="14" t="s">
        <v>16</v>
      </c>
      <c r="G135" s="14" t="s">
        <v>570</v>
      </c>
      <c r="H135" s="148" t="s">
        <v>379</v>
      </c>
      <c r="I135" s="215" t="s">
        <v>380</v>
      </c>
      <c r="J135" s="58">
        <v>10</v>
      </c>
      <c r="K135" s="58">
        <v>10.2</v>
      </c>
      <c r="L135" s="59">
        <f>'在庫情報（袜子）'!U135</f>
        <v>0</v>
      </c>
      <c r="M135" s="60">
        <f t="shared" si="10"/>
        <v>0</v>
      </c>
    </row>
    <row r="136" ht="50.1" customHeight="1" spans="2:13">
      <c r="B136" s="149"/>
      <c r="C136" s="149"/>
      <c r="D136" s="114"/>
      <c r="E136" s="187"/>
      <c r="F136" s="11" t="s">
        <v>17</v>
      </c>
      <c r="G136" s="11" t="s">
        <v>572</v>
      </c>
      <c r="H136" s="150" t="s">
        <v>383</v>
      </c>
      <c r="I136" s="184" t="s">
        <v>380</v>
      </c>
      <c r="J136" s="50">
        <v>10</v>
      </c>
      <c r="K136" s="50">
        <v>10.2</v>
      </c>
      <c r="L136" s="51">
        <f>'在庫情報（袜子）'!U136</f>
        <v>0</v>
      </c>
      <c r="M136" s="52">
        <f t="shared" si="10"/>
        <v>0</v>
      </c>
    </row>
    <row r="137" ht="50.1" customHeight="1" spans="2:13">
      <c r="B137" s="149"/>
      <c r="C137" s="188"/>
      <c r="D137" s="114"/>
      <c r="E137" s="187"/>
      <c r="F137" s="11" t="s">
        <v>18</v>
      </c>
      <c r="G137" s="11" t="s">
        <v>597</v>
      </c>
      <c r="H137" s="150" t="s">
        <v>386</v>
      </c>
      <c r="I137" s="184" t="s">
        <v>380</v>
      </c>
      <c r="J137" s="50">
        <v>10</v>
      </c>
      <c r="K137" s="50">
        <v>10.2</v>
      </c>
      <c r="L137" s="51">
        <f>'在庫情報（袜子）'!U137</f>
        <v>0</v>
      </c>
      <c r="M137" s="52">
        <f t="shared" si="10"/>
        <v>0</v>
      </c>
    </row>
    <row r="138" ht="50.1" customHeight="1" spans="2:13">
      <c r="B138" s="149"/>
      <c r="C138" s="149"/>
      <c r="D138" s="117"/>
      <c r="E138" s="189"/>
      <c r="F138" s="13" t="s">
        <v>19</v>
      </c>
      <c r="G138" s="13" t="s">
        <v>576</v>
      </c>
      <c r="H138" s="151" t="s">
        <v>389</v>
      </c>
      <c r="I138" s="216" t="s">
        <v>380</v>
      </c>
      <c r="J138" s="54">
        <v>10</v>
      </c>
      <c r="K138" s="54">
        <v>10.2</v>
      </c>
      <c r="L138" s="55">
        <f>'在庫情報（袜子）'!U138</f>
        <v>0</v>
      </c>
      <c r="M138" s="56">
        <f t="shared" si="10"/>
        <v>0</v>
      </c>
    </row>
    <row r="139" ht="50.1" customHeight="1" spans="2:13">
      <c r="B139" s="188"/>
      <c r="C139" s="188"/>
      <c r="D139" s="9" t="s">
        <v>618</v>
      </c>
      <c r="E139" s="97"/>
      <c r="F139" s="152" t="s">
        <v>16</v>
      </c>
      <c r="G139" s="152" t="s">
        <v>570</v>
      </c>
      <c r="H139" s="153" t="s">
        <v>379</v>
      </c>
      <c r="I139" s="183" t="s">
        <v>380</v>
      </c>
      <c r="J139" s="96">
        <v>10</v>
      </c>
      <c r="K139" s="96">
        <v>10.2</v>
      </c>
      <c r="L139" s="59">
        <f>'在庫情報（袜子）'!U139</f>
        <v>0</v>
      </c>
      <c r="M139" s="60">
        <f t="shared" si="10"/>
        <v>0</v>
      </c>
    </row>
    <row r="140" ht="50.1" customHeight="1" spans="2:13">
      <c r="B140" s="188"/>
      <c r="C140" s="188"/>
      <c r="D140" s="12"/>
      <c r="E140" s="51"/>
      <c r="F140" s="11" t="s">
        <v>17</v>
      </c>
      <c r="G140" s="11" t="s">
        <v>572</v>
      </c>
      <c r="H140" s="150" t="s">
        <v>383</v>
      </c>
      <c r="I140" s="184" t="s">
        <v>380</v>
      </c>
      <c r="J140" s="50">
        <v>10</v>
      </c>
      <c r="K140" s="50">
        <v>10.2</v>
      </c>
      <c r="L140" s="51">
        <f>'在庫情報（袜子）'!U140</f>
        <v>0</v>
      </c>
      <c r="M140" s="52">
        <f t="shared" si="10"/>
        <v>0</v>
      </c>
    </row>
    <row r="141" ht="50.1" customHeight="1" spans="2:13">
      <c r="B141" s="188"/>
      <c r="C141" s="188"/>
      <c r="D141" s="12"/>
      <c r="E141" s="51"/>
      <c r="F141" s="11" t="s">
        <v>18</v>
      </c>
      <c r="G141" s="11" t="s">
        <v>597</v>
      </c>
      <c r="H141" s="150" t="s">
        <v>386</v>
      </c>
      <c r="I141" s="184" t="s">
        <v>380</v>
      </c>
      <c r="J141" s="50">
        <v>10</v>
      </c>
      <c r="K141" s="50">
        <v>10.2</v>
      </c>
      <c r="L141" s="51">
        <f>'在庫情報（袜子）'!U141</f>
        <v>0</v>
      </c>
      <c r="M141" s="52">
        <f t="shared" si="10"/>
        <v>0</v>
      </c>
    </row>
    <row r="142" ht="50.1" customHeight="1" spans="2:13">
      <c r="B142" s="190"/>
      <c r="C142" s="190"/>
      <c r="D142" s="16"/>
      <c r="E142" s="55"/>
      <c r="F142" s="13" t="s">
        <v>19</v>
      </c>
      <c r="G142" s="13" t="s">
        <v>576</v>
      </c>
      <c r="H142" s="151" t="s">
        <v>389</v>
      </c>
      <c r="I142" s="216" t="s">
        <v>380</v>
      </c>
      <c r="J142" s="54">
        <v>10</v>
      </c>
      <c r="K142" s="54">
        <v>10.2</v>
      </c>
      <c r="L142" s="55">
        <f>'在庫情報（袜子）'!U142</f>
        <v>0</v>
      </c>
      <c r="M142" s="56">
        <f t="shared" si="10"/>
        <v>0</v>
      </c>
    </row>
    <row r="143" ht="50.1" customHeight="1" spans="2:13">
      <c r="B143" s="110" t="s">
        <v>623</v>
      </c>
      <c r="C143" s="110" t="s">
        <v>376</v>
      </c>
      <c r="D143" s="9" t="s">
        <v>624</v>
      </c>
      <c r="E143" s="191"/>
      <c r="F143" s="14" t="s">
        <v>16</v>
      </c>
      <c r="G143" s="14" t="s">
        <v>570</v>
      </c>
      <c r="H143" s="148" t="s">
        <v>379</v>
      </c>
      <c r="I143" s="215" t="s">
        <v>380</v>
      </c>
      <c r="J143" s="58">
        <v>12.5</v>
      </c>
      <c r="K143" s="58">
        <v>12.7</v>
      </c>
      <c r="L143" s="59">
        <f>'在庫情報（袜子）'!U143</f>
        <v>0</v>
      </c>
      <c r="M143" s="60">
        <f t="shared" si="10"/>
        <v>0</v>
      </c>
    </row>
    <row r="144" ht="50.1" customHeight="1" spans="2:13">
      <c r="B144" s="149"/>
      <c r="C144" s="149"/>
      <c r="D144" s="12" t="s">
        <v>626</v>
      </c>
      <c r="E144" s="192"/>
      <c r="F144" s="11" t="s">
        <v>17</v>
      </c>
      <c r="G144" s="11" t="s">
        <v>572</v>
      </c>
      <c r="H144" s="150" t="s">
        <v>383</v>
      </c>
      <c r="I144" s="184" t="s">
        <v>380</v>
      </c>
      <c r="J144" s="50">
        <v>12.5</v>
      </c>
      <c r="K144" s="50">
        <v>12.7</v>
      </c>
      <c r="L144" s="51">
        <f>'在庫情報（袜子）'!U144</f>
        <v>0</v>
      </c>
      <c r="M144" s="52">
        <f t="shared" si="10"/>
        <v>0</v>
      </c>
    </row>
    <row r="145" ht="50.1" customHeight="1" spans="2:13">
      <c r="B145" s="149"/>
      <c r="C145" s="149"/>
      <c r="D145" s="12"/>
      <c r="E145" s="192"/>
      <c r="F145" s="11" t="s">
        <v>18</v>
      </c>
      <c r="G145" s="11" t="s">
        <v>597</v>
      </c>
      <c r="H145" s="150" t="s">
        <v>386</v>
      </c>
      <c r="I145" s="184" t="s">
        <v>380</v>
      </c>
      <c r="J145" s="50">
        <v>12.5</v>
      </c>
      <c r="K145" s="50">
        <v>12.7</v>
      </c>
      <c r="L145" s="51">
        <f>'在庫情報（袜子）'!U145</f>
        <v>0</v>
      </c>
      <c r="M145" s="52">
        <f t="shared" si="10"/>
        <v>0</v>
      </c>
    </row>
    <row r="146" ht="50.1" customHeight="1" spans="2:13">
      <c r="B146" s="149"/>
      <c r="C146" s="149"/>
      <c r="D146" s="16"/>
      <c r="E146" s="193"/>
      <c r="F146" s="22" t="s">
        <v>19</v>
      </c>
      <c r="G146" s="22" t="s">
        <v>576</v>
      </c>
      <c r="H146" s="154" t="s">
        <v>389</v>
      </c>
      <c r="I146" s="185" t="s">
        <v>380</v>
      </c>
      <c r="J146" s="68">
        <v>12.5</v>
      </c>
      <c r="K146" s="68">
        <v>12.7</v>
      </c>
      <c r="L146" s="55">
        <f>'在庫情報（袜子）'!U146</f>
        <v>0</v>
      </c>
      <c r="M146" s="56">
        <f t="shared" si="10"/>
        <v>0</v>
      </c>
    </row>
    <row r="147" ht="50.1" customHeight="1" spans="2:13">
      <c r="B147" s="149"/>
      <c r="C147" s="149"/>
      <c r="D147" s="9" t="s">
        <v>630</v>
      </c>
      <c r="E147" s="194"/>
      <c r="F147" s="14" t="s">
        <v>16</v>
      </c>
      <c r="G147" s="14" t="s">
        <v>570</v>
      </c>
      <c r="H147" s="148" t="s">
        <v>379</v>
      </c>
      <c r="I147" s="215" t="s">
        <v>380</v>
      </c>
      <c r="J147" s="58">
        <v>12.5</v>
      </c>
      <c r="K147" s="58">
        <v>12.7</v>
      </c>
      <c r="L147" s="59">
        <f>'在庫情報（袜子）'!U147</f>
        <v>0</v>
      </c>
      <c r="M147" s="60">
        <f t="shared" si="10"/>
        <v>0</v>
      </c>
    </row>
    <row r="148" ht="50.1" customHeight="1" spans="2:13">
      <c r="B148" s="149"/>
      <c r="C148" s="149"/>
      <c r="D148" s="12"/>
      <c r="E148" s="195"/>
      <c r="F148" s="11" t="s">
        <v>17</v>
      </c>
      <c r="G148" s="11" t="s">
        <v>572</v>
      </c>
      <c r="H148" s="150" t="s">
        <v>383</v>
      </c>
      <c r="I148" s="184" t="s">
        <v>380</v>
      </c>
      <c r="J148" s="50">
        <v>12.5</v>
      </c>
      <c r="K148" s="50">
        <v>12.7</v>
      </c>
      <c r="L148" s="51">
        <f>'在庫情報（袜子）'!U148</f>
        <v>0</v>
      </c>
      <c r="M148" s="52">
        <f t="shared" si="10"/>
        <v>0</v>
      </c>
    </row>
    <row r="149" ht="50.1" customHeight="1" spans="2:13">
      <c r="B149" s="149"/>
      <c r="C149" s="149"/>
      <c r="D149" s="12"/>
      <c r="E149" s="195"/>
      <c r="F149" s="11" t="s">
        <v>18</v>
      </c>
      <c r="G149" s="11" t="s">
        <v>597</v>
      </c>
      <c r="H149" s="150" t="s">
        <v>386</v>
      </c>
      <c r="I149" s="184" t="s">
        <v>380</v>
      </c>
      <c r="J149" s="50">
        <v>12.5</v>
      </c>
      <c r="K149" s="50">
        <v>12.7</v>
      </c>
      <c r="L149" s="51">
        <f>'在庫情報（袜子）'!U149</f>
        <v>0</v>
      </c>
      <c r="M149" s="52">
        <f t="shared" si="10"/>
        <v>0</v>
      </c>
    </row>
    <row r="150" ht="50.1" customHeight="1" spans="2:13">
      <c r="B150" s="196"/>
      <c r="C150" s="196"/>
      <c r="D150" s="197"/>
      <c r="E150" s="198"/>
      <c r="F150" s="24" t="s">
        <v>19</v>
      </c>
      <c r="G150" s="13" t="s">
        <v>576</v>
      </c>
      <c r="H150" s="151" t="s">
        <v>389</v>
      </c>
      <c r="I150" s="216" t="s">
        <v>380</v>
      </c>
      <c r="J150" s="54">
        <v>12.5</v>
      </c>
      <c r="K150" s="54">
        <v>12.7</v>
      </c>
      <c r="L150" s="55">
        <f>'在庫情報（袜子）'!U150</f>
        <v>0</v>
      </c>
      <c r="M150" s="56">
        <f t="shared" si="10"/>
        <v>0</v>
      </c>
    </row>
    <row r="151" ht="50.1" customHeight="1" spans="2:13">
      <c r="B151" s="199"/>
      <c r="C151" s="199"/>
      <c r="D151" s="9">
        <v>20003</v>
      </c>
      <c r="E151" s="191"/>
      <c r="F151" s="152" t="s">
        <v>16</v>
      </c>
      <c r="G151" s="152" t="s">
        <v>570</v>
      </c>
      <c r="H151" s="153" t="s">
        <v>379</v>
      </c>
      <c r="I151" s="183" t="s">
        <v>380</v>
      </c>
      <c r="J151" s="96">
        <v>12.5</v>
      </c>
      <c r="K151" s="96">
        <v>12.7</v>
      </c>
      <c r="L151" s="59">
        <f>'在庫情報（袜子）'!U151</f>
        <v>0</v>
      </c>
      <c r="M151" s="60">
        <f t="shared" si="10"/>
        <v>0</v>
      </c>
    </row>
    <row r="152" ht="50.1" customHeight="1" spans="2:13">
      <c r="B152" s="199"/>
      <c r="C152" s="199"/>
      <c r="D152" s="12"/>
      <c r="E152" s="192"/>
      <c r="F152" s="11" t="s">
        <v>17</v>
      </c>
      <c r="G152" s="11" t="s">
        <v>572</v>
      </c>
      <c r="H152" s="150" t="s">
        <v>383</v>
      </c>
      <c r="I152" s="184" t="s">
        <v>380</v>
      </c>
      <c r="J152" s="50">
        <v>12.5</v>
      </c>
      <c r="K152" s="50">
        <v>12.7</v>
      </c>
      <c r="L152" s="51">
        <f>'在庫情報（袜子）'!U152</f>
        <v>0</v>
      </c>
      <c r="M152" s="52">
        <f t="shared" si="10"/>
        <v>0</v>
      </c>
    </row>
    <row r="153" ht="50.1" customHeight="1" spans="2:13">
      <c r="B153" s="199"/>
      <c r="C153" s="199"/>
      <c r="D153" s="12"/>
      <c r="E153" s="192"/>
      <c r="F153" s="11" t="s">
        <v>18</v>
      </c>
      <c r="G153" s="11" t="s">
        <v>597</v>
      </c>
      <c r="H153" s="150" t="s">
        <v>386</v>
      </c>
      <c r="I153" s="184" t="s">
        <v>380</v>
      </c>
      <c r="J153" s="50">
        <v>12.5</v>
      </c>
      <c r="K153" s="50">
        <v>12.7</v>
      </c>
      <c r="L153" s="51">
        <f>'在庫情報（袜子）'!U153</f>
        <v>0</v>
      </c>
      <c r="M153" s="52">
        <f t="shared" si="10"/>
        <v>0</v>
      </c>
    </row>
    <row r="154" ht="50.1" customHeight="1" spans="2:13">
      <c r="B154" s="199"/>
      <c r="C154" s="199"/>
      <c r="D154" s="16"/>
      <c r="E154" s="193"/>
      <c r="F154" s="22" t="s">
        <v>19</v>
      </c>
      <c r="G154" s="22" t="s">
        <v>576</v>
      </c>
      <c r="H154" s="154" t="s">
        <v>389</v>
      </c>
      <c r="I154" s="185" t="s">
        <v>380</v>
      </c>
      <c r="J154" s="68">
        <v>12.5</v>
      </c>
      <c r="K154" s="68">
        <v>12.7</v>
      </c>
      <c r="L154" s="55">
        <f>'在庫情報（袜子）'!U154</f>
        <v>0</v>
      </c>
      <c r="M154" s="56">
        <f t="shared" si="10"/>
        <v>0</v>
      </c>
    </row>
    <row r="155" ht="50.1" customHeight="1" spans="2:13">
      <c r="B155" s="199"/>
      <c r="C155" s="199"/>
      <c r="D155" s="9" t="s">
        <v>639</v>
      </c>
      <c r="E155" s="191"/>
      <c r="F155" s="14" t="s">
        <v>16</v>
      </c>
      <c r="G155" s="14" t="s">
        <v>570</v>
      </c>
      <c r="H155" s="148" t="s">
        <v>379</v>
      </c>
      <c r="I155" s="180" t="s">
        <v>380</v>
      </c>
      <c r="J155" s="58">
        <v>12.5</v>
      </c>
      <c r="K155" s="58">
        <v>12.7</v>
      </c>
      <c r="L155" s="59">
        <f>'在庫情報（袜子）'!U155</f>
        <v>0</v>
      </c>
      <c r="M155" s="60">
        <f t="shared" si="10"/>
        <v>0</v>
      </c>
    </row>
    <row r="156" ht="50.1" customHeight="1" spans="2:13">
      <c r="B156" s="199"/>
      <c r="C156" s="199"/>
      <c r="D156" s="12"/>
      <c r="E156" s="192"/>
      <c r="F156" s="11" t="s">
        <v>17</v>
      </c>
      <c r="G156" s="11" t="s">
        <v>572</v>
      </c>
      <c r="H156" s="150" t="s">
        <v>383</v>
      </c>
      <c r="I156" s="181" t="s">
        <v>380</v>
      </c>
      <c r="J156" s="50">
        <v>12.5</v>
      </c>
      <c r="K156" s="50">
        <v>12.7</v>
      </c>
      <c r="L156" s="51">
        <f>'在庫情報（袜子）'!U156</f>
        <v>0</v>
      </c>
      <c r="M156" s="52">
        <f t="shared" si="10"/>
        <v>0</v>
      </c>
    </row>
    <row r="157" ht="50.1" customHeight="1" spans="2:13">
      <c r="B157" s="199"/>
      <c r="C157" s="199"/>
      <c r="D157" s="12"/>
      <c r="E157" s="192"/>
      <c r="F157" s="11" t="s">
        <v>18</v>
      </c>
      <c r="G157" s="11" t="s">
        <v>597</v>
      </c>
      <c r="H157" s="150" t="s">
        <v>386</v>
      </c>
      <c r="I157" s="181" t="s">
        <v>380</v>
      </c>
      <c r="J157" s="50">
        <v>12.5</v>
      </c>
      <c r="K157" s="50">
        <v>12.7</v>
      </c>
      <c r="L157" s="51">
        <f>'在庫情報（袜子）'!U157</f>
        <v>0</v>
      </c>
      <c r="M157" s="52">
        <f t="shared" si="10"/>
        <v>0</v>
      </c>
    </row>
    <row r="158" ht="50.1" customHeight="1" spans="2:13">
      <c r="B158" s="199"/>
      <c r="C158" s="199"/>
      <c r="D158" s="16"/>
      <c r="E158" s="193"/>
      <c r="F158" s="13" t="s">
        <v>19</v>
      </c>
      <c r="G158" s="13" t="s">
        <v>576</v>
      </c>
      <c r="H158" s="151" t="s">
        <v>389</v>
      </c>
      <c r="I158" s="182" t="s">
        <v>380</v>
      </c>
      <c r="J158" s="54">
        <v>12.5</v>
      </c>
      <c r="K158" s="54">
        <v>12.7</v>
      </c>
      <c r="L158" s="55">
        <f>'在庫情報（袜子）'!U158</f>
        <v>0</v>
      </c>
      <c r="M158" s="56">
        <f t="shared" si="10"/>
        <v>0</v>
      </c>
    </row>
    <row r="159" ht="50.1" customHeight="1" spans="2:13">
      <c r="B159" s="199"/>
      <c r="C159" s="199"/>
      <c r="D159" s="12" t="s">
        <v>643</v>
      </c>
      <c r="E159" s="192"/>
      <c r="F159" s="14" t="s">
        <v>16</v>
      </c>
      <c r="G159" s="14" t="s">
        <v>570</v>
      </c>
      <c r="H159" s="148" t="s">
        <v>379</v>
      </c>
      <c r="I159" s="183" t="s">
        <v>380</v>
      </c>
      <c r="J159" s="58">
        <v>12.5</v>
      </c>
      <c r="K159" s="58">
        <v>12.7</v>
      </c>
      <c r="L159" s="59">
        <f>'在庫情報（袜子）'!U159</f>
        <v>0</v>
      </c>
      <c r="M159" s="60">
        <f t="shared" si="10"/>
        <v>0</v>
      </c>
    </row>
    <row r="160" ht="50.1" customHeight="1" spans="2:13">
      <c r="B160" s="199"/>
      <c r="C160" s="199"/>
      <c r="D160" s="12"/>
      <c r="E160" s="192"/>
      <c r="F160" s="11" t="s">
        <v>17</v>
      </c>
      <c r="G160" s="11" t="s">
        <v>572</v>
      </c>
      <c r="H160" s="150" t="s">
        <v>383</v>
      </c>
      <c r="I160" s="184" t="s">
        <v>380</v>
      </c>
      <c r="J160" s="50">
        <v>12.5</v>
      </c>
      <c r="K160" s="50">
        <v>12.7</v>
      </c>
      <c r="L160" s="51">
        <f>'在庫情報（袜子）'!U160</f>
        <v>0</v>
      </c>
      <c r="M160" s="52">
        <f t="shared" si="10"/>
        <v>0</v>
      </c>
    </row>
    <row r="161" ht="50.1" customHeight="1" spans="2:13">
      <c r="B161" s="199"/>
      <c r="C161" s="199"/>
      <c r="D161" s="12"/>
      <c r="E161" s="192"/>
      <c r="F161" s="11" t="s">
        <v>18</v>
      </c>
      <c r="G161" s="11" t="s">
        <v>597</v>
      </c>
      <c r="H161" s="150" t="s">
        <v>386</v>
      </c>
      <c r="I161" s="184" t="s">
        <v>380</v>
      </c>
      <c r="J161" s="50">
        <v>12.5</v>
      </c>
      <c r="K161" s="50">
        <v>12.7</v>
      </c>
      <c r="L161" s="51">
        <f>'在庫情報（袜子）'!U161</f>
        <v>0</v>
      </c>
      <c r="M161" s="52">
        <f t="shared" si="10"/>
        <v>0</v>
      </c>
    </row>
    <row r="162" ht="50.1" customHeight="1" spans="2:13">
      <c r="B162" s="199"/>
      <c r="C162" s="199"/>
      <c r="D162" s="12"/>
      <c r="E162" s="192"/>
      <c r="F162" s="22" t="s">
        <v>19</v>
      </c>
      <c r="G162" s="22" t="s">
        <v>576</v>
      </c>
      <c r="H162" s="154" t="s">
        <v>389</v>
      </c>
      <c r="I162" s="185" t="s">
        <v>380</v>
      </c>
      <c r="J162" s="54">
        <v>12.5</v>
      </c>
      <c r="K162" s="54">
        <v>12.7</v>
      </c>
      <c r="L162" s="55">
        <f>'在庫情報（袜子）'!U162</f>
        <v>0</v>
      </c>
      <c r="M162" s="56">
        <f t="shared" si="10"/>
        <v>0</v>
      </c>
    </row>
    <row r="163" ht="50.1" customHeight="1" spans="2:13">
      <c r="B163" s="199"/>
      <c r="C163" s="199"/>
      <c r="D163" s="9" t="s">
        <v>648</v>
      </c>
      <c r="E163" s="191"/>
      <c r="F163" s="14" t="s">
        <v>16</v>
      </c>
      <c r="G163" s="14" t="s">
        <v>570</v>
      </c>
      <c r="H163" s="148" t="s">
        <v>379</v>
      </c>
      <c r="I163" s="180" t="s">
        <v>380</v>
      </c>
      <c r="J163" s="58">
        <v>12.5</v>
      </c>
      <c r="K163" s="58">
        <v>12.7</v>
      </c>
      <c r="L163" s="59">
        <f>'在庫情報（袜子）'!U163</f>
        <v>0</v>
      </c>
      <c r="M163" s="60">
        <f t="shared" si="10"/>
        <v>0</v>
      </c>
    </row>
    <row r="164" ht="50.1" customHeight="1" spans="2:13">
      <c r="B164" s="199"/>
      <c r="C164" s="199"/>
      <c r="D164" s="12"/>
      <c r="E164" s="192"/>
      <c r="F164" s="11" t="s">
        <v>17</v>
      </c>
      <c r="G164" s="11" t="s">
        <v>572</v>
      </c>
      <c r="H164" s="150" t="s">
        <v>383</v>
      </c>
      <c r="I164" s="181" t="s">
        <v>380</v>
      </c>
      <c r="J164" s="50">
        <v>12.5</v>
      </c>
      <c r="K164" s="50">
        <v>12.7</v>
      </c>
      <c r="L164" s="51">
        <f>'在庫情報（袜子）'!U164</f>
        <v>0</v>
      </c>
      <c r="M164" s="52">
        <f t="shared" si="10"/>
        <v>0</v>
      </c>
    </row>
    <row r="165" ht="50.1" customHeight="1" spans="2:13">
      <c r="B165" s="199"/>
      <c r="C165" s="199"/>
      <c r="D165" s="12"/>
      <c r="E165" s="192"/>
      <c r="F165" s="11" t="s">
        <v>18</v>
      </c>
      <c r="G165" s="11" t="s">
        <v>597</v>
      </c>
      <c r="H165" s="150" t="s">
        <v>386</v>
      </c>
      <c r="I165" s="181" t="s">
        <v>380</v>
      </c>
      <c r="J165" s="50">
        <v>12.5</v>
      </c>
      <c r="K165" s="50">
        <v>12.7</v>
      </c>
      <c r="L165" s="51">
        <f>'在庫情報（袜子）'!U165</f>
        <v>0</v>
      </c>
      <c r="M165" s="52">
        <f t="shared" si="10"/>
        <v>0</v>
      </c>
    </row>
    <row r="166" ht="50.1" customHeight="1" spans="2:13">
      <c r="B166" s="199"/>
      <c r="C166" s="199"/>
      <c r="D166" s="16"/>
      <c r="E166" s="193"/>
      <c r="F166" s="13" t="s">
        <v>19</v>
      </c>
      <c r="G166" s="13" t="s">
        <v>576</v>
      </c>
      <c r="H166" s="151" t="s">
        <v>389</v>
      </c>
      <c r="I166" s="182" t="s">
        <v>380</v>
      </c>
      <c r="J166" s="54">
        <v>12.5</v>
      </c>
      <c r="K166" s="54">
        <v>12.7</v>
      </c>
      <c r="L166" s="55">
        <f>'在庫情報（袜子）'!U166</f>
        <v>0</v>
      </c>
      <c r="M166" s="56">
        <f t="shared" si="10"/>
        <v>0</v>
      </c>
    </row>
    <row r="167" ht="50.1" customHeight="1" spans="2:13">
      <c r="B167" s="199"/>
      <c r="C167" s="199"/>
      <c r="D167" s="12" t="s">
        <v>653</v>
      </c>
      <c r="E167" s="192"/>
      <c r="F167" s="152" t="s">
        <v>16</v>
      </c>
      <c r="G167" s="152" t="s">
        <v>570</v>
      </c>
      <c r="H167" s="153" t="s">
        <v>379</v>
      </c>
      <c r="I167" s="183" t="s">
        <v>380</v>
      </c>
      <c r="J167" s="58">
        <v>12.5</v>
      </c>
      <c r="K167" s="58">
        <v>12.7</v>
      </c>
      <c r="L167" s="59">
        <f>'在庫情報（袜子）'!U167</f>
        <v>0</v>
      </c>
      <c r="M167" s="60">
        <f t="shared" si="10"/>
        <v>0</v>
      </c>
    </row>
    <row r="168" ht="50.1" customHeight="1" spans="2:13">
      <c r="B168" s="199"/>
      <c r="C168" s="199"/>
      <c r="D168" s="12"/>
      <c r="E168" s="192"/>
      <c r="F168" s="11" t="s">
        <v>17</v>
      </c>
      <c r="G168" s="11" t="s">
        <v>572</v>
      </c>
      <c r="H168" s="150" t="s">
        <v>383</v>
      </c>
      <c r="I168" s="184" t="s">
        <v>380</v>
      </c>
      <c r="J168" s="50">
        <v>12.5</v>
      </c>
      <c r="K168" s="50">
        <v>12.7</v>
      </c>
      <c r="L168" s="51">
        <f>'在庫情報（袜子）'!U168</f>
        <v>0</v>
      </c>
      <c r="M168" s="52">
        <f t="shared" si="10"/>
        <v>0</v>
      </c>
    </row>
    <row r="169" ht="50.1" customHeight="1" spans="2:13">
      <c r="B169" s="199"/>
      <c r="C169" s="199"/>
      <c r="D169" s="12"/>
      <c r="E169" s="192"/>
      <c r="F169" s="11" t="s">
        <v>18</v>
      </c>
      <c r="G169" s="11" t="s">
        <v>597</v>
      </c>
      <c r="H169" s="150" t="s">
        <v>386</v>
      </c>
      <c r="I169" s="184" t="s">
        <v>380</v>
      </c>
      <c r="J169" s="50">
        <v>12.5</v>
      </c>
      <c r="K169" s="50">
        <v>12.7</v>
      </c>
      <c r="L169" s="51">
        <f>'在庫情報（袜子）'!U169</f>
        <v>0</v>
      </c>
      <c r="M169" s="52">
        <f t="shared" si="10"/>
        <v>0</v>
      </c>
    </row>
    <row r="170" ht="50.1" customHeight="1" spans="2:13">
      <c r="B170" s="199"/>
      <c r="C170" s="199"/>
      <c r="D170" s="12"/>
      <c r="E170" s="192"/>
      <c r="F170" s="13" t="s">
        <v>19</v>
      </c>
      <c r="G170" s="13" t="s">
        <v>576</v>
      </c>
      <c r="H170" s="151" t="s">
        <v>389</v>
      </c>
      <c r="I170" s="185" t="s">
        <v>380</v>
      </c>
      <c r="J170" s="54">
        <v>12.5</v>
      </c>
      <c r="K170" s="54">
        <v>12.7</v>
      </c>
      <c r="L170" s="55">
        <f>'在庫情報（袜子）'!U170</f>
        <v>0</v>
      </c>
      <c r="M170" s="56">
        <f t="shared" si="10"/>
        <v>0</v>
      </c>
    </row>
    <row r="171" ht="50.1" customHeight="1" spans="2:13">
      <c r="B171" s="110" t="s">
        <v>658</v>
      </c>
      <c r="C171" s="200" t="s">
        <v>376</v>
      </c>
      <c r="D171" s="9" t="s">
        <v>659</v>
      </c>
      <c r="E171" s="191"/>
      <c r="F171" s="14" t="s">
        <v>16</v>
      </c>
      <c r="G171" s="14" t="s">
        <v>570</v>
      </c>
      <c r="H171" s="148" t="s">
        <v>379</v>
      </c>
      <c r="I171" s="215" t="s">
        <v>380</v>
      </c>
      <c r="J171" s="58">
        <v>17.5</v>
      </c>
      <c r="K171" s="58">
        <v>17.7</v>
      </c>
      <c r="L171" s="59">
        <f>'在庫情報（袜子）'!U171</f>
        <v>0</v>
      </c>
      <c r="M171" s="60">
        <f t="shared" si="10"/>
        <v>0</v>
      </c>
    </row>
    <row r="172" ht="50.1" customHeight="1" spans="2:13">
      <c r="B172" s="188"/>
      <c r="C172" s="188"/>
      <c r="D172" s="12" t="s">
        <v>661</v>
      </c>
      <c r="E172" s="192"/>
      <c r="F172" s="11" t="s">
        <v>17</v>
      </c>
      <c r="G172" s="11" t="s">
        <v>662</v>
      </c>
      <c r="H172" s="150" t="s">
        <v>383</v>
      </c>
      <c r="I172" s="184" t="s">
        <v>380</v>
      </c>
      <c r="J172" s="50">
        <v>17.5</v>
      </c>
      <c r="K172" s="50">
        <v>17.7</v>
      </c>
      <c r="L172" s="51">
        <f>'在庫情報（袜子）'!U172</f>
        <v>0</v>
      </c>
      <c r="M172" s="52">
        <f t="shared" si="10"/>
        <v>0</v>
      </c>
    </row>
    <row r="173" ht="50.1" customHeight="1" spans="2:13">
      <c r="B173" s="188"/>
      <c r="C173" s="188"/>
      <c r="D173" s="16"/>
      <c r="E173" s="193"/>
      <c r="F173" s="22" t="s">
        <v>18</v>
      </c>
      <c r="G173" s="22" t="s">
        <v>588</v>
      </c>
      <c r="H173" s="22" t="s">
        <v>664</v>
      </c>
      <c r="I173" s="185" t="s">
        <v>380</v>
      </c>
      <c r="J173" s="68">
        <v>17.5</v>
      </c>
      <c r="K173" s="68">
        <v>17.7</v>
      </c>
      <c r="L173" s="55">
        <f>'在庫情報（袜子）'!U173</f>
        <v>0</v>
      </c>
      <c r="M173" s="56">
        <f t="shared" si="10"/>
        <v>0</v>
      </c>
    </row>
    <row r="174" ht="50.1" customHeight="1" spans="2:13">
      <c r="B174" s="188"/>
      <c r="C174" s="188"/>
      <c r="D174" s="9" t="s">
        <v>659</v>
      </c>
      <c r="E174" s="191"/>
      <c r="F174" s="14" t="s">
        <v>16</v>
      </c>
      <c r="G174" s="14" t="s">
        <v>570</v>
      </c>
      <c r="H174" s="148" t="s">
        <v>379</v>
      </c>
      <c r="I174" s="215" t="s">
        <v>380</v>
      </c>
      <c r="J174" s="58">
        <v>17.5</v>
      </c>
      <c r="K174" s="58">
        <v>17.7</v>
      </c>
      <c r="L174" s="59">
        <f>'在庫情報（袜子）'!U174</f>
        <v>0</v>
      </c>
      <c r="M174" s="60">
        <f t="shared" si="10"/>
        <v>0</v>
      </c>
    </row>
    <row r="175" ht="50.1" customHeight="1" spans="2:13">
      <c r="B175" s="188"/>
      <c r="C175" s="188"/>
      <c r="D175" s="12" t="s">
        <v>667</v>
      </c>
      <c r="E175" s="192"/>
      <c r="F175" s="11" t="s">
        <v>17</v>
      </c>
      <c r="G175" s="11" t="s">
        <v>662</v>
      </c>
      <c r="H175" s="150" t="s">
        <v>383</v>
      </c>
      <c r="I175" s="184" t="s">
        <v>380</v>
      </c>
      <c r="J175" s="50">
        <v>17.5</v>
      </c>
      <c r="K175" s="50">
        <v>17.7</v>
      </c>
      <c r="L175" s="51">
        <f>'在庫情報（袜子）'!U175</f>
        <v>0</v>
      </c>
      <c r="M175" s="52">
        <f t="shared" si="10"/>
        <v>0</v>
      </c>
    </row>
    <row r="176" ht="50.1" customHeight="1" spans="2:13">
      <c r="B176" s="188"/>
      <c r="C176" s="188"/>
      <c r="D176" s="16"/>
      <c r="E176" s="193"/>
      <c r="F176" s="13" t="s">
        <v>18</v>
      </c>
      <c r="G176" s="13" t="s">
        <v>588</v>
      </c>
      <c r="H176" s="13" t="s">
        <v>664</v>
      </c>
      <c r="I176" s="216" t="s">
        <v>380</v>
      </c>
      <c r="J176" s="54">
        <v>17.5</v>
      </c>
      <c r="K176" s="54">
        <v>17.7</v>
      </c>
      <c r="L176" s="55">
        <f>'在庫情報（袜子）'!U176</f>
        <v>0</v>
      </c>
      <c r="M176" s="56">
        <f t="shared" si="10"/>
        <v>0</v>
      </c>
    </row>
    <row r="177" ht="50.1" customHeight="1" spans="2:13">
      <c r="B177" s="188"/>
      <c r="C177" s="188"/>
      <c r="D177" s="9" t="s">
        <v>659</v>
      </c>
      <c r="E177" s="191"/>
      <c r="F177" s="152" t="s">
        <v>16</v>
      </c>
      <c r="G177" s="152" t="s">
        <v>570</v>
      </c>
      <c r="H177" s="153" t="s">
        <v>379</v>
      </c>
      <c r="I177" s="183" t="s">
        <v>380</v>
      </c>
      <c r="J177" s="96">
        <v>17.5</v>
      </c>
      <c r="K177" s="96">
        <v>17.7</v>
      </c>
      <c r="L177" s="59">
        <f>'在庫情報（袜子）'!U177</f>
        <v>0</v>
      </c>
      <c r="M177" s="60">
        <f t="shared" si="10"/>
        <v>0</v>
      </c>
    </row>
    <row r="178" ht="50.1" customHeight="1" spans="2:13">
      <c r="B178" s="188"/>
      <c r="C178" s="188"/>
      <c r="D178" s="12" t="s">
        <v>671</v>
      </c>
      <c r="E178" s="192"/>
      <c r="F178" s="11" t="s">
        <v>17</v>
      </c>
      <c r="G178" s="11" t="s">
        <v>662</v>
      </c>
      <c r="H178" s="150" t="s">
        <v>383</v>
      </c>
      <c r="I178" s="184" t="s">
        <v>380</v>
      </c>
      <c r="J178" s="50">
        <v>17.5</v>
      </c>
      <c r="K178" s="50">
        <v>17.7</v>
      </c>
      <c r="L178" s="51">
        <f>'在庫情報（袜子）'!U178</f>
        <v>0</v>
      </c>
      <c r="M178" s="52">
        <f t="shared" si="10"/>
        <v>0</v>
      </c>
    </row>
    <row r="179" ht="50.1" customHeight="1" spans="2:13">
      <c r="B179" s="188"/>
      <c r="C179" s="188"/>
      <c r="D179" s="16"/>
      <c r="E179" s="193"/>
      <c r="F179" s="22" t="s">
        <v>18</v>
      </c>
      <c r="G179" s="22" t="s">
        <v>588</v>
      </c>
      <c r="H179" s="22" t="s">
        <v>664</v>
      </c>
      <c r="I179" s="185" t="s">
        <v>380</v>
      </c>
      <c r="J179" s="68">
        <v>17.5</v>
      </c>
      <c r="K179" s="68">
        <v>17.7</v>
      </c>
      <c r="L179" s="55">
        <f>'在庫情報（袜子）'!U179</f>
        <v>0</v>
      </c>
      <c r="M179" s="56">
        <f t="shared" si="10"/>
        <v>0</v>
      </c>
    </row>
    <row r="180" ht="50.1" customHeight="1" spans="2:13">
      <c r="B180" s="188"/>
      <c r="C180" s="188"/>
      <c r="D180" s="9" t="s">
        <v>659</v>
      </c>
      <c r="E180" s="191"/>
      <c r="F180" s="14" t="s">
        <v>16</v>
      </c>
      <c r="G180" s="14" t="s">
        <v>570</v>
      </c>
      <c r="H180" s="148" t="s">
        <v>379</v>
      </c>
      <c r="I180" s="215" t="s">
        <v>380</v>
      </c>
      <c r="J180" s="58">
        <v>17.5</v>
      </c>
      <c r="K180" s="58">
        <v>17.7</v>
      </c>
      <c r="L180" s="59">
        <f>'在庫情報（袜子）'!U180</f>
        <v>0</v>
      </c>
      <c r="M180" s="60">
        <f t="shared" si="10"/>
        <v>0</v>
      </c>
    </row>
    <row r="181" ht="50.1" customHeight="1" spans="2:13">
      <c r="B181" s="188"/>
      <c r="C181" s="188"/>
      <c r="D181" s="12" t="s">
        <v>675</v>
      </c>
      <c r="E181" s="192"/>
      <c r="F181" s="11" t="s">
        <v>17</v>
      </c>
      <c r="G181" s="11" t="s">
        <v>662</v>
      </c>
      <c r="H181" s="150" t="s">
        <v>383</v>
      </c>
      <c r="I181" s="184" t="s">
        <v>380</v>
      </c>
      <c r="J181" s="50">
        <v>17.5</v>
      </c>
      <c r="K181" s="50">
        <v>17.7</v>
      </c>
      <c r="L181" s="51">
        <f>'在庫情報（袜子）'!U181</f>
        <v>0</v>
      </c>
      <c r="M181" s="52">
        <f t="shared" si="10"/>
        <v>0</v>
      </c>
    </row>
    <row r="182" ht="50.1" customHeight="1" spans="2:13">
      <c r="B182" s="188"/>
      <c r="C182" s="188"/>
      <c r="D182" s="16"/>
      <c r="E182" s="193"/>
      <c r="F182" s="22" t="s">
        <v>18</v>
      </c>
      <c r="G182" s="22" t="s">
        <v>588</v>
      </c>
      <c r="H182" s="22" t="s">
        <v>664</v>
      </c>
      <c r="I182" s="185" t="s">
        <v>380</v>
      </c>
      <c r="J182" s="68">
        <v>17.5</v>
      </c>
      <c r="K182" s="68">
        <v>17.7</v>
      </c>
      <c r="L182" s="55">
        <f>'在庫情報（袜子）'!U182</f>
        <v>0</v>
      </c>
      <c r="M182" s="56">
        <f t="shared" si="10"/>
        <v>0</v>
      </c>
    </row>
    <row r="183" ht="50.1" customHeight="1" spans="2:13">
      <c r="B183" s="188"/>
      <c r="C183" s="188"/>
      <c r="D183" s="9" t="s">
        <v>659</v>
      </c>
      <c r="E183" s="191"/>
      <c r="F183" s="14" t="s">
        <v>16</v>
      </c>
      <c r="G183" s="14" t="s">
        <v>570</v>
      </c>
      <c r="H183" s="148" t="s">
        <v>379</v>
      </c>
      <c r="I183" s="215" t="s">
        <v>380</v>
      </c>
      <c r="J183" s="58">
        <v>17.5</v>
      </c>
      <c r="K183" s="58">
        <v>17.7</v>
      </c>
      <c r="L183" s="59">
        <f>'在庫情報（袜子）'!U183</f>
        <v>0</v>
      </c>
      <c r="M183" s="60">
        <f t="shared" si="10"/>
        <v>0</v>
      </c>
    </row>
    <row r="184" ht="50.1" customHeight="1" spans="2:13">
      <c r="B184" s="188"/>
      <c r="C184" s="188"/>
      <c r="D184" s="12" t="s">
        <v>679</v>
      </c>
      <c r="E184" s="192"/>
      <c r="F184" s="11" t="s">
        <v>17</v>
      </c>
      <c r="G184" s="11" t="s">
        <v>662</v>
      </c>
      <c r="H184" s="150" t="s">
        <v>383</v>
      </c>
      <c r="I184" s="184" t="s">
        <v>380</v>
      </c>
      <c r="J184" s="50">
        <v>17.5</v>
      </c>
      <c r="K184" s="50">
        <v>17.7</v>
      </c>
      <c r="L184" s="51">
        <f>'在庫情報（袜子）'!U184</f>
        <v>0</v>
      </c>
      <c r="M184" s="52">
        <f t="shared" si="10"/>
        <v>0</v>
      </c>
    </row>
    <row r="185" ht="50.1" customHeight="1" spans="2:13">
      <c r="B185" s="190"/>
      <c r="C185" s="190"/>
      <c r="D185" s="16"/>
      <c r="E185" s="193"/>
      <c r="F185" s="13" t="s">
        <v>18</v>
      </c>
      <c r="G185" s="13" t="s">
        <v>588</v>
      </c>
      <c r="H185" s="13" t="s">
        <v>664</v>
      </c>
      <c r="I185" s="216" t="s">
        <v>380</v>
      </c>
      <c r="J185" s="54">
        <v>17.5</v>
      </c>
      <c r="K185" s="54">
        <v>17.7</v>
      </c>
      <c r="L185" s="55">
        <f>'在庫情報（袜子）'!U185</f>
        <v>0</v>
      </c>
      <c r="M185" s="56">
        <f t="shared" si="10"/>
        <v>0</v>
      </c>
    </row>
    <row r="186" ht="150" customHeight="1" spans="2:13">
      <c r="B186" s="201" t="s">
        <v>682</v>
      </c>
      <c r="C186" s="201" t="s">
        <v>376</v>
      </c>
      <c r="D186" s="202" t="s">
        <v>683</v>
      </c>
      <c r="E186" s="203"/>
      <c r="F186" s="204" t="s">
        <v>684</v>
      </c>
      <c r="G186" s="205" t="s">
        <v>685</v>
      </c>
      <c r="H186" s="205"/>
      <c r="I186" s="205" t="s">
        <v>686</v>
      </c>
      <c r="J186" s="217">
        <v>42</v>
      </c>
      <c r="K186" s="217">
        <v>42.2</v>
      </c>
      <c r="L186" s="203">
        <f>'在庫情報（袜子）'!U186</f>
        <v>0</v>
      </c>
      <c r="M186" s="218">
        <f t="shared" si="10"/>
        <v>0</v>
      </c>
    </row>
    <row r="187" ht="150" customHeight="1" spans="2:13">
      <c r="B187" s="141"/>
      <c r="C187" s="206"/>
      <c r="D187" s="202" t="s">
        <v>688</v>
      </c>
      <c r="E187" s="203"/>
      <c r="F187" s="204" t="s">
        <v>684</v>
      </c>
      <c r="G187" s="205" t="s">
        <v>685</v>
      </c>
      <c r="H187" s="205"/>
      <c r="I187" s="205" t="s">
        <v>686</v>
      </c>
      <c r="J187" s="217">
        <v>42</v>
      </c>
      <c r="K187" s="217">
        <v>42.2</v>
      </c>
      <c r="L187" s="203">
        <f>'在庫情報（袜子）'!U187</f>
        <v>0</v>
      </c>
      <c r="M187" s="218">
        <f t="shared" ref="M187:M192" si="11">K187*L187</f>
        <v>0</v>
      </c>
    </row>
    <row r="188" ht="150" customHeight="1" spans="2:13">
      <c r="B188" s="207"/>
      <c r="C188" s="207"/>
      <c r="D188" s="202" t="s">
        <v>690</v>
      </c>
      <c r="E188" s="203"/>
      <c r="F188" s="204" t="s">
        <v>684</v>
      </c>
      <c r="G188" s="205" t="s">
        <v>691</v>
      </c>
      <c r="H188" s="205"/>
      <c r="I188" s="205" t="s">
        <v>686</v>
      </c>
      <c r="J188" s="217">
        <v>35</v>
      </c>
      <c r="K188" s="217">
        <v>35.2</v>
      </c>
      <c r="L188" s="203">
        <f>'在庫情報（袜子）'!U188</f>
        <v>0</v>
      </c>
      <c r="M188" s="218">
        <f t="shared" si="11"/>
        <v>0</v>
      </c>
    </row>
    <row r="189" s="4" customFormat="1" ht="50.1" customHeight="1" spans="2:13">
      <c r="B189" s="110" t="s">
        <v>623</v>
      </c>
      <c r="C189" s="110" t="s">
        <v>376</v>
      </c>
      <c r="D189" s="9" t="s">
        <v>694</v>
      </c>
      <c r="E189" s="191"/>
      <c r="F189" s="208" t="s">
        <v>16</v>
      </c>
      <c r="G189" s="208" t="s">
        <v>570</v>
      </c>
      <c r="H189" s="209" t="s">
        <v>379</v>
      </c>
      <c r="I189" s="180" t="s">
        <v>380</v>
      </c>
      <c r="J189" s="58">
        <v>13.5</v>
      </c>
      <c r="K189" s="58">
        <v>13.7</v>
      </c>
      <c r="L189" s="59">
        <f>'在庫情報（袜子）'!U189</f>
        <v>0</v>
      </c>
      <c r="M189" s="60">
        <f t="shared" si="11"/>
        <v>0</v>
      </c>
    </row>
    <row r="190" s="4" customFormat="1" ht="50.1" customHeight="1" spans="2:13">
      <c r="B190" s="149"/>
      <c r="C190" s="149"/>
      <c r="D190" s="12" t="s">
        <v>626</v>
      </c>
      <c r="E190" s="192"/>
      <c r="F190" s="210" t="s">
        <v>17</v>
      </c>
      <c r="G190" s="210" t="s">
        <v>696</v>
      </c>
      <c r="H190" s="211" t="s">
        <v>383</v>
      </c>
      <c r="I190" s="181" t="s">
        <v>380</v>
      </c>
      <c r="J190" s="50">
        <v>13.5</v>
      </c>
      <c r="K190" s="50">
        <v>13.7</v>
      </c>
      <c r="L190" s="51">
        <f>'在庫情報（袜子）'!U190</f>
        <v>0</v>
      </c>
      <c r="M190" s="52">
        <f t="shared" si="11"/>
        <v>0</v>
      </c>
    </row>
    <row r="191" s="4" customFormat="1" ht="50.1" customHeight="1" spans="2:13">
      <c r="B191" s="149"/>
      <c r="C191" s="149"/>
      <c r="D191" s="12"/>
      <c r="E191" s="192"/>
      <c r="F191" s="210" t="s">
        <v>18</v>
      </c>
      <c r="G191" s="210" t="s">
        <v>698</v>
      </c>
      <c r="H191" s="211" t="s">
        <v>386</v>
      </c>
      <c r="I191" s="181" t="s">
        <v>380</v>
      </c>
      <c r="J191" s="50">
        <v>13.5</v>
      </c>
      <c r="K191" s="50">
        <v>13.7</v>
      </c>
      <c r="L191" s="51">
        <f>'在庫情報（袜子）'!U191</f>
        <v>0</v>
      </c>
      <c r="M191" s="52">
        <f t="shared" si="11"/>
        <v>0</v>
      </c>
    </row>
    <row r="192" s="4" customFormat="1" ht="50.1" customHeight="1" spans="2:13">
      <c r="B192" s="212"/>
      <c r="C192" s="212"/>
      <c r="D192" s="16"/>
      <c r="E192" s="193"/>
      <c r="F192" s="213" t="s">
        <v>19</v>
      </c>
      <c r="G192" s="213" t="s">
        <v>700</v>
      </c>
      <c r="H192" s="214" t="s">
        <v>389</v>
      </c>
      <c r="I192" s="182" t="s">
        <v>380</v>
      </c>
      <c r="J192" s="54">
        <v>13.5</v>
      </c>
      <c r="K192" s="54">
        <v>13.7</v>
      </c>
      <c r="L192" s="55">
        <f>'在庫情報（袜子）'!U192</f>
        <v>0</v>
      </c>
      <c r="M192" s="56">
        <f t="shared" si="11"/>
        <v>0</v>
      </c>
    </row>
    <row r="193" ht="60" spans="13:13">
      <c r="M193" s="219">
        <f>SUM(M4:M192)</f>
        <v>0</v>
      </c>
    </row>
  </sheetData>
  <mergeCells count="6">
    <mergeCell ref="B100:B102"/>
    <mergeCell ref="B106:B108"/>
    <mergeCell ref="E15:E17"/>
    <mergeCell ref="E100:E102"/>
    <mergeCell ref="E135:E138"/>
    <mergeCell ref="E147:E150"/>
  </mergeCells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66FF66"/>
  </sheetPr>
  <dimension ref="B2:X31"/>
  <sheetViews>
    <sheetView showGridLines="0" zoomScale="55" zoomScaleNormal="55" workbookViewId="0">
      <pane ySplit="3" topLeftCell="A4" activePane="bottomLeft" state="frozen"/>
      <selection/>
      <selection pane="bottomLeft" activeCell="A4" sqref="A4"/>
    </sheetView>
  </sheetViews>
  <sheetFormatPr defaultColWidth="9" defaultRowHeight="25.5"/>
  <cols>
    <col min="2" max="2" width="10.625" customWidth="1"/>
    <col min="3" max="3" width="23.25" customWidth="1"/>
    <col min="4" max="4" width="15.5" style="467" customWidth="1"/>
    <col min="5" max="5" width="17.5" style="467" customWidth="1"/>
    <col min="6" max="11" width="10.625" customWidth="1"/>
    <col min="12" max="17" width="5.625" style="467" customWidth="1"/>
    <col min="18" max="18" width="25.625" customWidth="1"/>
    <col min="19" max="24" width="20.625" style="467" customWidth="1"/>
    <col min="25" max="30" width="9" style="467"/>
  </cols>
  <sheetData>
    <row r="2" ht="26.25" spans="6:24">
      <c r="F2" s="508" t="s">
        <v>189</v>
      </c>
      <c r="G2" s="603"/>
      <c r="H2" s="603"/>
      <c r="I2" s="603"/>
      <c r="J2" s="603"/>
      <c r="K2" s="617"/>
      <c r="L2" s="508" t="s">
        <v>190</v>
      </c>
      <c r="M2" s="603"/>
      <c r="N2" s="603"/>
      <c r="O2" s="603"/>
      <c r="P2" s="603"/>
      <c r="Q2" s="617"/>
      <c r="R2" s="564" t="s">
        <v>191</v>
      </c>
      <c r="S2" s="508" t="s">
        <v>192</v>
      </c>
      <c r="T2" s="603"/>
      <c r="U2" s="603"/>
      <c r="V2" s="603"/>
      <c r="W2" s="603"/>
      <c r="X2" s="621"/>
    </row>
    <row r="3" s="467" customFormat="1" ht="26.25" spans="2:24">
      <c r="B3" s="545" t="s">
        <v>12</v>
      </c>
      <c r="C3" s="545" t="s">
        <v>13</v>
      </c>
      <c r="D3" s="545" t="s">
        <v>14</v>
      </c>
      <c r="E3" s="546" t="s">
        <v>15</v>
      </c>
      <c r="F3" s="548" t="s">
        <v>16</v>
      </c>
      <c r="G3" s="545" t="s">
        <v>17</v>
      </c>
      <c r="H3" s="545" t="s">
        <v>18</v>
      </c>
      <c r="I3" s="545" t="s">
        <v>19</v>
      </c>
      <c r="J3" s="545" t="s">
        <v>20</v>
      </c>
      <c r="K3" s="618" t="s">
        <v>21</v>
      </c>
      <c r="L3" s="548" t="s">
        <v>16</v>
      </c>
      <c r="M3" s="545" t="s">
        <v>17</v>
      </c>
      <c r="N3" s="545" t="s">
        <v>18</v>
      </c>
      <c r="O3" s="545" t="s">
        <v>19</v>
      </c>
      <c r="P3" s="545" t="s">
        <v>20</v>
      </c>
      <c r="Q3" s="618" t="s">
        <v>21</v>
      </c>
      <c r="R3" s="565"/>
      <c r="S3" s="548" t="s">
        <v>16</v>
      </c>
      <c r="T3" s="545" t="s">
        <v>17</v>
      </c>
      <c r="U3" s="545" t="s">
        <v>18</v>
      </c>
      <c r="V3" s="545" t="s">
        <v>19</v>
      </c>
      <c r="W3" s="545" t="s">
        <v>20</v>
      </c>
      <c r="X3" s="618" t="s">
        <v>21</v>
      </c>
    </row>
    <row r="4" ht="30" customHeight="1" spans="2:24">
      <c r="B4" s="560" t="s">
        <v>22</v>
      </c>
      <c r="C4" s="560"/>
      <c r="D4" s="551" t="s">
        <v>23</v>
      </c>
      <c r="E4" s="552" t="s">
        <v>24</v>
      </c>
      <c r="F4" s="696">
        <f>'在庫情報（雨衣）'!BN4</f>
        <v>0</v>
      </c>
      <c r="G4" s="697">
        <f>'在庫情報（雨衣）'!BO4</f>
        <v>0</v>
      </c>
      <c r="H4" s="697">
        <f>'在庫情報（雨衣）'!BP4</f>
        <v>0</v>
      </c>
      <c r="I4" s="697">
        <f>'在庫情報（雨衣）'!BQ4</f>
        <v>0</v>
      </c>
      <c r="J4" s="697">
        <f>'在庫情報（雨衣）'!BR4</f>
        <v>0</v>
      </c>
      <c r="K4" s="708">
        <f>'在庫情報（雨衣）'!BS4</f>
        <v>0</v>
      </c>
      <c r="L4" s="709">
        <v>28</v>
      </c>
      <c r="M4" s="710">
        <v>28</v>
      </c>
      <c r="N4" s="710">
        <v>28</v>
      </c>
      <c r="O4" s="710">
        <v>28</v>
      </c>
      <c r="P4" s="710">
        <v>28</v>
      </c>
      <c r="Q4" s="733"/>
      <c r="R4" s="734">
        <f>SUM(F4:F6)*L4+SUM(G4:G6)*M4+SUM(H4:H6)*N4+SUM(I4:I6)*O4+SUM(J4:J6)*P4+SUM(K4:K6)*Q4</f>
        <v>0</v>
      </c>
      <c r="S4" s="735" t="s">
        <v>25</v>
      </c>
      <c r="T4" s="736" t="s">
        <v>26</v>
      </c>
      <c r="U4" s="736" t="s">
        <v>27</v>
      </c>
      <c r="V4" s="736" t="s">
        <v>28</v>
      </c>
      <c r="W4" s="736" t="s">
        <v>29</v>
      </c>
      <c r="X4" s="737"/>
    </row>
    <row r="5" ht="30" customHeight="1" spans="2:24">
      <c r="B5" s="549"/>
      <c r="C5" s="549"/>
      <c r="D5" s="551" t="s">
        <v>30</v>
      </c>
      <c r="E5" s="552" t="s">
        <v>31</v>
      </c>
      <c r="F5" s="698">
        <f>'在庫情報（雨衣）'!BN5</f>
        <v>0</v>
      </c>
      <c r="G5" s="699">
        <f>'在庫情報（雨衣）'!BO5</f>
        <v>0</v>
      </c>
      <c r="H5" s="700">
        <f>'在庫情報（雨衣）'!BP5</f>
        <v>0</v>
      </c>
      <c r="I5" s="699">
        <f>'在庫情報（雨衣）'!BQ5</f>
        <v>0</v>
      </c>
      <c r="J5" s="699">
        <f>'在庫情報（雨衣）'!BR5</f>
        <v>0</v>
      </c>
      <c r="K5" s="708">
        <f>'在庫情報（雨衣）'!BS5</f>
        <v>0</v>
      </c>
      <c r="L5" s="711"/>
      <c r="M5" s="712"/>
      <c r="N5" s="712"/>
      <c r="O5" s="712"/>
      <c r="P5" s="712"/>
      <c r="Q5" s="738"/>
      <c r="R5" s="739"/>
      <c r="S5" s="735" t="s">
        <v>32</v>
      </c>
      <c r="T5" s="736" t="s">
        <v>33</v>
      </c>
      <c r="U5" s="736" t="s">
        <v>34</v>
      </c>
      <c r="V5" s="736" t="s">
        <v>35</v>
      </c>
      <c r="W5" s="736" t="s">
        <v>36</v>
      </c>
      <c r="X5" s="740"/>
    </row>
    <row r="6" ht="30" customHeight="1" spans="2:24">
      <c r="B6" s="563"/>
      <c r="C6" s="563"/>
      <c r="D6" s="551" t="s">
        <v>37</v>
      </c>
      <c r="E6" s="552" t="s">
        <v>38</v>
      </c>
      <c r="F6" s="701">
        <f>'在庫情報（雨衣）'!BN6</f>
        <v>0</v>
      </c>
      <c r="G6" s="702">
        <f>'在庫情報（雨衣）'!BO6</f>
        <v>0</v>
      </c>
      <c r="H6" s="702">
        <f>'在庫情報（雨衣）'!BP6</f>
        <v>0</v>
      </c>
      <c r="I6" s="702">
        <f>'在庫情報（雨衣）'!BQ6</f>
        <v>0</v>
      </c>
      <c r="J6" s="702">
        <f>'在庫情報（雨衣）'!BR6</f>
        <v>0</v>
      </c>
      <c r="K6" s="713">
        <f>'在庫情報（雨衣）'!BS6</f>
        <v>0</v>
      </c>
      <c r="L6" s="714"/>
      <c r="M6" s="715"/>
      <c r="N6" s="715"/>
      <c r="O6" s="715"/>
      <c r="P6" s="715"/>
      <c r="Q6" s="741"/>
      <c r="R6" s="739"/>
      <c r="S6" s="742" t="s">
        <v>39</v>
      </c>
      <c r="T6" s="743" t="s">
        <v>40</v>
      </c>
      <c r="U6" s="743" t="s">
        <v>41</v>
      </c>
      <c r="V6" s="736" t="s">
        <v>42</v>
      </c>
      <c r="W6" s="736" t="s">
        <v>43</v>
      </c>
      <c r="X6" s="744"/>
    </row>
    <row r="7" ht="30" customHeight="1" spans="2:24">
      <c r="B7" s="560" t="s">
        <v>44</v>
      </c>
      <c r="C7" s="560"/>
      <c r="D7" s="551" t="s">
        <v>45</v>
      </c>
      <c r="E7" s="552" t="s">
        <v>46</v>
      </c>
      <c r="F7" s="703">
        <f>'在庫情報（雨衣）'!BN7</f>
        <v>0</v>
      </c>
      <c r="G7" s="697">
        <f>'在庫情報（雨衣）'!BO7</f>
        <v>0</v>
      </c>
      <c r="H7" s="697">
        <f>'在庫情報（雨衣）'!BP7</f>
        <v>0</v>
      </c>
      <c r="I7" s="697">
        <f>'在庫情報（雨衣）'!BQ7</f>
        <v>0</v>
      </c>
      <c r="J7" s="697">
        <f>'在庫情報（雨衣）'!BR7</f>
        <v>0</v>
      </c>
      <c r="K7" s="716">
        <f>'在庫情報（雨衣）'!BS7</f>
        <v>0</v>
      </c>
      <c r="L7" s="709">
        <v>34</v>
      </c>
      <c r="M7" s="710">
        <v>34</v>
      </c>
      <c r="N7" s="710">
        <v>34</v>
      </c>
      <c r="O7" s="710">
        <v>34</v>
      </c>
      <c r="P7" s="710">
        <v>34</v>
      </c>
      <c r="Q7" s="733"/>
      <c r="R7" s="739">
        <f>SUM(F7:F10)*L7+SUM(G7:G10)*M7+SUM(H7:H10)*N7+SUM(I7:I10)*O7+SUM(J7:J10)*P7+SUM(K7:K10)*Q7</f>
        <v>0</v>
      </c>
      <c r="S7" s="742" t="s">
        <v>47</v>
      </c>
      <c r="T7" s="743" t="s">
        <v>48</v>
      </c>
      <c r="U7" s="743" t="s">
        <v>49</v>
      </c>
      <c r="V7" s="743" t="s">
        <v>50</v>
      </c>
      <c r="W7" s="736" t="s">
        <v>51</v>
      </c>
      <c r="X7" s="745"/>
    </row>
    <row r="8" ht="30" customHeight="1" spans="2:24">
      <c r="B8" s="549"/>
      <c r="C8" s="549"/>
      <c r="D8" s="551" t="s">
        <v>52</v>
      </c>
      <c r="E8" s="552" t="s">
        <v>53</v>
      </c>
      <c r="F8" s="704">
        <f>'在庫情報（雨衣）'!BN8</f>
        <v>0</v>
      </c>
      <c r="G8" s="699">
        <f>'在庫情報（雨衣）'!BO8</f>
        <v>0</v>
      </c>
      <c r="H8" s="699">
        <f>'在庫情報（雨衣）'!BP8</f>
        <v>0</v>
      </c>
      <c r="I8" s="699">
        <f>'在庫情報（雨衣）'!BQ8</f>
        <v>0</v>
      </c>
      <c r="J8" s="699">
        <f>'在庫情報（雨衣）'!BR8</f>
        <v>0</v>
      </c>
      <c r="K8" s="708">
        <f>'在庫情報（雨衣）'!BS8</f>
        <v>0</v>
      </c>
      <c r="L8" s="711"/>
      <c r="M8" s="712"/>
      <c r="N8" s="712"/>
      <c r="O8" s="712"/>
      <c r="P8" s="712"/>
      <c r="Q8" s="738"/>
      <c r="R8" s="739"/>
      <c r="S8" s="742" t="s">
        <v>54</v>
      </c>
      <c r="T8" s="743" t="s">
        <v>55</v>
      </c>
      <c r="U8" s="743" t="s">
        <v>56</v>
      </c>
      <c r="V8" s="736" t="s">
        <v>57</v>
      </c>
      <c r="W8" s="736" t="s">
        <v>58</v>
      </c>
      <c r="X8" s="746"/>
    </row>
    <row r="9" ht="30" customHeight="1" spans="2:24">
      <c r="B9" s="549"/>
      <c r="C9" s="549"/>
      <c r="D9" s="551" t="s">
        <v>59</v>
      </c>
      <c r="E9" s="552" t="s">
        <v>60</v>
      </c>
      <c r="F9" s="704">
        <f>'在庫情報（雨衣）'!BN9</f>
        <v>0</v>
      </c>
      <c r="G9" s="699">
        <f>'在庫情報（雨衣）'!BO9</f>
        <v>0</v>
      </c>
      <c r="H9" s="699">
        <f>'在庫情報（雨衣）'!BP9</f>
        <v>0</v>
      </c>
      <c r="I9" s="699">
        <f>'在庫情報（雨衣）'!BQ9</f>
        <v>0</v>
      </c>
      <c r="J9" s="699">
        <f>'在庫情報（雨衣）'!BR9</f>
        <v>0</v>
      </c>
      <c r="K9" s="708">
        <f>'在庫情報（雨衣）'!BS9</f>
        <v>0</v>
      </c>
      <c r="L9" s="711"/>
      <c r="M9" s="712"/>
      <c r="N9" s="712"/>
      <c r="O9" s="712"/>
      <c r="P9" s="712"/>
      <c r="Q9" s="738"/>
      <c r="R9" s="739"/>
      <c r="S9" s="742" t="s">
        <v>61</v>
      </c>
      <c r="T9" s="743" t="s">
        <v>62</v>
      </c>
      <c r="U9" s="743" t="s">
        <v>63</v>
      </c>
      <c r="V9" s="736" t="s">
        <v>64</v>
      </c>
      <c r="W9" s="736" t="s">
        <v>65</v>
      </c>
      <c r="X9" s="746"/>
    </row>
    <row r="10" ht="30" customHeight="1" spans="2:24">
      <c r="B10" s="563"/>
      <c r="C10" s="563"/>
      <c r="D10" s="551" t="s">
        <v>66</v>
      </c>
      <c r="E10" s="552" t="s">
        <v>67</v>
      </c>
      <c r="F10" s="701">
        <f>'在庫情報（雨衣）'!BN10</f>
        <v>0</v>
      </c>
      <c r="G10" s="702">
        <f>'在庫情報（雨衣）'!BO10</f>
        <v>0</v>
      </c>
      <c r="H10" s="702">
        <f>'在庫情報（雨衣）'!BP10</f>
        <v>0</v>
      </c>
      <c r="I10" s="702">
        <f>'在庫情報（雨衣）'!BQ10</f>
        <v>0</v>
      </c>
      <c r="J10" s="702">
        <f>'在庫情報（雨衣）'!BR10</f>
        <v>0</v>
      </c>
      <c r="K10" s="713">
        <f>'在庫情報（雨衣）'!BS10</f>
        <v>0</v>
      </c>
      <c r="L10" s="714"/>
      <c r="M10" s="715"/>
      <c r="N10" s="715"/>
      <c r="O10" s="715"/>
      <c r="P10" s="715"/>
      <c r="Q10" s="741"/>
      <c r="R10" s="739"/>
      <c r="S10" s="742" t="s">
        <v>68</v>
      </c>
      <c r="T10" s="743" t="s">
        <v>69</v>
      </c>
      <c r="U10" s="743" t="s">
        <v>70</v>
      </c>
      <c r="V10" s="736" t="s">
        <v>71</v>
      </c>
      <c r="W10" s="736" t="s">
        <v>72</v>
      </c>
      <c r="X10" s="747"/>
    </row>
    <row r="11" ht="60" customHeight="1" spans="2:24">
      <c r="B11" s="560" t="s">
        <v>73</v>
      </c>
      <c r="C11" s="560"/>
      <c r="D11" s="551" t="s">
        <v>23</v>
      </c>
      <c r="E11" s="552" t="s">
        <v>24</v>
      </c>
      <c r="F11" s="703">
        <f>'在庫情報（雨衣）'!BN11</f>
        <v>0</v>
      </c>
      <c r="G11" s="697">
        <f>'在庫情報（雨衣）'!BO11</f>
        <v>0</v>
      </c>
      <c r="H11" s="697">
        <f>'在庫情報（雨衣）'!BP11</f>
        <v>0</v>
      </c>
      <c r="I11" s="697">
        <f>'在庫情報（雨衣）'!BQ11</f>
        <v>0</v>
      </c>
      <c r="J11" s="697">
        <f>'在庫情報（雨衣）'!BR11</f>
        <v>0</v>
      </c>
      <c r="K11" s="717">
        <f>'在庫情報（雨衣）'!BS11</f>
        <v>0</v>
      </c>
      <c r="L11" s="709">
        <v>36</v>
      </c>
      <c r="M11" s="710">
        <v>36</v>
      </c>
      <c r="N11" s="710">
        <v>36</v>
      </c>
      <c r="O11" s="710">
        <v>36</v>
      </c>
      <c r="P11" s="710">
        <v>36</v>
      </c>
      <c r="Q11" s="748">
        <v>36</v>
      </c>
      <c r="R11" s="739">
        <f>SUM(F11:F12)*L11+SUM(G11:G12)*M11+SUM(H11:H12)*N11+SUM(I11:I12)*O11+SUM(J11:J12)*P11+SUM(K11:K12)*Q11</f>
        <v>0</v>
      </c>
      <c r="S11" s="742" t="s">
        <v>74</v>
      </c>
      <c r="T11" s="743" t="s">
        <v>75</v>
      </c>
      <c r="U11" s="743" t="s">
        <v>76</v>
      </c>
      <c r="V11" s="736" t="s">
        <v>77</v>
      </c>
      <c r="W11" s="736" t="s">
        <v>78</v>
      </c>
      <c r="X11" s="749" t="s">
        <v>79</v>
      </c>
    </row>
    <row r="12" ht="60" customHeight="1" spans="2:24">
      <c r="B12" s="549"/>
      <c r="C12" s="549"/>
      <c r="D12" s="551" t="s">
        <v>37</v>
      </c>
      <c r="E12" s="552" t="s">
        <v>38</v>
      </c>
      <c r="F12" s="705">
        <f>'在庫情報（雨衣）'!BN12</f>
        <v>0</v>
      </c>
      <c r="G12" s="706">
        <f>'在庫情報（雨衣）'!BO12</f>
        <v>0</v>
      </c>
      <c r="H12" s="706">
        <f>'在庫情報（雨衣）'!BP12</f>
        <v>0</v>
      </c>
      <c r="I12" s="706">
        <f>'在庫情報（雨衣）'!BQ12</f>
        <v>0</v>
      </c>
      <c r="J12" s="706">
        <f>'在庫情報（雨衣）'!BR12</f>
        <v>0</v>
      </c>
      <c r="K12" s="718">
        <f>'在庫情報（雨衣）'!BS12</f>
        <v>0</v>
      </c>
      <c r="L12" s="714"/>
      <c r="M12" s="715"/>
      <c r="N12" s="715"/>
      <c r="O12" s="715"/>
      <c r="P12" s="715"/>
      <c r="Q12" s="750"/>
      <c r="R12" s="739"/>
      <c r="S12" s="742" t="s">
        <v>80</v>
      </c>
      <c r="T12" s="743" t="s">
        <v>81</v>
      </c>
      <c r="U12" s="743" t="s">
        <v>82</v>
      </c>
      <c r="V12" s="736" t="s">
        <v>83</v>
      </c>
      <c r="W12" s="736" t="s">
        <v>84</v>
      </c>
      <c r="X12" s="749" t="s">
        <v>85</v>
      </c>
    </row>
    <row r="13" ht="39.95" customHeight="1" spans="2:24">
      <c r="B13" s="560" t="s">
        <v>86</v>
      </c>
      <c r="C13" s="560"/>
      <c r="D13" s="551" t="s">
        <v>23</v>
      </c>
      <c r="E13" s="552" t="s">
        <v>24</v>
      </c>
      <c r="F13" s="703">
        <f>'在庫情報（雨衣）'!BN13</f>
        <v>0</v>
      </c>
      <c r="G13" s="697">
        <f>'在庫情報（雨衣）'!BO13</f>
        <v>0</v>
      </c>
      <c r="H13" s="697">
        <f>'在庫情報（雨衣）'!BP13</f>
        <v>0</v>
      </c>
      <c r="I13" s="719">
        <f>'在庫情報（雨衣）'!BQ13</f>
        <v>0</v>
      </c>
      <c r="J13" s="719">
        <f>'在庫情報（雨衣）'!BR13</f>
        <v>0</v>
      </c>
      <c r="K13" s="716">
        <f>'在庫情報（雨衣）'!BS13</f>
        <v>0</v>
      </c>
      <c r="L13" s="709">
        <v>20</v>
      </c>
      <c r="M13" s="710">
        <v>20</v>
      </c>
      <c r="N13" s="710">
        <v>20</v>
      </c>
      <c r="O13" s="720"/>
      <c r="P13" s="720"/>
      <c r="Q13" s="733"/>
      <c r="R13" s="739">
        <f>SUM(F13:F15)*L13+SUM(G13:G15)*M13+SUM(H13:H15)*N13+SUM(I13:I15)*O13+SUM(J13:J15)*P13+SUM(K13:K15)*Q13</f>
        <v>0</v>
      </c>
      <c r="S13" s="751" t="s">
        <v>87</v>
      </c>
      <c r="T13" s="752" t="s">
        <v>88</v>
      </c>
      <c r="U13" s="752" t="s">
        <v>89</v>
      </c>
      <c r="V13" s="753"/>
      <c r="W13" s="753"/>
      <c r="X13" s="745"/>
    </row>
    <row r="14" ht="39.95" customHeight="1" spans="2:24">
      <c r="B14" s="549"/>
      <c r="C14" s="549"/>
      <c r="D14" s="551" t="s">
        <v>30</v>
      </c>
      <c r="E14" s="552" t="s">
        <v>31</v>
      </c>
      <c r="F14" s="704">
        <f>'在庫情報（雨衣）'!BN14</f>
        <v>0</v>
      </c>
      <c r="G14" s="699">
        <f>'在庫情報（雨衣）'!BO14</f>
        <v>0</v>
      </c>
      <c r="H14" s="699">
        <f>'在庫情報（雨衣）'!BP14</f>
        <v>0</v>
      </c>
      <c r="I14" s="721">
        <f>'在庫情報（雨衣）'!BQ14</f>
        <v>0</v>
      </c>
      <c r="J14" s="721">
        <f>'在庫情報（雨衣）'!BR14</f>
        <v>0</v>
      </c>
      <c r="K14" s="708">
        <f>'在庫情報（雨衣）'!BS14</f>
        <v>0</v>
      </c>
      <c r="L14" s="711"/>
      <c r="M14" s="712"/>
      <c r="N14" s="712"/>
      <c r="O14" s="722"/>
      <c r="P14" s="722"/>
      <c r="Q14" s="738"/>
      <c r="R14" s="739"/>
      <c r="S14" s="751" t="s">
        <v>90</v>
      </c>
      <c r="T14" s="752" t="s">
        <v>91</v>
      </c>
      <c r="U14" s="752" t="s">
        <v>92</v>
      </c>
      <c r="V14" s="754"/>
      <c r="W14" s="754"/>
      <c r="X14" s="746"/>
    </row>
    <row r="15" ht="39.95" customHeight="1" spans="2:24">
      <c r="B15" s="563"/>
      <c r="C15" s="563"/>
      <c r="D15" s="551" t="s">
        <v>37</v>
      </c>
      <c r="E15" s="552" t="s">
        <v>38</v>
      </c>
      <c r="F15" s="701">
        <f>'在庫情報（雨衣）'!BN15</f>
        <v>0</v>
      </c>
      <c r="G15" s="702">
        <f>'在庫情報（雨衣）'!BO15</f>
        <v>0</v>
      </c>
      <c r="H15" s="702">
        <f>'在庫情報（雨衣）'!BP15</f>
        <v>0</v>
      </c>
      <c r="I15" s="723">
        <f>'在庫情報（雨衣）'!BQ15</f>
        <v>0</v>
      </c>
      <c r="J15" s="723">
        <f>'在庫情報（雨衣）'!BR15</f>
        <v>0</v>
      </c>
      <c r="K15" s="713">
        <f>'在庫情報（雨衣）'!BS15</f>
        <v>0</v>
      </c>
      <c r="L15" s="714"/>
      <c r="M15" s="715"/>
      <c r="N15" s="715"/>
      <c r="O15" s="724"/>
      <c r="P15" s="724"/>
      <c r="Q15" s="741"/>
      <c r="R15" s="739"/>
      <c r="S15" s="751" t="s">
        <v>93</v>
      </c>
      <c r="T15" s="752" t="s">
        <v>94</v>
      </c>
      <c r="U15" s="752" t="s">
        <v>95</v>
      </c>
      <c r="V15" s="755"/>
      <c r="W15" s="755"/>
      <c r="X15" s="747"/>
    </row>
    <row r="16" ht="39.95" customHeight="1" spans="2:24">
      <c r="B16" s="560" t="s">
        <v>96</v>
      </c>
      <c r="C16" s="560"/>
      <c r="D16" s="551" t="s">
        <v>23</v>
      </c>
      <c r="E16" s="552" t="s">
        <v>24</v>
      </c>
      <c r="F16" s="703">
        <f>'在庫情報（雨衣）'!BN16</f>
        <v>0</v>
      </c>
      <c r="G16" s="697">
        <f>'在庫情報（雨衣）'!BO16</f>
        <v>0</v>
      </c>
      <c r="H16" s="697">
        <f>'在庫情報（雨衣）'!BP16</f>
        <v>0</v>
      </c>
      <c r="I16" s="697">
        <f>'在庫情報（雨衣）'!BQ16</f>
        <v>0</v>
      </c>
      <c r="J16" s="697">
        <f>'在庫情報（雨衣）'!BR16</f>
        <v>0</v>
      </c>
      <c r="K16" s="716">
        <f>'在庫情報（雨衣）'!BS16</f>
        <v>0</v>
      </c>
      <c r="L16" s="709">
        <v>20</v>
      </c>
      <c r="M16" s="710">
        <v>20</v>
      </c>
      <c r="N16" s="710">
        <v>20</v>
      </c>
      <c r="O16" s="725">
        <v>26</v>
      </c>
      <c r="P16" s="725">
        <v>26</v>
      </c>
      <c r="Q16" s="733"/>
      <c r="R16" s="739">
        <f>SUM(F16:F18)*L16+SUM(G16:G18)*M16+SUM(H16:H18)*N16+SUM(I16:I18)*O16+SUM(J16:J18)*P16+SUM(K16:K18)*Q16</f>
        <v>0</v>
      </c>
      <c r="S16" s="742" t="s">
        <v>97</v>
      </c>
      <c r="T16" s="743" t="s">
        <v>98</v>
      </c>
      <c r="U16" s="743" t="s">
        <v>99</v>
      </c>
      <c r="V16" s="743" t="s">
        <v>100</v>
      </c>
      <c r="W16" s="743" t="s">
        <v>193</v>
      </c>
      <c r="X16" s="745"/>
    </row>
    <row r="17" ht="39.95" customHeight="1" spans="2:24">
      <c r="B17" s="549"/>
      <c r="C17" s="549"/>
      <c r="D17" s="551" t="s">
        <v>37</v>
      </c>
      <c r="E17" s="552" t="s">
        <v>38</v>
      </c>
      <c r="F17" s="704">
        <f>'在庫情報（雨衣）'!BN17</f>
        <v>0</v>
      </c>
      <c r="G17" s="699">
        <f>'在庫情報（雨衣）'!BO17</f>
        <v>0</v>
      </c>
      <c r="H17" s="699">
        <f>'在庫情報（雨衣）'!BP17</f>
        <v>0</v>
      </c>
      <c r="I17" s="699">
        <f>'在庫情報（雨衣）'!BQ17</f>
        <v>0</v>
      </c>
      <c r="J17" s="699">
        <f>'在庫情報（雨衣）'!BR17</f>
        <v>0</v>
      </c>
      <c r="K17" s="708">
        <f>'在庫情報（雨衣）'!BS17</f>
        <v>0</v>
      </c>
      <c r="L17" s="711"/>
      <c r="M17" s="712"/>
      <c r="N17" s="712"/>
      <c r="O17" s="726"/>
      <c r="P17" s="726"/>
      <c r="Q17" s="738"/>
      <c r="R17" s="739"/>
      <c r="S17" s="742" t="s">
        <v>102</v>
      </c>
      <c r="T17" s="743" t="s">
        <v>103</v>
      </c>
      <c r="U17" s="743" t="s">
        <v>104</v>
      </c>
      <c r="V17" s="743" t="s">
        <v>105</v>
      </c>
      <c r="W17" s="743" t="s">
        <v>106</v>
      </c>
      <c r="X17" s="746"/>
    </row>
    <row r="18" ht="39.95" customHeight="1" spans="2:24">
      <c r="B18" s="563"/>
      <c r="C18" s="563"/>
      <c r="D18" s="551" t="s">
        <v>30</v>
      </c>
      <c r="E18" s="552" t="s">
        <v>31</v>
      </c>
      <c r="F18" s="701">
        <f>'在庫情報（雨衣）'!BN18</f>
        <v>0</v>
      </c>
      <c r="G18" s="702">
        <f>'在庫情報（雨衣）'!BO18</f>
        <v>0</v>
      </c>
      <c r="H18" s="702">
        <f>'在庫情報（雨衣）'!BP18</f>
        <v>0</v>
      </c>
      <c r="I18" s="702">
        <f>'在庫情報（雨衣）'!BQ18</f>
        <v>0</v>
      </c>
      <c r="J18" s="702">
        <f>'在庫情報（雨衣）'!BR18</f>
        <v>0</v>
      </c>
      <c r="K18" s="713">
        <f>'在庫情報（雨衣）'!BS18</f>
        <v>0</v>
      </c>
      <c r="L18" s="714"/>
      <c r="M18" s="715"/>
      <c r="N18" s="715"/>
      <c r="O18" s="727"/>
      <c r="P18" s="727"/>
      <c r="Q18" s="741"/>
      <c r="R18" s="739"/>
      <c r="S18" s="742" t="s">
        <v>107</v>
      </c>
      <c r="T18" s="743" t="s">
        <v>108</v>
      </c>
      <c r="U18" s="743" t="s">
        <v>109</v>
      </c>
      <c r="V18" s="743" t="s">
        <v>110</v>
      </c>
      <c r="W18" s="743" t="s">
        <v>111</v>
      </c>
      <c r="X18" s="747"/>
    </row>
    <row r="19" ht="39.95" customHeight="1" spans="2:24">
      <c r="B19" s="560" t="s">
        <v>112</v>
      </c>
      <c r="C19" s="560"/>
      <c r="D19" s="551" t="s">
        <v>23</v>
      </c>
      <c r="E19" s="552" t="s">
        <v>24</v>
      </c>
      <c r="F19" s="703">
        <f>'在庫情報（雨衣）'!BN19</f>
        <v>0</v>
      </c>
      <c r="G19" s="697">
        <f>'在庫情報（雨衣）'!BO19</f>
        <v>0</v>
      </c>
      <c r="H19" s="697">
        <f>'在庫情報（雨衣）'!BP19</f>
        <v>0</v>
      </c>
      <c r="I19" s="697">
        <f>'在庫情報（雨衣）'!BQ19</f>
        <v>0</v>
      </c>
      <c r="J19" s="697">
        <f>'在庫情報（雨衣）'!BR19</f>
        <v>0</v>
      </c>
      <c r="K19" s="716">
        <f>'在庫情報（雨衣）'!BS19</f>
        <v>0</v>
      </c>
      <c r="L19" s="709">
        <v>38</v>
      </c>
      <c r="M19" s="710">
        <v>38</v>
      </c>
      <c r="N19" s="710">
        <v>38</v>
      </c>
      <c r="O19" s="710">
        <v>38</v>
      </c>
      <c r="P19" s="710">
        <v>38</v>
      </c>
      <c r="Q19" s="733"/>
      <c r="R19" s="739">
        <f>SUM(F19:F21)*L19+SUM(G19:G21)*M19+SUM(H19:H21)*N19+SUM(I19:I21)*O19+SUM(J19:J21)*P19+SUM(K19:K21)*Q19</f>
        <v>0</v>
      </c>
      <c r="S19" s="742" t="s">
        <v>113</v>
      </c>
      <c r="T19" s="743" t="s">
        <v>114</v>
      </c>
      <c r="U19" s="743" t="s">
        <v>115</v>
      </c>
      <c r="V19" s="743" t="s">
        <v>116</v>
      </c>
      <c r="W19" s="743" t="s">
        <v>117</v>
      </c>
      <c r="X19" s="745"/>
    </row>
    <row r="20" ht="39.95" customHeight="1" spans="2:24">
      <c r="B20" s="549"/>
      <c r="C20" s="549"/>
      <c r="D20" s="551" t="s">
        <v>30</v>
      </c>
      <c r="E20" s="552" t="s">
        <v>31</v>
      </c>
      <c r="F20" s="698">
        <f>'在庫情報（雨衣）'!BN20</f>
        <v>0</v>
      </c>
      <c r="G20" s="707">
        <f>'在庫情報（雨衣）'!BO20</f>
        <v>0</v>
      </c>
      <c r="H20" s="707">
        <f>'在庫情報（雨衣）'!BP20</f>
        <v>0</v>
      </c>
      <c r="I20" s="707">
        <f>'在庫情報（雨衣）'!BQ20</f>
        <v>0</v>
      </c>
      <c r="J20" s="707">
        <f>'在庫情報（雨衣）'!BR20</f>
        <v>0</v>
      </c>
      <c r="K20" s="708">
        <f>'在庫情報（雨衣）'!BS20</f>
        <v>0</v>
      </c>
      <c r="L20" s="711"/>
      <c r="M20" s="712"/>
      <c r="N20" s="712"/>
      <c r="O20" s="712"/>
      <c r="P20" s="712"/>
      <c r="Q20" s="738"/>
      <c r="R20" s="739"/>
      <c r="S20" s="742" t="s">
        <v>118</v>
      </c>
      <c r="T20" s="743" t="s">
        <v>119</v>
      </c>
      <c r="U20" s="743" t="s">
        <v>120</v>
      </c>
      <c r="V20" s="743" t="s">
        <v>121</v>
      </c>
      <c r="W20" s="743" t="s">
        <v>122</v>
      </c>
      <c r="X20" s="746"/>
    </row>
    <row r="21" ht="39.95" customHeight="1" spans="2:24">
      <c r="B21" s="563"/>
      <c r="C21" s="563"/>
      <c r="D21" s="551" t="s">
        <v>123</v>
      </c>
      <c r="E21" s="552" t="s">
        <v>124</v>
      </c>
      <c r="F21" s="705">
        <f>'在庫情報（雨衣）'!BN21</f>
        <v>0</v>
      </c>
      <c r="G21" s="706">
        <f>'在庫情報（雨衣）'!BO21</f>
        <v>0</v>
      </c>
      <c r="H21" s="706">
        <f>'在庫情報（雨衣）'!BP21</f>
        <v>0</v>
      </c>
      <c r="I21" s="706">
        <f>'在庫情報（雨衣）'!BQ21</f>
        <v>0</v>
      </c>
      <c r="J21" s="706">
        <f>'在庫情報（雨衣）'!BR21</f>
        <v>0</v>
      </c>
      <c r="K21" s="713">
        <f>'在庫情報（雨衣）'!BS21</f>
        <v>0</v>
      </c>
      <c r="L21" s="714"/>
      <c r="M21" s="715"/>
      <c r="N21" s="715"/>
      <c r="O21" s="715"/>
      <c r="P21" s="715"/>
      <c r="Q21" s="741"/>
      <c r="R21" s="739"/>
      <c r="S21" s="742" t="s">
        <v>125</v>
      </c>
      <c r="T21" s="743" t="s">
        <v>126</v>
      </c>
      <c r="U21" s="743" t="s">
        <v>127</v>
      </c>
      <c r="V21" s="743" t="s">
        <v>128</v>
      </c>
      <c r="W21" s="743" t="s">
        <v>129</v>
      </c>
      <c r="X21" s="747"/>
    </row>
    <row r="22" ht="60" customHeight="1" spans="2:24">
      <c r="B22" s="560" t="s">
        <v>130</v>
      </c>
      <c r="C22" s="560"/>
      <c r="D22" s="551" t="s">
        <v>131</v>
      </c>
      <c r="E22" s="552" t="s">
        <v>132</v>
      </c>
      <c r="F22" s="703">
        <f>'在庫情報（雨衣）'!BN22</f>
        <v>0</v>
      </c>
      <c r="G22" s="697">
        <f>'在庫情報（雨衣）'!BO22</f>
        <v>0</v>
      </c>
      <c r="H22" s="697">
        <f>'在庫情報（雨衣）'!BP22</f>
        <v>0</v>
      </c>
      <c r="I22" s="697">
        <f>'在庫情報（雨衣）'!BQ22</f>
        <v>0</v>
      </c>
      <c r="J22" s="697">
        <f>'在庫情報（雨衣）'!BR22</f>
        <v>0</v>
      </c>
      <c r="K22" s="716">
        <f>'在庫情報（雨衣）'!BS22</f>
        <v>0</v>
      </c>
      <c r="L22" s="709">
        <v>25</v>
      </c>
      <c r="M22" s="710">
        <v>25</v>
      </c>
      <c r="N22" s="710">
        <v>25</v>
      </c>
      <c r="O22" s="710">
        <v>25</v>
      </c>
      <c r="P22" s="710">
        <v>25</v>
      </c>
      <c r="Q22" s="733"/>
      <c r="R22" s="739">
        <f>SUM(F22:F23)*L22+SUM(G22:G23)*M22+SUM(H22:H23)*N22+SUM(I22:I23)*O22+SUM(J22:J23)*P22+SUM(K22:K23)*Q22</f>
        <v>0</v>
      </c>
      <c r="S22" s="742" t="s">
        <v>133</v>
      </c>
      <c r="T22" s="743" t="s">
        <v>134</v>
      </c>
      <c r="U22" s="743" t="s">
        <v>135</v>
      </c>
      <c r="V22" s="743" t="s">
        <v>136</v>
      </c>
      <c r="W22" s="743" t="s">
        <v>137</v>
      </c>
      <c r="X22" s="745"/>
    </row>
    <row r="23" ht="60" customHeight="1" spans="2:24">
      <c r="B23" s="563"/>
      <c r="C23" s="563"/>
      <c r="D23" s="551" t="s">
        <v>138</v>
      </c>
      <c r="E23" s="552" t="s">
        <v>139</v>
      </c>
      <c r="F23" s="701">
        <f>'在庫情報（雨衣）'!BN23</f>
        <v>0</v>
      </c>
      <c r="G23" s="702">
        <f>'在庫情報（雨衣）'!BO23</f>
        <v>0</v>
      </c>
      <c r="H23" s="702">
        <f>'在庫情報（雨衣）'!BP23</f>
        <v>0</v>
      </c>
      <c r="I23" s="702">
        <f>'在庫情報（雨衣）'!BQ23</f>
        <v>0</v>
      </c>
      <c r="J23" s="702">
        <f>'在庫情報（雨衣）'!BR23</f>
        <v>0</v>
      </c>
      <c r="K23" s="713">
        <f>'在庫情報（雨衣）'!BS23</f>
        <v>0</v>
      </c>
      <c r="L23" s="714"/>
      <c r="M23" s="715"/>
      <c r="N23" s="715"/>
      <c r="O23" s="715"/>
      <c r="P23" s="715"/>
      <c r="Q23" s="741"/>
      <c r="R23" s="739"/>
      <c r="S23" s="742" t="s">
        <v>140</v>
      </c>
      <c r="T23" s="743" t="s">
        <v>141</v>
      </c>
      <c r="U23" s="743" t="s">
        <v>142</v>
      </c>
      <c r="V23" s="743" t="s">
        <v>143</v>
      </c>
      <c r="W23" s="743" t="s">
        <v>144</v>
      </c>
      <c r="X23" s="747"/>
    </row>
    <row r="24" ht="30" customHeight="1" spans="2:24">
      <c r="B24" s="560" t="s">
        <v>145</v>
      </c>
      <c r="C24" s="560"/>
      <c r="D24" s="551" t="s">
        <v>146</v>
      </c>
      <c r="E24" s="552" t="s">
        <v>147</v>
      </c>
      <c r="F24" s="703">
        <f>'在庫情報（雨衣）'!BN24</f>
        <v>0</v>
      </c>
      <c r="G24" s="697">
        <f>'在庫情報（雨衣）'!BO24</f>
        <v>0</v>
      </c>
      <c r="H24" s="697">
        <f>'在庫情報（雨衣）'!BP24</f>
        <v>0</v>
      </c>
      <c r="I24" s="697">
        <f>'在庫情報（雨衣）'!BQ24</f>
        <v>0</v>
      </c>
      <c r="J24" s="697">
        <f>'在庫情報（雨衣）'!BR24</f>
        <v>0</v>
      </c>
      <c r="K24" s="717">
        <f>'在庫情報（雨衣）'!BS24</f>
        <v>0</v>
      </c>
      <c r="L24" s="709">
        <v>36</v>
      </c>
      <c r="M24" s="710">
        <v>36</v>
      </c>
      <c r="N24" s="710">
        <v>36</v>
      </c>
      <c r="O24" s="710">
        <v>36</v>
      </c>
      <c r="P24" s="710">
        <v>36</v>
      </c>
      <c r="Q24" s="748">
        <v>36</v>
      </c>
      <c r="R24" s="739">
        <f>SUM(F24:F27)*L24+SUM(G24:G27)*M24+SUM(H24:H27)*N24+SUM(I24:I27)*O24+SUM(J24:J27)*P24+SUM(K24:K27)*Q24</f>
        <v>0</v>
      </c>
      <c r="S24" s="742" t="s">
        <v>148</v>
      </c>
      <c r="T24" s="743" t="s">
        <v>149</v>
      </c>
      <c r="U24" s="743" t="s">
        <v>150</v>
      </c>
      <c r="V24" s="743" t="s">
        <v>151</v>
      </c>
      <c r="W24" s="743" t="s">
        <v>152</v>
      </c>
      <c r="X24" s="749" t="s">
        <v>153</v>
      </c>
    </row>
    <row r="25" ht="30" customHeight="1" spans="2:24">
      <c r="B25" s="549"/>
      <c r="C25" s="549"/>
      <c r="D25" s="551" t="s">
        <v>23</v>
      </c>
      <c r="E25" s="552" t="s">
        <v>24</v>
      </c>
      <c r="F25" s="698">
        <f>'在庫情報（雨衣）'!BN25</f>
        <v>0</v>
      </c>
      <c r="G25" s="707">
        <f>'在庫情報（雨衣）'!BO25</f>
        <v>0</v>
      </c>
      <c r="H25" s="707">
        <f>'在庫情報（雨衣）'!BP25</f>
        <v>0</v>
      </c>
      <c r="I25" s="707">
        <f>'在庫情報（雨衣）'!BQ25</f>
        <v>0</v>
      </c>
      <c r="J25" s="707">
        <f>'在庫情報（雨衣）'!BR25</f>
        <v>0</v>
      </c>
      <c r="K25" s="728">
        <f>'在庫情報（雨衣）'!BS25</f>
        <v>0</v>
      </c>
      <c r="L25" s="711"/>
      <c r="M25" s="712"/>
      <c r="N25" s="712"/>
      <c r="O25" s="712"/>
      <c r="P25" s="712"/>
      <c r="Q25" s="756"/>
      <c r="R25" s="739"/>
      <c r="S25" s="742" t="s">
        <v>154</v>
      </c>
      <c r="T25" s="743" t="s">
        <v>155</v>
      </c>
      <c r="U25" s="743" t="s">
        <v>156</v>
      </c>
      <c r="V25" s="743" t="s">
        <v>157</v>
      </c>
      <c r="W25" s="743" t="s">
        <v>158</v>
      </c>
      <c r="X25" s="749" t="s">
        <v>159</v>
      </c>
    </row>
    <row r="26" ht="30" customHeight="1" spans="2:24">
      <c r="B26" s="549"/>
      <c r="C26" s="549"/>
      <c r="D26" s="551" t="s">
        <v>30</v>
      </c>
      <c r="E26" s="552" t="s">
        <v>31</v>
      </c>
      <c r="F26" s="698">
        <f>'在庫情報（雨衣）'!BN26</f>
        <v>0</v>
      </c>
      <c r="G26" s="707">
        <f>'在庫情報（雨衣）'!BO26</f>
        <v>0</v>
      </c>
      <c r="H26" s="707">
        <f>'在庫情報（雨衣）'!BP26</f>
        <v>0</v>
      </c>
      <c r="I26" s="707">
        <f>'在庫情報（雨衣）'!BQ26</f>
        <v>0</v>
      </c>
      <c r="J26" s="707">
        <f>'在庫情報（雨衣）'!BR26</f>
        <v>0</v>
      </c>
      <c r="K26" s="728">
        <f>'在庫情報（雨衣）'!BS26</f>
        <v>0</v>
      </c>
      <c r="L26" s="711"/>
      <c r="M26" s="712"/>
      <c r="N26" s="712"/>
      <c r="O26" s="712"/>
      <c r="P26" s="712"/>
      <c r="Q26" s="756"/>
      <c r="R26" s="739"/>
      <c r="S26" s="742" t="s">
        <v>160</v>
      </c>
      <c r="T26" s="743" t="s">
        <v>161</v>
      </c>
      <c r="U26" s="743" t="s">
        <v>162</v>
      </c>
      <c r="V26" s="743" t="s">
        <v>163</v>
      </c>
      <c r="W26" s="743" t="s">
        <v>164</v>
      </c>
      <c r="X26" s="749" t="s">
        <v>165</v>
      </c>
    </row>
    <row r="27" ht="30" customHeight="1" spans="2:24">
      <c r="B27" s="563"/>
      <c r="C27" s="563"/>
      <c r="D27" s="551" t="s">
        <v>123</v>
      </c>
      <c r="E27" s="552" t="s">
        <v>124</v>
      </c>
      <c r="F27" s="705">
        <f>'在庫情報（雨衣）'!BN27</f>
        <v>0</v>
      </c>
      <c r="G27" s="706">
        <f>'在庫情報（雨衣）'!BO27</f>
        <v>0</v>
      </c>
      <c r="H27" s="706">
        <f>'在庫情報（雨衣）'!BP27</f>
        <v>0</v>
      </c>
      <c r="I27" s="706">
        <f>'在庫情報（雨衣）'!BQ27</f>
        <v>0</v>
      </c>
      <c r="J27" s="706">
        <f>'在庫情報（雨衣）'!BR27</f>
        <v>0</v>
      </c>
      <c r="K27" s="718">
        <f>'在庫情報（雨衣）'!BS27</f>
        <v>0</v>
      </c>
      <c r="L27" s="714"/>
      <c r="M27" s="715"/>
      <c r="N27" s="715"/>
      <c r="O27" s="715"/>
      <c r="P27" s="715"/>
      <c r="Q27" s="750"/>
      <c r="R27" s="739"/>
      <c r="S27" s="742" t="s">
        <v>166</v>
      </c>
      <c r="T27" s="743" t="s">
        <v>167</v>
      </c>
      <c r="U27" s="743" t="s">
        <v>168</v>
      </c>
      <c r="V27" s="743" t="s">
        <v>169</v>
      </c>
      <c r="W27" s="743" t="s">
        <v>170</v>
      </c>
      <c r="X27" s="749" t="s">
        <v>171</v>
      </c>
    </row>
    <row r="28" ht="140.1" customHeight="1" spans="2:24">
      <c r="B28" s="545" t="s">
        <v>172</v>
      </c>
      <c r="C28" s="545"/>
      <c r="D28" s="551" t="s">
        <v>173</v>
      </c>
      <c r="E28" s="552" t="s">
        <v>173</v>
      </c>
      <c r="F28" s="703">
        <f>'在庫情報（雨衣）'!BN28</f>
        <v>0</v>
      </c>
      <c r="G28" s="697">
        <f>'在庫情報（雨衣）'!BO28</f>
        <v>0</v>
      </c>
      <c r="H28" s="697">
        <f>'在庫情報（雨衣）'!BP28</f>
        <v>0</v>
      </c>
      <c r="I28" s="697">
        <f>'在庫情報（雨衣）'!BQ28</f>
        <v>0</v>
      </c>
      <c r="J28" s="729">
        <f>'在庫情報（雨衣）'!BR28</f>
        <v>0</v>
      </c>
      <c r="K28" s="730">
        <f>'在庫情報（雨衣）'!BS28</f>
        <v>0</v>
      </c>
      <c r="L28" s="731">
        <v>28</v>
      </c>
      <c r="M28" s="732">
        <v>28</v>
      </c>
      <c r="N28" s="732">
        <v>28</v>
      </c>
      <c r="O28" s="732">
        <v>28</v>
      </c>
      <c r="P28" s="729"/>
      <c r="Q28" s="730"/>
      <c r="R28" s="739">
        <f>SUM(F28)*L28+SUM(G28)*M28+SUM(H28)*N28+SUM(I28)*O28+SUM(J28)*P28+SUM(K28)*Q28</f>
        <v>0</v>
      </c>
      <c r="S28" s="757" t="s">
        <v>174</v>
      </c>
      <c r="T28" s="758" t="s">
        <v>175</v>
      </c>
      <c r="U28" s="758" t="s">
        <v>176</v>
      </c>
      <c r="V28" s="758" t="s">
        <v>177</v>
      </c>
      <c r="W28" s="759"/>
      <c r="X28" s="625"/>
    </row>
    <row r="29" ht="60" customHeight="1" spans="2:24">
      <c r="B29" s="560" t="s">
        <v>178</v>
      </c>
      <c r="C29" s="560"/>
      <c r="D29" s="551" t="s">
        <v>23</v>
      </c>
      <c r="E29" s="552" t="s">
        <v>24</v>
      </c>
      <c r="F29" s="703">
        <f>'在庫情報（雨衣）'!BN29</f>
        <v>0</v>
      </c>
      <c r="G29" s="697">
        <f>'在庫情報（雨衣）'!BO29</f>
        <v>0</v>
      </c>
      <c r="H29" s="697">
        <f>'在庫情報（雨衣）'!BP29</f>
        <v>0</v>
      </c>
      <c r="I29" s="697">
        <f>'在庫情報（雨衣）'!BQ29</f>
        <v>0</v>
      </c>
      <c r="J29" s="697">
        <f>'在庫情報（雨衣）'!BR29</f>
        <v>0</v>
      </c>
      <c r="K29" s="716">
        <f>'在庫情報（雨衣）'!BS29</f>
        <v>0</v>
      </c>
      <c r="L29" s="709">
        <v>35</v>
      </c>
      <c r="M29" s="710">
        <v>35</v>
      </c>
      <c r="N29" s="710">
        <v>35</v>
      </c>
      <c r="O29" s="710">
        <v>35</v>
      </c>
      <c r="P29" s="710">
        <v>35</v>
      </c>
      <c r="Q29" s="733"/>
      <c r="R29" s="739">
        <f>SUM(F29:F30)*L29+SUM(G29:G30)*M29+SUM(H29:H30)*N29+SUM(I29:I30)*O29+SUM(J29:J30)*P29+SUM(K29:K30)*Q29</f>
        <v>0</v>
      </c>
      <c r="S29" s="742" t="s">
        <v>179</v>
      </c>
      <c r="T29" s="743" t="s">
        <v>180</v>
      </c>
      <c r="U29" s="743" t="s">
        <v>181</v>
      </c>
      <c r="V29" s="743" t="s">
        <v>182</v>
      </c>
      <c r="W29" s="743" t="s">
        <v>183</v>
      </c>
      <c r="X29" s="745"/>
    </row>
    <row r="30" ht="60" customHeight="1" spans="2:24">
      <c r="B30" s="563"/>
      <c r="C30" s="563"/>
      <c r="D30" s="551" t="s">
        <v>30</v>
      </c>
      <c r="E30" s="552" t="s">
        <v>31</v>
      </c>
      <c r="F30" s="705">
        <f>'在庫情報（雨衣）'!BN30</f>
        <v>0</v>
      </c>
      <c r="G30" s="706">
        <f>'在庫情報（雨衣）'!BO30</f>
        <v>0</v>
      </c>
      <c r="H30" s="706">
        <f>'在庫情報（雨衣）'!BP30</f>
        <v>0</v>
      </c>
      <c r="I30" s="706">
        <f>'在庫情報（雨衣）'!BQ30</f>
        <v>0</v>
      </c>
      <c r="J30" s="706">
        <f>'在庫情報（雨衣）'!BR30</f>
        <v>0</v>
      </c>
      <c r="K30" s="713">
        <f>'在庫情報（雨衣）'!BS30</f>
        <v>0</v>
      </c>
      <c r="L30" s="714"/>
      <c r="M30" s="715"/>
      <c r="N30" s="715"/>
      <c r="O30" s="715"/>
      <c r="P30" s="715"/>
      <c r="Q30" s="741"/>
      <c r="R30" s="739"/>
      <c r="S30" s="742" t="s">
        <v>184</v>
      </c>
      <c r="T30" s="743" t="s">
        <v>185</v>
      </c>
      <c r="U30" s="743" t="s">
        <v>186</v>
      </c>
      <c r="V30" s="743" t="s">
        <v>187</v>
      </c>
      <c r="W30" s="743" t="s">
        <v>188</v>
      </c>
      <c r="X30" s="747"/>
    </row>
    <row r="31" s="467" customFormat="1" ht="99.95" customHeight="1" spans="2:24"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 s="632">
        <f>SUM(R4:R30)</f>
        <v>0</v>
      </c>
      <c r="S31"/>
      <c r="T31"/>
      <c r="U31"/>
      <c r="V31"/>
      <c r="W31"/>
      <c r="X31"/>
    </row>
  </sheetData>
  <mergeCells count="73">
    <mergeCell ref="L4:L6"/>
    <mergeCell ref="L7:L10"/>
    <mergeCell ref="L11:L12"/>
    <mergeCell ref="L13:L15"/>
    <mergeCell ref="L16:L18"/>
    <mergeCell ref="L19:L21"/>
    <mergeCell ref="L22:L23"/>
    <mergeCell ref="L24:L27"/>
    <mergeCell ref="L29:L30"/>
    <mergeCell ref="M4:M6"/>
    <mergeCell ref="M7:M10"/>
    <mergeCell ref="M11:M12"/>
    <mergeCell ref="M13:M15"/>
    <mergeCell ref="M16:M18"/>
    <mergeCell ref="M19:M21"/>
    <mergeCell ref="M22:M23"/>
    <mergeCell ref="M24:M27"/>
    <mergeCell ref="M29:M30"/>
    <mergeCell ref="N4:N6"/>
    <mergeCell ref="N7:N10"/>
    <mergeCell ref="N11:N12"/>
    <mergeCell ref="N13:N15"/>
    <mergeCell ref="N16:N18"/>
    <mergeCell ref="N19:N21"/>
    <mergeCell ref="N22:N23"/>
    <mergeCell ref="N24:N27"/>
    <mergeCell ref="N29:N30"/>
    <mergeCell ref="O4:O6"/>
    <mergeCell ref="O7:O10"/>
    <mergeCell ref="O11:O12"/>
    <mergeCell ref="O13:O15"/>
    <mergeCell ref="O16:O18"/>
    <mergeCell ref="O19:O21"/>
    <mergeCell ref="O22:O23"/>
    <mergeCell ref="O24:O27"/>
    <mergeCell ref="O29:O30"/>
    <mergeCell ref="P4:P6"/>
    <mergeCell ref="P7:P10"/>
    <mergeCell ref="P11:P12"/>
    <mergeCell ref="P13:P15"/>
    <mergeCell ref="P16:P18"/>
    <mergeCell ref="P19:P21"/>
    <mergeCell ref="P22:P23"/>
    <mergeCell ref="P24:P27"/>
    <mergeCell ref="P29:P30"/>
    <mergeCell ref="Q4:Q6"/>
    <mergeCell ref="Q7:Q10"/>
    <mergeCell ref="Q11:Q12"/>
    <mergeCell ref="Q13:Q15"/>
    <mergeCell ref="Q16:Q18"/>
    <mergeCell ref="Q19:Q21"/>
    <mergeCell ref="Q22:Q23"/>
    <mergeCell ref="Q24:Q27"/>
    <mergeCell ref="Q29:Q30"/>
    <mergeCell ref="R2:R3"/>
    <mergeCell ref="R4:R6"/>
    <mergeCell ref="R7:R10"/>
    <mergeCell ref="R11:R12"/>
    <mergeCell ref="R13:R15"/>
    <mergeCell ref="R16:R18"/>
    <mergeCell ref="R19:R21"/>
    <mergeCell ref="R22:R23"/>
    <mergeCell ref="R24:R27"/>
    <mergeCell ref="R29:R30"/>
    <mergeCell ref="V13:V15"/>
    <mergeCell ref="W13:W15"/>
    <mergeCell ref="X4:X6"/>
    <mergeCell ref="X7:X10"/>
    <mergeCell ref="X13:X15"/>
    <mergeCell ref="X16:X18"/>
    <mergeCell ref="X19:X21"/>
    <mergeCell ref="X22:X23"/>
    <mergeCell ref="X29:X30"/>
  </mergeCells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A1:CE25"/>
  <sheetViews>
    <sheetView showGridLines="0" zoomScale="55" zoomScaleNormal="55" workbookViewId="0">
      <pane xSplit="11" ySplit="3" topLeftCell="L4" activePane="bottomRight" state="frozen"/>
      <selection/>
      <selection pane="topRight"/>
      <selection pane="bottomLeft"/>
      <selection pane="bottomRight" activeCell="A1" sqref="A1"/>
    </sheetView>
  </sheetViews>
  <sheetFormatPr defaultColWidth="9" defaultRowHeight="25.5"/>
  <cols>
    <col min="2" max="2" width="10.625" customWidth="1"/>
    <col min="3" max="3" width="25.625" customWidth="1"/>
    <col min="4" max="4" width="10.625" style="467" customWidth="1"/>
    <col min="5" max="5" width="20.625" style="467" customWidth="1"/>
    <col min="6" max="11" width="5.625" style="467" hidden="1" customWidth="1"/>
    <col min="12" max="35" width="5.625" customWidth="1"/>
    <col min="36" max="53" width="5.625" hidden="1" customWidth="1" outlineLevel="1"/>
    <col min="54" max="54" width="6.625" customWidth="1" collapsed="1"/>
    <col min="55" max="59" width="6.625" customWidth="1"/>
    <col min="60" max="65" width="5.625" customWidth="1"/>
    <col min="66" max="83" width="8.625" customWidth="1"/>
  </cols>
  <sheetData>
    <row r="1" ht="28.5" spans="1:62">
      <c r="A1" s="224" t="s">
        <v>0</v>
      </c>
      <c r="BH1" s="527"/>
      <c r="BI1" s="527"/>
      <c r="BJ1" s="527"/>
    </row>
    <row r="2" ht="60" customHeight="1" spans="6:83">
      <c r="F2" s="508" t="s">
        <v>1</v>
      </c>
      <c r="G2" s="603"/>
      <c r="H2" s="603"/>
      <c r="I2" s="603"/>
      <c r="J2" s="603"/>
      <c r="K2" s="603"/>
      <c r="L2" s="508" t="s">
        <v>1</v>
      </c>
      <c r="M2" s="603"/>
      <c r="N2" s="603"/>
      <c r="O2" s="603"/>
      <c r="P2" s="603"/>
      <c r="Q2" s="617"/>
      <c r="R2" s="509" t="s">
        <v>2</v>
      </c>
      <c r="S2" s="656"/>
      <c r="T2" s="656"/>
      <c r="U2" s="656"/>
      <c r="V2" s="656"/>
      <c r="W2" s="657"/>
      <c r="X2" s="510" t="s">
        <v>3</v>
      </c>
      <c r="Y2" s="667"/>
      <c r="Z2" s="667"/>
      <c r="AA2" s="667"/>
      <c r="AB2" s="667"/>
      <c r="AC2" s="668"/>
      <c r="AD2" s="511" t="s">
        <v>4</v>
      </c>
      <c r="AE2" s="669"/>
      <c r="AF2" s="669"/>
      <c r="AG2" s="669"/>
      <c r="AH2" s="669"/>
      <c r="AI2" s="670"/>
      <c r="AJ2" s="511" t="s">
        <v>5</v>
      </c>
      <c r="AK2" s="669"/>
      <c r="AL2" s="669"/>
      <c r="AM2" s="669"/>
      <c r="AN2" s="669"/>
      <c r="AO2" s="670"/>
      <c r="AP2" s="511" t="s">
        <v>6</v>
      </c>
      <c r="AQ2" s="671"/>
      <c r="AR2" s="671"/>
      <c r="AS2" s="671"/>
      <c r="AT2" s="671"/>
      <c r="AU2" s="672"/>
      <c r="AV2" s="511" t="s">
        <v>7</v>
      </c>
      <c r="AW2" s="671"/>
      <c r="AX2" s="671"/>
      <c r="AY2" s="671"/>
      <c r="AZ2" s="671"/>
      <c r="BA2" s="672"/>
      <c r="BB2" s="511" t="s">
        <v>8</v>
      </c>
      <c r="BC2" s="669"/>
      <c r="BD2" s="669"/>
      <c r="BE2" s="669"/>
      <c r="BF2" s="669"/>
      <c r="BG2" s="670"/>
      <c r="BH2" s="508" t="s">
        <v>9</v>
      </c>
      <c r="BI2" s="603"/>
      <c r="BJ2" s="603"/>
      <c r="BK2" s="603"/>
      <c r="BL2" s="603"/>
      <c r="BM2" s="617"/>
      <c r="BN2" s="508" t="s">
        <v>0</v>
      </c>
      <c r="BO2" s="603"/>
      <c r="BP2" s="603"/>
      <c r="BQ2" s="603"/>
      <c r="BR2" s="603"/>
      <c r="BS2" s="617"/>
      <c r="BT2" s="508" t="s">
        <v>10</v>
      </c>
      <c r="BU2" s="603"/>
      <c r="BV2" s="603"/>
      <c r="BW2" s="603"/>
      <c r="BX2" s="603"/>
      <c r="BY2" s="617"/>
      <c r="BZ2" s="511" t="s">
        <v>11</v>
      </c>
      <c r="CA2" s="669"/>
      <c r="CB2" s="669"/>
      <c r="CC2" s="669"/>
      <c r="CD2" s="669"/>
      <c r="CE2" s="670"/>
    </row>
    <row r="3" s="633" customFormat="1" ht="24" spans="2:83">
      <c r="B3" s="634" t="s">
        <v>12</v>
      </c>
      <c r="C3" s="634" t="s">
        <v>13</v>
      </c>
      <c r="D3" s="634" t="s">
        <v>14</v>
      </c>
      <c r="E3" s="635" t="s">
        <v>15</v>
      </c>
      <c r="F3" s="634" t="s">
        <v>16</v>
      </c>
      <c r="G3" s="634" t="s">
        <v>17</v>
      </c>
      <c r="H3" s="634" t="s">
        <v>18</v>
      </c>
      <c r="I3" s="634" t="s">
        <v>19</v>
      </c>
      <c r="J3" s="634" t="s">
        <v>20</v>
      </c>
      <c r="K3" s="635" t="s">
        <v>21</v>
      </c>
      <c r="L3" s="643" t="s">
        <v>16</v>
      </c>
      <c r="M3" s="644" t="s">
        <v>17</v>
      </c>
      <c r="N3" s="644" t="s">
        <v>18</v>
      </c>
      <c r="O3" s="644" t="s">
        <v>19</v>
      </c>
      <c r="P3" s="644" t="s">
        <v>20</v>
      </c>
      <c r="Q3" s="658" t="s">
        <v>21</v>
      </c>
      <c r="R3" s="659" t="s">
        <v>16</v>
      </c>
      <c r="S3" s="660" t="s">
        <v>17</v>
      </c>
      <c r="T3" s="660" t="s">
        <v>18</v>
      </c>
      <c r="U3" s="660" t="s">
        <v>19</v>
      </c>
      <c r="V3" s="660" t="s">
        <v>20</v>
      </c>
      <c r="W3" s="658" t="s">
        <v>21</v>
      </c>
      <c r="X3" s="659" t="s">
        <v>16</v>
      </c>
      <c r="Y3" s="660" t="s">
        <v>17</v>
      </c>
      <c r="Z3" s="660" t="s">
        <v>18</v>
      </c>
      <c r="AA3" s="660" t="s">
        <v>19</v>
      </c>
      <c r="AB3" s="660" t="s">
        <v>20</v>
      </c>
      <c r="AC3" s="658" t="s">
        <v>21</v>
      </c>
      <c r="AD3" s="643" t="s">
        <v>16</v>
      </c>
      <c r="AE3" s="644" t="s">
        <v>17</v>
      </c>
      <c r="AF3" s="644" t="s">
        <v>18</v>
      </c>
      <c r="AG3" s="644" t="s">
        <v>19</v>
      </c>
      <c r="AH3" s="644" t="s">
        <v>20</v>
      </c>
      <c r="AI3" s="658" t="s">
        <v>21</v>
      </c>
      <c r="AJ3" s="643" t="s">
        <v>16</v>
      </c>
      <c r="AK3" s="644" t="s">
        <v>17</v>
      </c>
      <c r="AL3" s="644" t="s">
        <v>18</v>
      </c>
      <c r="AM3" s="644" t="s">
        <v>19</v>
      </c>
      <c r="AN3" s="644" t="s">
        <v>20</v>
      </c>
      <c r="AO3" s="658" t="s">
        <v>21</v>
      </c>
      <c r="AP3" s="659" t="s">
        <v>16</v>
      </c>
      <c r="AQ3" s="660" t="s">
        <v>17</v>
      </c>
      <c r="AR3" s="660" t="s">
        <v>18</v>
      </c>
      <c r="AS3" s="660" t="s">
        <v>19</v>
      </c>
      <c r="AT3" s="660" t="s">
        <v>20</v>
      </c>
      <c r="AU3" s="658" t="s">
        <v>21</v>
      </c>
      <c r="AV3" s="659" t="s">
        <v>16</v>
      </c>
      <c r="AW3" s="660" t="s">
        <v>17</v>
      </c>
      <c r="AX3" s="660" t="s">
        <v>18</v>
      </c>
      <c r="AY3" s="660" t="s">
        <v>19</v>
      </c>
      <c r="AZ3" s="660" t="s">
        <v>20</v>
      </c>
      <c r="BA3" s="658" t="s">
        <v>21</v>
      </c>
      <c r="BB3" s="659" t="s">
        <v>16</v>
      </c>
      <c r="BC3" s="660" t="s">
        <v>17</v>
      </c>
      <c r="BD3" s="660" t="s">
        <v>18</v>
      </c>
      <c r="BE3" s="660" t="s">
        <v>19</v>
      </c>
      <c r="BF3" s="660" t="s">
        <v>20</v>
      </c>
      <c r="BG3" s="658" t="s">
        <v>21</v>
      </c>
      <c r="BH3" s="643" t="s">
        <v>16</v>
      </c>
      <c r="BI3" s="644" t="s">
        <v>17</v>
      </c>
      <c r="BJ3" s="644" t="s">
        <v>18</v>
      </c>
      <c r="BK3" s="644" t="s">
        <v>19</v>
      </c>
      <c r="BL3" s="644" t="s">
        <v>20</v>
      </c>
      <c r="BM3" s="658" t="s">
        <v>21</v>
      </c>
      <c r="BN3" s="643" t="s">
        <v>16</v>
      </c>
      <c r="BO3" s="644" t="s">
        <v>17</v>
      </c>
      <c r="BP3" s="644" t="s">
        <v>18</v>
      </c>
      <c r="BQ3" s="644" t="s">
        <v>19</v>
      </c>
      <c r="BR3" s="644" t="s">
        <v>20</v>
      </c>
      <c r="BS3" s="658" t="s">
        <v>21</v>
      </c>
      <c r="BT3" s="643" t="s">
        <v>16</v>
      </c>
      <c r="BU3" s="644" t="s">
        <v>17</v>
      </c>
      <c r="BV3" s="644" t="s">
        <v>18</v>
      </c>
      <c r="BW3" s="644" t="s">
        <v>19</v>
      </c>
      <c r="BX3" s="644" t="s">
        <v>20</v>
      </c>
      <c r="BY3" s="658" t="s">
        <v>21</v>
      </c>
      <c r="BZ3" s="659" t="s">
        <v>16</v>
      </c>
      <c r="CA3" s="660" t="s">
        <v>17</v>
      </c>
      <c r="CB3" s="660" t="s">
        <v>18</v>
      </c>
      <c r="CC3" s="660" t="s">
        <v>19</v>
      </c>
      <c r="CD3" s="660" t="s">
        <v>20</v>
      </c>
      <c r="CE3" s="658" t="s">
        <v>21</v>
      </c>
    </row>
    <row r="4" ht="99.95" customHeight="1" spans="2:83">
      <c r="B4" s="549" t="s">
        <v>194</v>
      </c>
      <c r="C4" s="556"/>
      <c r="D4" s="604" t="s">
        <v>195</v>
      </c>
      <c r="E4" s="636" t="s">
        <v>196</v>
      </c>
      <c r="F4" s="637" t="s">
        <v>197</v>
      </c>
      <c r="G4" s="638" t="s">
        <v>198</v>
      </c>
      <c r="H4" s="638" t="s">
        <v>199</v>
      </c>
      <c r="I4" s="638" t="s">
        <v>200</v>
      </c>
      <c r="J4" s="638" t="s">
        <v>201</v>
      </c>
      <c r="K4" s="645"/>
      <c r="L4" s="646"/>
      <c r="M4" s="647"/>
      <c r="N4" s="647"/>
      <c r="O4" s="647"/>
      <c r="P4" s="647"/>
      <c r="Q4" s="661"/>
      <c r="R4" s="513"/>
      <c r="S4" s="493"/>
      <c r="T4" s="493"/>
      <c r="U4" s="493"/>
      <c r="V4" s="493"/>
      <c r="W4" s="662"/>
      <c r="X4" s="513"/>
      <c r="Y4" s="493"/>
      <c r="Z4" s="493"/>
      <c r="AA4" s="493"/>
      <c r="AB4" s="493"/>
      <c r="AC4" s="662"/>
      <c r="AD4" s="646"/>
      <c r="AE4" s="647"/>
      <c r="AF4" s="647"/>
      <c r="AG4" s="647"/>
      <c r="AH4" s="647"/>
      <c r="AI4" s="661"/>
      <c r="AJ4" s="646"/>
      <c r="AK4" s="647"/>
      <c r="AL4" s="647"/>
      <c r="AM4" s="647"/>
      <c r="AN4" s="647"/>
      <c r="AO4" s="661"/>
      <c r="AP4" s="514"/>
      <c r="AQ4" s="673"/>
      <c r="AR4" s="673"/>
      <c r="AS4" s="673"/>
      <c r="AT4" s="673"/>
      <c r="AU4" s="662"/>
      <c r="AV4" s="514"/>
      <c r="AW4" s="673"/>
      <c r="AX4" s="673"/>
      <c r="AY4" s="673"/>
      <c r="AZ4" s="673"/>
      <c r="BA4" s="662"/>
      <c r="BB4" s="514"/>
      <c r="BC4" s="673"/>
      <c r="BD4" s="673"/>
      <c r="BE4" s="673"/>
      <c r="BF4" s="673"/>
      <c r="BG4" s="662"/>
      <c r="BH4" s="676">
        <f>IF($A$1="补货",L4+R4+X4,L4)</f>
        <v>0</v>
      </c>
      <c r="BI4" s="677">
        <f>IF($A$1="补货",M4+S4+Y4,M4)</f>
        <v>0</v>
      </c>
      <c r="BJ4" s="677">
        <f>IF($A$1="补货",N4+T4+Z4,N4)</f>
        <v>0</v>
      </c>
      <c r="BK4" s="677">
        <f>IF($A$1="补货",O4+U4+AA4,O4)</f>
        <v>0</v>
      </c>
      <c r="BL4" s="677">
        <f>IF($A$1="补货",P4+V4+AB4,P4)</f>
        <v>0</v>
      </c>
      <c r="BM4" s="662"/>
      <c r="BN4" s="513"/>
      <c r="BO4" s="493"/>
      <c r="BP4" s="493"/>
      <c r="BQ4" s="493"/>
      <c r="BR4" s="493"/>
      <c r="BS4" s="662"/>
      <c r="BT4" s="676">
        <f t="shared" ref="BT4:BX11" si="0">BH4+BN4</f>
        <v>0</v>
      </c>
      <c r="BU4" s="684">
        <f t="shared" si="0"/>
        <v>0</v>
      </c>
      <c r="BV4" s="684">
        <f t="shared" si="0"/>
        <v>0</v>
      </c>
      <c r="BW4" s="684">
        <f t="shared" si="0"/>
        <v>0</v>
      </c>
      <c r="BX4" s="684">
        <f t="shared" si="0"/>
        <v>0</v>
      </c>
      <c r="BY4" s="662"/>
      <c r="BZ4" s="685" t="str">
        <f t="shared" ref="BZ4:CE11" si="1">IF(BB4&lt;&gt;0,BT4/BB4*7,"-")</f>
        <v>-</v>
      </c>
      <c r="CA4" s="686" t="str">
        <f t="shared" si="1"/>
        <v>-</v>
      </c>
      <c r="CB4" s="686" t="str">
        <f t="shared" si="1"/>
        <v>-</v>
      </c>
      <c r="CC4" s="686" t="str">
        <f t="shared" si="1"/>
        <v>-</v>
      </c>
      <c r="CD4" s="686" t="str">
        <f t="shared" si="1"/>
        <v>-</v>
      </c>
      <c r="CE4" s="693" t="str">
        <f t="shared" si="1"/>
        <v>-</v>
      </c>
    </row>
    <row r="5" ht="99.95" customHeight="1" spans="2:83">
      <c r="B5" s="476"/>
      <c r="C5" s="556"/>
      <c r="D5" s="607" t="s">
        <v>202</v>
      </c>
      <c r="E5" s="636" t="s">
        <v>203</v>
      </c>
      <c r="F5" s="639" t="s">
        <v>204</v>
      </c>
      <c r="G5" s="639" t="s">
        <v>205</v>
      </c>
      <c r="H5" s="639" t="s">
        <v>206</v>
      </c>
      <c r="I5" s="639" t="s">
        <v>207</v>
      </c>
      <c r="J5" s="639" t="s">
        <v>208</v>
      </c>
      <c r="K5" s="648"/>
      <c r="L5" s="649"/>
      <c r="M5" s="650"/>
      <c r="N5" s="650"/>
      <c r="O5" s="650"/>
      <c r="P5" s="650"/>
      <c r="Q5" s="663"/>
      <c r="R5" s="516"/>
      <c r="S5" s="496"/>
      <c r="T5" s="496"/>
      <c r="U5" s="496"/>
      <c r="V5" s="496"/>
      <c r="W5" s="664"/>
      <c r="X5" s="516"/>
      <c r="Y5" s="496"/>
      <c r="Z5" s="496"/>
      <c r="AA5" s="496"/>
      <c r="AB5" s="496"/>
      <c r="AC5" s="664"/>
      <c r="AD5" s="649"/>
      <c r="AE5" s="650"/>
      <c r="AF5" s="650"/>
      <c r="AG5" s="650"/>
      <c r="AH5" s="650"/>
      <c r="AI5" s="663"/>
      <c r="AJ5" s="649"/>
      <c r="AK5" s="650"/>
      <c r="AL5" s="650"/>
      <c r="AM5" s="650"/>
      <c r="AN5" s="650"/>
      <c r="AO5" s="663"/>
      <c r="AP5" s="517"/>
      <c r="AQ5" s="674"/>
      <c r="AR5" s="674"/>
      <c r="AS5" s="674"/>
      <c r="AT5" s="674"/>
      <c r="AU5" s="664"/>
      <c r="AV5" s="517"/>
      <c r="AW5" s="674"/>
      <c r="AX5" s="674"/>
      <c r="AY5" s="674"/>
      <c r="AZ5" s="674"/>
      <c r="BA5" s="664"/>
      <c r="BB5" s="517"/>
      <c r="BC5" s="674"/>
      <c r="BD5" s="674"/>
      <c r="BE5" s="674"/>
      <c r="BF5" s="674"/>
      <c r="BG5" s="664"/>
      <c r="BH5" s="678">
        <f>IF($A$1="补货",L5+R5+X5,L5)</f>
        <v>0</v>
      </c>
      <c r="BI5" s="679">
        <f>IF($A$1="补货",M5+S5+Y5,M5)</f>
        <v>0</v>
      </c>
      <c r="BJ5" s="679">
        <f>IF($A$1="补货",N5+T5+Z5,N5)</f>
        <v>0</v>
      </c>
      <c r="BK5" s="679">
        <f>IF($A$1="补货",O5+U5+AA5,O5)</f>
        <v>0</v>
      </c>
      <c r="BL5" s="679">
        <f>IF($A$1="补货",P5+V5+AB5,P5)</f>
        <v>0</v>
      </c>
      <c r="BM5" s="664"/>
      <c r="BN5" s="516"/>
      <c r="BO5" s="496"/>
      <c r="BP5" s="496"/>
      <c r="BQ5" s="496"/>
      <c r="BR5" s="496"/>
      <c r="BS5" s="664"/>
      <c r="BT5" s="682">
        <f t="shared" si="0"/>
        <v>0</v>
      </c>
      <c r="BU5" s="687">
        <f t="shared" si="0"/>
        <v>0</v>
      </c>
      <c r="BV5" s="687">
        <f t="shared" si="0"/>
        <v>0</v>
      </c>
      <c r="BW5" s="687">
        <f t="shared" si="0"/>
        <v>0</v>
      </c>
      <c r="BX5" s="687">
        <f t="shared" si="0"/>
        <v>0</v>
      </c>
      <c r="BY5" s="664"/>
      <c r="BZ5" s="688" t="str">
        <f t="shared" si="1"/>
        <v>-</v>
      </c>
      <c r="CA5" s="689" t="str">
        <f t="shared" si="1"/>
        <v>-</v>
      </c>
      <c r="CB5" s="689" t="str">
        <f t="shared" si="1"/>
        <v>-</v>
      </c>
      <c r="CC5" s="689" t="str">
        <f t="shared" si="1"/>
        <v>-</v>
      </c>
      <c r="CD5" s="689" t="str">
        <f t="shared" si="1"/>
        <v>-</v>
      </c>
      <c r="CE5" s="694" t="str">
        <f t="shared" si="1"/>
        <v>-</v>
      </c>
    </row>
    <row r="6" ht="99.95" customHeight="1" spans="2:83">
      <c r="B6" s="476"/>
      <c r="C6" s="556"/>
      <c r="D6" s="607" t="s">
        <v>209</v>
      </c>
      <c r="E6" s="640" t="s">
        <v>210</v>
      </c>
      <c r="F6" s="639" t="s">
        <v>211</v>
      </c>
      <c r="G6" s="639" t="s">
        <v>212</v>
      </c>
      <c r="H6" s="639" t="s">
        <v>213</v>
      </c>
      <c r="I6" s="639" t="s">
        <v>214</v>
      </c>
      <c r="J6" s="639" t="s">
        <v>215</v>
      </c>
      <c r="K6" s="648"/>
      <c r="L6" s="649"/>
      <c r="M6" s="650"/>
      <c r="N6" s="650"/>
      <c r="O6" s="650"/>
      <c r="P6" s="650"/>
      <c r="Q6" s="663"/>
      <c r="R6" s="516"/>
      <c r="S6" s="496"/>
      <c r="T6" s="496"/>
      <c r="U6" s="496"/>
      <c r="V6" s="496"/>
      <c r="W6" s="664"/>
      <c r="X6" s="516"/>
      <c r="Y6" s="496"/>
      <c r="Z6" s="496"/>
      <c r="AA6" s="496"/>
      <c r="AB6" s="496"/>
      <c r="AC6" s="664"/>
      <c r="AD6" s="649"/>
      <c r="AE6" s="650"/>
      <c r="AF6" s="650"/>
      <c r="AG6" s="650"/>
      <c r="AH6" s="650"/>
      <c r="AI6" s="663"/>
      <c r="AJ6" s="649"/>
      <c r="AK6" s="650"/>
      <c r="AL6" s="650"/>
      <c r="AM6" s="650"/>
      <c r="AN6" s="650"/>
      <c r="AO6" s="663"/>
      <c r="AP6" s="517"/>
      <c r="AQ6" s="674"/>
      <c r="AR6" s="674"/>
      <c r="AS6" s="674"/>
      <c r="AT6" s="674"/>
      <c r="AU6" s="664"/>
      <c r="AV6" s="517"/>
      <c r="AW6" s="674"/>
      <c r="AX6" s="674"/>
      <c r="AY6" s="674"/>
      <c r="AZ6" s="674"/>
      <c r="BA6" s="664"/>
      <c r="BB6" s="517"/>
      <c r="BC6" s="674"/>
      <c r="BD6" s="674"/>
      <c r="BE6" s="674"/>
      <c r="BF6" s="674"/>
      <c r="BG6" s="664"/>
      <c r="BH6" s="678">
        <f>IF($A$1="补货",L6+R6+X6,L6)</f>
        <v>0</v>
      </c>
      <c r="BI6" s="679">
        <f>IF($A$1="补货",M6+S6+Y6,M6)</f>
        <v>0</v>
      </c>
      <c r="BJ6" s="679">
        <f>IF($A$1="补货",N6+T6+Z6,N6)</f>
        <v>0</v>
      </c>
      <c r="BK6" s="679">
        <f>IF($A$1="补货",O6+U6+AA6,O6)</f>
        <v>0</v>
      </c>
      <c r="BL6" s="679">
        <f>IF($A$1="补货",P6+V6+AB6,P6)</f>
        <v>0</v>
      </c>
      <c r="BM6" s="664"/>
      <c r="BN6" s="516"/>
      <c r="BO6" s="496"/>
      <c r="BP6" s="496"/>
      <c r="BQ6" s="496"/>
      <c r="BR6" s="496"/>
      <c r="BS6" s="664"/>
      <c r="BT6" s="682">
        <f t="shared" si="0"/>
        <v>0</v>
      </c>
      <c r="BU6" s="687">
        <f t="shared" si="0"/>
        <v>0</v>
      </c>
      <c r="BV6" s="687">
        <f t="shared" si="0"/>
        <v>0</v>
      </c>
      <c r="BW6" s="687">
        <f t="shared" si="0"/>
        <v>0</v>
      </c>
      <c r="BX6" s="687">
        <f t="shared" si="0"/>
        <v>0</v>
      </c>
      <c r="BY6" s="664"/>
      <c r="BZ6" s="688" t="str">
        <f t="shared" si="1"/>
        <v>-</v>
      </c>
      <c r="CA6" s="689" t="str">
        <f t="shared" si="1"/>
        <v>-</v>
      </c>
      <c r="CB6" s="689" t="str">
        <f t="shared" si="1"/>
        <v>-</v>
      </c>
      <c r="CC6" s="689" t="str">
        <f t="shared" si="1"/>
        <v>-</v>
      </c>
      <c r="CD6" s="689" t="str">
        <f t="shared" si="1"/>
        <v>-</v>
      </c>
      <c r="CE6" s="694" t="str">
        <f t="shared" si="1"/>
        <v>-</v>
      </c>
    </row>
    <row r="7" ht="99.95" customHeight="1" spans="2:83">
      <c r="B7" s="609"/>
      <c r="C7" s="556"/>
      <c r="D7" s="610" t="s">
        <v>216</v>
      </c>
      <c r="E7" s="611" t="s">
        <v>216</v>
      </c>
      <c r="F7" s="641" t="s">
        <v>217</v>
      </c>
      <c r="G7" s="641" t="s">
        <v>218</v>
      </c>
      <c r="H7" s="641" t="s">
        <v>219</v>
      </c>
      <c r="I7" s="641" t="s">
        <v>220</v>
      </c>
      <c r="J7" s="641" t="s">
        <v>221</v>
      </c>
      <c r="K7" s="651"/>
      <c r="L7" s="652"/>
      <c r="M7" s="653"/>
      <c r="N7" s="653"/>
      <c r="O7" s="653"/>
      <c r="P7" s="653"/>
      <c r="Q7" s="665"/>
      <c r="R7" s="525"/>
      <c r="S7" s="505"/>
      <c r="T7" s="505"/>
      <c r="U7" s="505"/>
      <c r="V7" s="505"/>
      <c r="W7" s="666"/>
      <c r="X7" s="525"/>
      <c r="Y7" s="505"/>
      <c r="Z7" s="505"/>
      <c r="AA7" s="505"/>
      <c r="AB7" s="505"/>
      <c r="AC7" s="666"/>
      <c r="AD7" s="652"/>
      <c r="AE7" s="653"/>
      <c r="AF7" s="653"/>
      <c r="AG7" s="653"/>
      <c r="AH7" s="653"/>
      <c r="AI7" s="665"/>
      <c r="AJ7" s="652"/>
      <c r="AK7" s="653"/>
      <c r="AL7" s="653"/>
      <c r="AM7" s="653"/>
      <c r="AN7" s="653"/>
      <c r="AO7" s="665"/>
      <c r="AP7" s="526"/>
      <c r="AQ7" s="675"/>
      <c r="AR7" s="675"/>
      <c r="AS7" s="675"/>
      <c r="AT7" s="675"/>
      <c r="AU7" s="666"/>
      <c r="AV7" s="526"/>
      <c r="AW7" s="675"/>
      <c r="AX7" s="675"/>
      <c r="AY7" s="675"/>
      <c r="AZ7" s="675"/>
      <c r="BA7" s="666"/>
      <c r="BB7" s="526"/>
      <c r="BC7" s="675"/>
      <c r="BD7" s="675"/>
      <c r="BE7" s="675"/>
      <c r="BF7" s="675"/>
      <c r="BG7" s="666"/>
      <c r="BH7" s="680">
        <f>IF($A$1="补货",L7+R7+X7,L7)</f>
        <v>0</v>
      </c>
      <c r="BI7" s="681">
        <f>IF($A$1="补货",M7+S7+Y7,M7)</f>
        <v>0</v>
      </c>
      <c r="BJ7" s="681">
        <f>IF($A$1="补货",N7+T7+Z7,N7)</f>
        <v>0</v>
      </c>
      <c r="BK7" s="681">
        <f>IF($A$1="补货",O7+U7+AA7,O7)</f>
        <v>0</v>
      </c>
      <c r="BL7" s="681">
        <f>IF($A$1="补货",P7+V7+AB7,P7)</f>
        <v>0</v>
      </c>
      <c r="BM7" s="666"/>
      <c r="BN7" s="525"/>
      <c r="BO7" s="505"/>
      <c r="BP7" s="505"/>
      <c r="BQ7" s="505"/>
      <c r="BR7" s="505"/>
      <c r="BS7" s="666"/>
      <c r="BT7" s="683">
        <f t="shared" si="0"/>
        <v>0</v>
      </c>
      <c r="BU7" s="690">
        <f t="shared" si="0"/>
        <v>0</v>
      </c>
      <c r="BV7" s="690">
        <f t="shared" si="0"/>
        <v>0</v>
      </c>
      <c r="BW7" s="690">
        <f t="shared" si="0"/>
        <v>0</v>
      </c>
      <c r="BX7" s="690">
        <f t="shared" si="0"/>
        <v>0</v>
      </c>
      <c r="BY7" s="666"/>
      <c r="BZ7" s="691" t="str">
        <f t="shared" si="1"/>
        <v>-</v>
      </c>
      <c r="CA7" s="692" t="str">
        <f t="shared" si="1"/>
        <v>-</v>
      </c>
      <c r="CB7" s="692" t="str">
        <f t="shared" si="1"/>
        <v>-</v>
      </c>
      <c r="CC7" s="692" t="str">
        <f t="shared" si="1"/>
        <v>-</v>
      </c>
      <c r="CD7" s="692" t="str">
        <f t="shared" si="1"/>
        <v>-</v>
      </c>
      <c r="CE7" s="695" t="str">
        <f t="shared" si="1"/>
        <v>-</v>
      </c>
    </row>
    <row r="8" ht="99.95" customHeight="1" spans="2:83">
      <c r="B8" s="549" t="s">
        <v>222</v>
      </c>
      <c r="C8" s="556"/>
      <c r="D8" s="607" t="s">
        <v>223</v>
      </c>
      <c r="E8" s="636" t="s">
        <v>224</v>
      </c>
      <c r="F8" s="638" t="s">
        <v>225</v>
      </c>
      <c r="G8" s="638" t="s">
        <v>226</v>
      </c>
      <c r="H8" s="638" t="s">
        <v>227</v>
      </c>
      <c r="I8" s="638" t="s">
        <v>228</v>
      </c>
      <c r="J8" s="638" t="s">
        <v>229</v>
      </c>
      <c r="K8" s="654"/>
      <c r="L8" s="646"/>
      <c r="M8" s="647"/>
      <c r="N8" s="647"/>
      <c r="O8" s="647"/>
      <c r="P8" s="647"/>
      <c r="Q8" s="661"/>
      <c r="R8" s="513"/>
      <c r="S8" s="493"/>
      <c r="T8" s="493"/>
      <c r="U8" s="493"/>
      <c r="V8" s="493"/>
      <c r="W8" s="662"/>
      <c r="X8" s="513"/>
      <c r="Y8" s="493"/>
      <c r="Z8" s="493"/>
      <c r="AA8" s="493"/>
      <c r="AB8" s="493"/>
      <c r="AC8" s="662"/>
      <c r="AD8" s="646"/>
      <c r="AE8" s="647"/>
      <c r="AF8" s="647"/>
      <c r="AG8" s="647"/>
      <c r="AH8" s="647"/>
      <c r="AI8" s="661"/>
      <c r="AJ8" s="646"/>
      <c r="AK8" s="647"/>
      <c r="AL8" s="647"/>
      <c r="AM8" s="647"/>
      <c r="AN8" s="647"/>
      <c r="AO8" s="661"/>
      <c r="AP8" s="514"/>
      <c r="AQ8" s="673"/>
      <c r="AR8" s="673"/>
      <c r="AS8" s="673"/>
      <c r="AT8" s="673"/>
      <c r="AU8" s="662"/>
      <c r="AV8" s="514"/>
      <c r="AW8" s="673"/>
      <c r="AX8" s="673"/>
      <c r="AY8" s="673"/>
      <c r="AZ8" s="673"/>
      <c r="BA8" s="662"/>
      <c r="BB8" s="514"/>
      <c r="BC8" s="673"/>
      <c r="BD8" s="673"/>
      <c r="BE8" s="673"/>
      <c r="BF8" s="673"/>
      <c r="BG8" s="662"/>
      <c r="BH8" s="676">
        <f>IF($A$1="补货",L8+R8+X8,L8)</f>
        <v>0</v>
      </c>
      <c r="BI8" s="677">
        <f>IF($A$1="补货",M8+S8+Y8,M8)</f>
        <v>0</v>
      </c>
      <c r="BJ8" s="677">
        <f>IF($A$1="补货",N8+T8+Z8,N8)</f>
        <v>0</v>
      </c>
      <c r="BK8" s="677">
        <f>IF($A$1="补货",O8+U8+AA8,O8)</f>
        <v>0</v>
      </c>
      <c r="BL8" s="677">
        <f>IF($A$1="补货",P8+V8+AB8,P8)</f>
        <v>0</v>
      </c>
      <c r="BM8" s="662"/>
      <c r="BN8" s="513"/>
      <c r="BO8" s="493"/>
      <c r="BP8" s="493"/>
      <c r="BQ8" s="493"/>
      <c r="BR8" s="493"/>
      <c r="BS8" s="662"/>
      <c r="BT8" s="676">
        <f t="shared" si="0"/>
        <v>0</v>
      </c>
      <c r="BU8" s="684">
        <f t="shared" si="0"/>
        <v>0</v>
      </c>
      <c r="BV8" s="684">
        <f t="shared" si="0"/>
        <v>0</v>
      </c>
      <c r="BW8" s="684">
        <f t="shared" si="0"/>
        <v>0</v>
      </c>
      <c r="BX8" s="684">
        <f t="shared" si="0"/>
        <v>0</v>
      </c>
      <c r="BY8" s="662"/>
      <c r="BZ8" s="685" t="str">
        <f t="shared" si="1"/>
        <v>-</v>
      </c>
      <c r="CA8" s="686" t="str">
        <f t="shared" si="1"/>
        <v>-</v>
      </c>
      <c r="CB8" s="686" t="str">
        <f t="shared" si="1"/>
        <v>-</v>
      </c>
      <c r="CC8" s="686" t="str">
        <f t="shared" si="1"/>
        <v>-</v>
      </c>
      <c r="CD8" s="686" t="str">
        <f t="shared" si="1"/>
        <v>-</v>
      </c>
      <c r="CE8" s="693" t="str">
        <f t="shared" si="1"/>
        <v>-</v>
      </c>
    </row>
    <row r="9" ht="99.95" customHeight="1" spans="2:83">
      <c r="B9" s="612"/>
      <c r="C9" s="556"/>
      <c r="D9" s="607" t="s">
        <v>230</v>
      </c>
      <c r="E9" s="636" t="s">
        <v>231</v>
      </c>
      <c r="F9" s="639" t="s">
        <v>232</v>
      </c>
      <c r="G9" s="639" t="s">
        <v>233</v>
      </c>
      <c r="H9" s="639" t="s">
        <v>234</v>
      </c>
      <c r="I9" s="639" t="s">
        <v>235</v>
      </c>
      <c r="J9" s="639" t="s">
        <v>236</v>
      </c>
      <c r="K9" s="648"/>
      <c r="L9" s="649"/>
      <c r="M9" s="650"/>
      <c r="N9" s="650"/>
      <c r="O9" s="650"/>
      <c r="P9" s="650"/>
      <c r="Q9" s="663"/>
      <c r="R9" s="516"/>
      <c r="S9" s="496"/>
      <c r="T9" s="496"/>
      <c r="U9" s="496"/>
      <c r="V9" s="496"/>
      <c r="W9" s="664"/>
      <c r="X9" s="516"/>
      <c r="Y9" s="496"/>
      <c r="Z9" s="496"/>
      <c r="AA9" s="496"/>
      <c r="AB9" s="496"/>
      <c r="AC9" s="664"/>
      <c r="AD9" s="649"/>
      <c r="AE9" s="650"/>
      <c r="AF9" s="650"/>
      <c r="AG9" s="650"/>
      <c r="AH9" s="650"/>
      <c r="AI9" s="663"/>
      <c r="AJ9" s="649"/>
      <c r="AK9" s="650"/>
      <c r="AL9" s="650"/>
      <c r="AM9" s="650"/>
      <c r="AN9" s="650"/>
      <c r="AO9" s="663"/>
      <c r="AP9" s="517"/>
      <c r="AQ9" s="674"/>
      <c r="AR9" s="674"/>
      <c r="AS9" s="674"/>
      <c r="AT9" s="674"/>
      <c r="AU9" s="664"/>
      <c r="AV9" s="517"/>
      <c r="AW9" s="674"/>
      <c r="AX9" s="674"/>
      <c r="AY9" s="674"/>
      <c r="AZ9" s="674"/>
      <c r="BA9" s="664"/>
      <c r="BB9" s="517"/>
      <c r="BC9" s="674"/>
      <c r="BD9" s="674"/>
      <c r="BE9" s="674"/>
      <c r="BF9" s="674"/>
      <c r="BG9" s="664"/>
      <c r="BH9" s="678">
        <f>IF($A$1="补货",L9+R9+X9,L9)</f>
        <v>0</v>
      </c>
      <c r="BI9" s="679">
        <f>IF($A$1="补货",M9+S9+Y9,M9)</f>
        <v>0</v>
      </c>
      <c r="BJ9" s="679">
        <f>IF($A$1="补货",N9+T9+Z9,N9)</f>
        <v>0</v>
      </c>
      <c r="BK9" s="679">
        <f>IF($A$1="补货",O9+U9+AA9,O9)</f>
        <v>0</v>
      </c>
      <c r="BL9" s="679">
        <f>IF($A$1="补货",P9+V9+AB9,P9)</f>
        <v>0</v>
      </c>
      <c r="BM9" s="664"/>
      <c r="BN9" s="516"/>
      <c r="BO9" s="496"/>
      <c r="BP9" s="496"/>
      <c r="BQ9" s="496"/>
      <c r="BR9" s="496"/>
      <c r="BS9" s="664"/>
      <c r="BT9" s="682">
        <f t="shared" si="0"/>
        <v>0</v>
      </c>
      <c r="BU9" s="687">
        <f t="shared" si="0"/>
        <v>0</v>
      </c>
      <c r="BV9" s="687">
        <f t="shared" si="0"/>
        <v>0</v>
      </c>
      <c r="BW9" s="687">
        <f t="shared" si="0"/>
        <v>0</v>
      </c>
      <c r="BX9" s="687">
        <f t="shared" si="0"/>
        <v>0</v>
      </c>
      <c r="BY9" s="664"/>
      <c r="BZ9" s="688" t="str">
        <f t="shared" si="1"/>
        <v>-</v>
      </c>
      <c r="CA9" s="689" t="str">
        <f t="shared" si="1"/>
        <v>-</v>
      </c>
      <c r="CB9" s="689" t="str">
        <f t="shared" si="1"/>
        <v>-</v>
      </c>
      <c r="CC9" s="689" t="str">
        <f t="shared" si="1"/>
        <v>-</v>
      </c>
      <c r="CD9" s="689" t="str">
        <f t="shared" si="1"/>
        <v>-</v>
      </c>
      <c r="CE9" s="694" t="str">
        <f t="shared" si="1"/>
        <v>-</v>
      </c>
    </row>
    <row r="10" ht="99.95" customHeight="1" spans="2:83">
      <c r="B10" s="612"/>
      <c r="C10" s="556"/>
      <c r="D10" s="607" t="s">
        <v>237</v>
      </c>
      <c r="E10" s="636" t="s">
        <v>238</v>
      </c>
      <c r="F10" s="639" t="s">
        <v>239</v>
      </c>
      <c r="G10" s="639" t="s">
        <v>240</v>
      </c>
      <c r="H10" s="639" t="s">
        <v>241</v>
      </c>
      <c r="I10" s="639" t="s">
        <v>242</v>
      </c>
      <c r="J10" s="639" t="s">
        <v>243</v>
      </c>
      <c r="K10" s="648"/>
      <c r="L10" s="649"/>
      <c r="M10" s="650"/>
      <c r="N10" s="650"/>
      <c r="O10" s="650"/>
      <c r="P10" s="650"/>
      <c r="Q10" s="663"/>
      <c r="R10" s="516"/>
      <c r="S10" s="496"/>
      <c r="T10" s="496"/>
      <c r="U10" s="496"/>
      <c r="V10" s="496"/>
      <c r="W10" s="664"/>
      <c r="X10" s="516"/>
      <c r="Y10" s="496"/>
      <c r="Z10" s="496"/>
      <c r="AA10" s="496"/>
      <c r="AB10" s="496"/>
      <c r="AC10" s="664"/>
      <c r="AD10" s="649"/>
      <c r="AE10" s="650"/>
      <c r="AF10" s="650"/>
      <c r="AG10" s="650"/>
      <c r="AH10" s="650"/>
      <c r="AI10" s="663"/>
      <c r="AJ10" s="649"/>
      <c r="AK10" s="650"/>
      <c r="AL10" s="650"/>
      <c r="AM10" s="650"/>
      <c r="AN10" s="650"/>
      <c r="AO10" s="663"/>
      <c r="AP10" s="517"/>
      <c r="AQ10" s="674"/>
      <c r="AR10" s="674"/>
      <c r="AS10" s="674"/>
      <c r="AT10" s="674"/>
      <c r="AU10" s="664"/>
      <c r="AV10" s="517"/>
      <c r="AW10" s="674"/>
      <c r="AX10" s="674"/>
      <c r="AY10" s="674"/>
      <c r="AZ10" s="674"/>
      <c r="BA10" s="664"/>
      <c r="BB10" s="517"/>
      <c r="BC10" s="674"/>
      <c r="BD10" s="674"/>
      <c r="BE10" s="674"/>
      <c r="BF10" s="674"/>
      <c r="BG10" s="664"/>
      <c r="BH10" s="678">
        <f>IF($A$1="补货",L10+R10+X10,L10)</f>
        <v>0</v>
      </c>
      <c r="BI10" s="679">
        <f>IF($A$1="补货",M10+S10+Y10,M10)</f>
        <v>0</v>
      </c>
      <c r="BJ10" s="679">
        <f>IF($A$1="补货",N10+T10+Z10,N10)</f>
        <v>0</v>
      </c>
      <c r="BK10" s="679">
        <f>IF($A$1="补货",O10+U10+AA10,O10)</f>
        <v>0</v>
      </c>
      <c r="BL10" s="679">
        <f>IF($A$1="补货",P10+V10+AB10,P10)</f>
        <v>0</v>
      </c>
      <c r="BM10" s="664"/>
      <c r="BN10" s="516"/>
      <c r="BO10" s="496"/>
      <c r="BP10" s="496"/>
      <c r="BQ10" s="496"/>
      <c r="BR10" s="496"/>
      <c r="BS10" s="664"/>
      <c r="BT10" s="682">
        <f t="shared" si="0"/>
        <v>0</v>
      </c>
      <c r="BU10" s="687">
        <f t="shared" si="0"/>
        <v>0</v>
      </c>
      <c r="BV10" s="687">
        <f t="shared" si="0"/>
        <v>0</v>
      </c>
      <c r="BW10" s="687">
        <f t="shared" si="0"/>
        <v>0</v>
      </c>
      <c r="BX10" s="687">
        <f t="shared" si="0"/>
        <v>0</v>
      </c>
      <c r="BY10" s="664"/>
      <c r="BZ10" s="688" t="str">
        <f t="shared" si="1"/>
        <v>-</v>
      </c>
      <c r="CA10" s="689" t="str">
        <f t="shared" si="1"/>
        <v>-</v>
      </c>
      <c r="CB10" s="689" t="str">
        <f t="shared" si="1"/>
        <v>-</v>
      </c>
      <c r="CC10" s="689" t="str">
        <f t="shared" si="1"/>
        <v>-</v>
      </c>
      <c r="CD10" s="689" t="str">
        <f t="shared" si="1"/>
        <v>-</v>
      </c>
      <c r="CE10" s="694" t="str">
        <f t="shared" si="1"/>
        <v>-</v>
      </c>
    </row>
    <row r="11" ht="99.95" customHeight="1" spans="2:83">
      <c r="B11" s="613"/>
      <c r="C11" s="556"/>
      <c r="D11" s="607" t="s">
        <v>244</v>
      </c>
      <c r="E11" s="642" t="s">
        <v>245</v>
      </c>
      <c r="F11" s="641" t="s">
        <v>246</v>
      </c>
      <c r="G11" s="641" t="s">
        <v>247</v>
      </c>
      <c r="H11" s="641" t="s">
        <v>248</v>
      </c>
      <c r="I11" s="641" t="s">
        <v>249</v>
      </c>
      <c r="J11" s="641" t="s">
        <v>250</v>
      </c>
      <c r="K11" s="655"/>
      <c r="L11" s="652"/>
      <c r="M11" s="653"/>
      <c r="N11" s="653"/>
      <c r="O11" s="653"/>
      <c r="P11" s="653"/>
      <c r="Q11" s="665"/>
      <c r="R11" s="525"/>
      <c r="S11" s="505"/>
      <c r="T11" s="505"/>
      <c r="U11" s="505"/>
      <c r="V11" s="505"/>
      <c r="W11" s="666"/>
      <c r="X11" s="525"/>
      <c r="Y11" s="505"/>
      <c r="Z11" s="505"/>
      <c r="AA11" s="505"/>
      <c r="AB11" s="505"/>
      <c r="AC11" s="666"/>
      <c r="AD11" s="652"/>
      <c r="AE11" s="653"/>
      <c r="AF11" s="653"/>
      <c r="AG11" s="653"/>
      <c r="AH11" s="653"/>
      <c r="AI11" s="665"/>
      <c r="AJ11" s="652"/>
      <c r="AK11" s="653"/>
      <c r="AL11" s="653"/>
      <c r="AM11" s="653"/>
      <c r="AN11" s="653"/>
      <c r="AO11" s="665"/>
      <c r="AP11" s="526"/>
      <c r="AQ11" s="675"/>
      <c r="AR11" s="675"/>
      <c r="AS11" s="675"/>
      <c r="AT11" s="675"/>
      <c r="AU11" s="666"/>
      <c r="AV11" s="526"/>
      <c r="AW11" s="675"/>
      <c r="AX11" s="675"/>
      <c r="AY11" s="675"/>
      <c r="AZ11" s="675"/>
      <c r="BA11" s="666"/>
      <c r="BB11" s="526"/>
      <c r="BC11" s="675"/>
      <c r="BD11" s="675"/>
      <c r="BE11" s="675"/>
      <c r="BF11" s="675"/>
      <c r="BG11" s="666"/>
      <c r="BH11" s="680">
        <f>IF($A$1="补货",L11+R11+X11,L11)</f>
        <v>0</v>
      </c>
      <c r="BI11" s="681">
        <f>IF($A$1="补货",M11+S11+Y11,M11)</f>
        <v>0</v>
      </c>
      <c r="BJ11" s="681">
        <f>IF($A$1="补货",N11+T11+Z11,N11)</f>
        <v>0</v>
      </c>
      <c r="BK11" s="681">
        <f>IF($A$1="补货",O11+U11+AA11,O11)</f>
        <v>0</v>
      </c>
      <c r="BL11" s="681">
        <f>IF($A$1="补货",P11+V11+AB11,P11)</f>
        <v>0</v>
      </c>
      <c r="BM11" s="666"/>
      <c r="BN11" s="525"/>
      <c r="BO11" s="505"/>
      <c r="BP11" s="505"/>
      <c r="BQ11" s="505"/>
      <c r="BR11" s="505"/>
      <c r="BS11" s="666"/>
      <c r="BT11" s="683">
        <f t="shared" si="0"/>
        <v>0</v>
      </c>
      <c r="BU11" s="690">
        <f t="shared" si="0"/>
        <v>0</v>
      </c>
      <c r="BV11" s="690">
        <f t="shared" si="0"/>
        <v>0</v>
      </c>
      <c r="BW11" s="690">
        <f t="shared" si="0"/>
        <v>0</v>
      </c>
      <c r="BX11" s="690">
        <f t="shared" si="0"/>
        <v>0</v>
      </c>
      <c r="BY11" s="666"/>
      <c r="BZ11" s="691" t="str">
        <f t="shared" si="1"/>
        <v>-</v>
      </c>
      <c r="CA11" s="692" t="str">
        <f t="shared" si="1"/>
        <v>-</v>
      </c>
      <c r="CB11" s="692" t="str">
        <f t="shared" si="1"/>
        <v>-</v>
      </c>
      <c r="CC11" s="692" t="str">
        <f t="shared" si="1"/>
        <v>-</v>
      </c>
      <c r="CD11" s="692" t="str">
        <f t="shared" si="1"/>
        <v>-</v>
      </c>
      <c r="CE11" s="695" t="str">
        <f t="shared" si="1"/>
        <v>-</v>
      </c>
    </row>
    <row r="12" ht="14.25" spans="4:11">
      <c r="D12"/>
      <c r="E12"/>
      <c r="F12"/>
      <c r="G12"/>
      <c r="H12"/>
      <c r="I12"/>
      <c r="J12"/>
      <c r="K12"/>
    </row>
    <row r="18" spans="68:68">
      <c r="BP18">
        <v>5</v>
      </c>
    </row>
    <row r="20" spans="66:69">
      <c r="BN20">
        <v>2</v>
      </c>
      <c r="BQ20">
        <v>5</v>
      </c>
    </row>
    <row r="21" spans="66:70">
      <c r="BN21">
        <v>2</v>
      </c>
      <c r="BR21">
        <v>5</v>
      </c>
    </row>
    <row r="23" spans="68:68">
      <c r="BP23">
        <v>5</v>
      </c>
    </row>
    <row r="24" spans="66:66">
      <c r="BN24">
        <v>5</v>
      </c>
    </row>
    <row r="25" spans="68:70">
      <c r="BP25">
        <v>5</v>
      </c>
      <c r="BR25">
        <v>5</v>
      </c>
    </row>
  </sheetData>
  <mergeCells count="7">
    <mergeCell ref="BH1:BJ1"/>
    <mergeCell ref="AD2:AI2"/>
    <mergeCell ref="AJ2:AO2"/>
    <mergeCell ref="AP2:AU2"/>
    <mergeCell ref="AV2:BA2"/>
    <mergeCell ref="BB2:BG2"/>
    <mergeCell ref="BZ2:CE2"/>
  </mergeCells>
  <conditionalFormatting sqref="L4:Q11">
    <cfRule type="expression" dxfId="0" priority="2">
      <formula>L4/BB4*7&lt;20</formula>
    </cfRule>
    <cfRule type="expression" dxfId="1" priority="5">
      <formula>L4/BB4*7&lt;20</formula>
    </cfRule>
  </conditionalFormatting>
  <conditionalFormatting sqref="R4:W11">
    <cfRule type="expression" dxfId="2" priority="4">
      <formula>OR(R4=0,R4="0")</formula>
    </cfRule>
  </conditionalFormatting>
  <conditionalFormatting sqref="X4:AC11">
    <cfRule type="expression" dxfId="2" priority="3">
      <formula>OR(X4=0,X4="0")</formula>
    </cfRule>
  </conditionalFormatting>
  <conditionalFormatting sqref="BB4:BG11">
    <cfRule type="expression" dxfId="3" priority="8">
      <formula>BB4&gt;1</formula>
    </cfRule>
    <cfRule type="expression" dxfId="4" priority="9">
      <formula>BB4&gt;0.5</formula>
    </cfRule>
    <cfRule type="expression" dxfId="5" priority="10">
      <formula>BB4&gt;0</formula>
    </cfRule>
  </conditionalFormatting>
  <conditionalFormatting sqref="BH4:BM11">
    <cfRule type="expression" dxfId="6" priority="6">
      <formula>AND(BH4&lt;&gt;"",BH4/BB4&lt;4)</formula>
    </cfRule>
    <cfRule type="expression" dxfId="7" priority="7">
      <formula>AND(BH4&lt;&gt;"",BH4=0)</formula>
    </cfRule>
  </conditionalFormatting>
  <conditionalFormatting sqref="BN4:BR11">
    <cfRule type="expression" dxfId="8" priority="1">
      <formula>AND($A$1&lt;&gt;"补货",BN4&gt;R4)</formula>
    </cfRule>
  </conditionalFormatting>
  <conditionalFormatting sqref="BT4:BY11">
    <cfRule type="expression" dxfId="6" priority="14">
      <formula>AND(BT4&lt;&gt;"",BT4/BB4&lt;4)</formula>
    </cfRule>
    <cfRule type="expression" dxfId="7" priority="15">
      <formula>AND(BT4&lt;&gt;"",BT4=0)</formula>
    </cfRule>
  </conditionalFormatting>
  <conditionalFormatting sqref="BZ4:CE11">
    <cfRule type="expression" dxfId="9" priority="11">
      <formula>BZ4&lt;20</formula>
    </cfRule>
    <cfRule type="expression" dxfId="0" priority="12">
      <formula>BZ4&lt;50</formula>
    </cfRule>
    <cfRule type="expression" dxfId="10" priority="13">
      <formula>BZ4&lt;100</formula>
    </cfRule>
  </conditionalFormatting>
  <dataValidations count="1">
    <dataValidation type="list" allowBlank="1" showInputMessage="1" showErrorMessage="1" sqref="A1">
      <formula1>"补货,入库"</formula1>
    </dataValidation>
  </dataValidations>
  <pageMargins left="0.7" right="0.7" top="0.75" bottom="0.75" header="0.3" footer="0.3"/>
  <pageSetup paperSize="9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66FF66"/>
  </sheetPr>
  <dimension ref="B2:X12"/>
  <sheetViews>
    <sheetView showGridLines="0" zoomScale="55" zoomScaleNormal="55" workbookViewId="0">
      <pane ySplit="3" topLeftCell="A4" activePane="bottomLeft" state="frozen"/>
      <selection/>
      <selection pane="bottomLeft" activeCell="A4" sqref="A4"/>
    </sheetView>
  </sheetViews>
  <sheetFormatPr defaultColWidth="9" defaultRowHeight="25.5"/>
  <cols>
    <col min="2" max="2" width="10.625" customWidth="1"/>
    <col min="3" max="3" width="23.25" customWidth="1"/>
    <col min="4" max="4" width="15.5" style="467" customWidth="1"/>
    <col min="5" max="5" width="17.5" style="467" customWidth="1"/>
    <col min="6" max="11" width="10.625" customWidth="1"/>
    <col min="12" max="17" width="5.625" style="467" customWidth="1"/>
    <col min="18" max="18" width="25.625" customWidth="1"/>
    <col min="19" max="19" width="23.375" style="467" customWidth="1"/>
    <col min="20" max="20" width="24" style="467" customWidth="1"/>
    <col min="21" max="21" width="23.375" style="467" customWidth="1"/>
    <col min="22" max="22" width="24" style="467" customWidth="1"/>
    <col min="23" max="23" width="23" style="467" customWidth="1"/>
    <col min="24" max="24" width="21.375" style="467" customWidth="1"/>
    <col min="25" max="25" width="9" style="467"/>
  </cols>
  <sheetData>
    <row r="2" ht="26.25" spans="6:24">
      <c r="F2" s="508" t="s">
        <v>189</v>
      </c>
      <c r="G2" s="603"/>
      <c r="H2" s="603"/>
      <c r="I2" s="603"/>
      <c r="J2" s="603"/>
      <c r="K2" s="617"/>
      <c r="L2" s="508" t="s">
        <v>190</v>
      </c>
      <c r="M2" s="603"/>
      <c r="N2" s="603"/>
      <c r="O2" s="603"/>
      <c r="P2" s="603"/>
      <c r="Q2" s="617"/>
      <c r="R2" s="564" t="s">
        <v>191</v>
      </c>
      <c r="S2" s="508" t="s">
        <v>192</v>
      </c>
      <c r="T2" s="603"/>
      <c r="U2" s="603"/>
      <c r="V2" s="603"/>
      <c r="W2" s="603"/>
      <c r="X2" s="621"/>
    </row>
    <row r="3" s="467" customFormat="1" ht="26.25" spans="2:24">
      <c r="B3" s="545" t="s">
        <v>12</v>
      </c>
      <c r="C3" s="545" t="s">
        <v>13</v>
      </c>
      <c r="D3" s="545" t="s">
        <v>14</v>
      </c>
      <c r="E3" s="546" t="s">
        <v>15</v>
      </c>
      <c r="F3" s="548" t="s">
        <v>16</v>
      </c>
      <c r="G3" s="545" t="s">
        <v>17</v>
      </c>
      <c r="H3" s="545" t="s">
        <v>18</v>
      </c>
      <c r="I3" s="545" t="s">
        <v>19</v>
      </c>
      <c r="J3" s="545" t="s">
        <v>20</v>
      </c>
      <c r="K3" s="618" t="s">
        <v>21</v>
      </c>
      <c r="L3" s="548" t="s">
        <v>16</v>
      </c>
      <c r="M3" s="545" t="s">
        <v>17</v>
      </c>
      <c r="N3" s="545" t="s">
        <v>18</v>
      </c>
      <c r="O3" s="545" t="s">
        <v>19</v>
      </c>
      <c r="P3" s="545" t="s">
        <v>20</v>
      </c>
      <c r="Q3" s="618" t="s">
        <v>21</v>
      </c>
      <c r="R3" s="565"/>
      <c r="S3" s="548" t="s">
        <v>16</v>
      </c>
      <c r="T3" s="545" t="s">
        <v>17</v>
      </c>
      <c r="U3" s="545" t="s">
        <v>18</v>
      </c>
      <c r="V3" s="545" t="s">
        <v>19</v>
      </c>
      <c r="W3" s="545" t="s">
        <v>20</v>
      </c>
      <c r="X3" s="618" t="s">
        <v>21</v>
      </c>
    </row>
    <row r="4" s="467" customFormat="1" ht="99.95" customHeight="1" spans="2:24">
      <c r="B4" s="549" t="s">
        <v>194</v>
      </c>
      <c r="C4" s="556"/>
      <c r="D4" s="604" t="s">
        <v>195</v>
      </c>
      <c r="E4" s="605" t="s">
        <v>196</v>
      </c>
      <c r="F4" s="606">
        <f>'在庫情報（居家服）'!BN4</f>
        <v>0</v>
      </c>
      <c r="G4" s="551">
        <f>'在庫情報（居家服）'!BO4</f>
        <v>0</v>
      </c>
      <c r="H4" s="551">
        <f>'在庫情報（居家服）'!BP4</f>
        <v>0</v>
      </c>
      <c r="I4" s="551">
        <f>'在庫情報（居家服）'!BQ4</f>
        <v>0</v>
      </c>
      <c r="J4" s="551">
        <f>'在庫情報（居家服）'!BR4</f>
        <v>0</v>
      </c>
      <c r="K4" s="619">
        <f>'在庫情報（居家服）'!BS4</f>
        <v>0</v>
      </c>
      <c r="L4" s="606">
        <v>36</v>
      </c>
      <c r="M4" s="551">
        <v>36</v>
      </c>
      <c r="N4" s="551">
        <v>36</v>
      </c>
      <c r="O4" s="551">
        <v>36</v>
      </c>
      <c r="P4" s="551">
        <v>36</v>
      </c>
      <c r="Q4" s="619"/>
      <c r="R4" s="622">
        <f t="shared" ref="R4:R11" si="0">L4*F4+M4*G4+N4*H4+O4*I4+P4*J4</f>
        <v>0</v>
      </c>
      <c r="S4" s="623" t="s">
        <v>197</v>
      </c>
      <c r="T4" s="624" t="s">
        <v>198</v>
      </c>
      <c r="U4" s="624" t="s">
        <v>199</v>
      </c>
      <c r="V4" s="624" t="s">
        <v>200</v>
      </c>
      <c r="W4" s="624" t="s">
        <v>201</v>
      </c>
      <c r="X4" s="625"/>
    </row>
    <row r="5" s="467" customFormat="1" ht="99.95" customHeight="1" spans="2:24">
      <c r="B5" s="476"/>
      <c r="C5" s="556"/>
      <c r="D5" s="607" t="s">
        <v>202</v>
      </c>
      <c r="E5" s="605" t="s">
        <v>203</v>
      </c>
      <c r="F5" s="606">
        <f>'在庫情報（居家服）'!BN5</f>
        <v>0</v>
      </c>
      <c r="G5" s="551">
        <f>'在庫情報（居家服）'!BO5</f>
        <v>0</v>
      </c>
      <c r="H5" s="551">
        <f>'在庫情報（居家服）'!BP5</f>
        <v>0</v>
      </c>
      <c r="I5" s="551">
        <f>'在庫情報（居家服）'!BQ5</f>
        <v>0</v>
      </c>
      <c r="J5" s="551">
        <f>'在庫情報（居家服）'!BR5</f>
        <v>0</v>
      </c>
      <c r="K5" s="619">
        <f>'在庫情報（居家服）'!BS5</f>
        <v>0</v>
      </c>
      <c r="L5" s="606">
        <v>36</v>
      </c>
      <c r="M5" s="551">
        <v>36</v>
      </c>
      <c r="N5" s="551">
        <v>36</v>
      </c>
      <c r="O5" s="551">
        <v>36</v>
      </c>
      <c r="P5" s="551">
        <v>36</v>
      </c>
      <c r="Q5" s="619"/>
      <c r="R5" s="622">
        <f t="shared" si="0"/>
        <v>0</v>
      </c>
      <c r="S5" s="626" t="s">
        <v>204</v>
      </c>
      <c r="T5" s="624" t="s">
        <v>205</v>
      </c>
      <c r="U5" s="624" t="s">
        <v>206</v>
      </c>
      <c r="V5" s="624" t="s">
        <v>207</v>
      </c>
      <c r="W5" s="624" t="s">
        <v>208</v>
      </c>
      <c r="X5" s="627"/>
    </row>
    <row r="6" s="467" customFormat="1" ht="99.95" customHeight="1" spans="2:24">
      <c r="B6" s="476"/>
      <c r="C6" s="556"/>
      <c r="D6" s="607" t="s">
        <v>209</v>
      </c>
      <c r="E6" s="608" t="s">
        <v>210</v>
      </c>
      <c r="F6" s="606">
        <f>'在庫情報（居家服）'!BN6</f>
        <v>0</v>
      </c>
      <c r="G6" s="551">
        <f>'在庫情報（居家服）'!BO6</f>
        <v>0</v>
      </c>
      <c r="H6" s="551">
        <f>'在庫情報（居家服）'!BP6</f>
        <v>0</v>
      </c>
      <c r="I6" s="551">
        <f>'在庫情報（居家服）'!BQ6</f>
        <v>0</v>
      </c>
      <c r="J6" s="551">
        <f>'在庫情報（居家服）'!BR6</f>
        <v>0</v>
      </c>
      <c r="K6" s="619">
        <f>'在庫情報（居家服）'!BS6</f>
        <v>0</v>
      </c>
      <c r="L6" s="606">
        <v>36</v>
      </c>
      <c r="M6" s="551">
        <v>36</v>
      </c>
      <c r="N6" s="551">
        <v>36</v>
      </c>
      <c r="O6" s="551">
        <v>36</v>
      </c>
      <c r="P6" s="551">
        <v>36</v>
      </c>
      <c r="Q6" s="619"/>
      <c r="R6" s="622">
        <f t="shared" si="0"/>
        <v>0</v>
      </c>
      <c r="S6" s="626" t="s">
        <v>211</v>
      </c>
      <c r="T6" s="624" t="s">
        <v>212</v>
      </c>
      <c r="U6" s="624" t="s">
        <v>213</v>
      </c>
      <c r="V6" s="624" t="s">
        <v>214</v>
      </c>
      <c r="W6" s="624" t="s">
        <v>215</v>
      </c>
      <c r="X6" s="627"/>
    </row>
    <row r="7" s="467" customFormat="1" ht="99.95" customHeight="1" spans="2:24">
      <c r="B7" s="609"/>
      <c r="C7" s="556"/>
      <c r="D7" s="610" t="s">
        <v>216</v>
      </c>
      <c r="E7" s="611" t="s">
        <v>216</v>
      </c>
      <c r="F7" s="606">
        <f>'在庫情報（居家服）'!BN7</f>
        <v>0</v>
      </c>
      <c r="G7" s="551">
        <f>'在庫情報（居家服）'!BO7</f>
        <v>0</v>
      </c>
      <c r="H7" s="551">
        <f>'在庫情報（居家服）'!BP7</f>
        <v>0</v>
      </c>
      <c r="I7" s="551">
        <f>'在庫情報（居家服）'!BQ7</f>
        <v>0</v>
      </c>
      <c r="J7" s="551">
        <f>'在庫情報（居家服）'!BR7</f>
        <v>0</v>
      </c>
      <c r="K7" s="619">
        <f>'在庫情報（居家服）'!BS7</f>
        <v>0</v>
      </c>
      <c r="L7" s="606">
        <v>36</v>
      </c>
      <c r="M7" s="551">
        <v>36</v>
      </c>
      <c r="N7" s="551">
        <v>36</v>
      </c>
      <c r="O7" s="551">
        <v>36</v>
      </c>
      <c r="P7" s="551">
        <v>36</v>
      </c>
      <c r="Q7" s="619"/>
      <c r="R7" s="622">
        <f t="shared" si="0"/>
        <v>0</v>
      </c>
      <c r="S7" s="626" t="s">
        <v>217</v>
      </c>
      <c r="T7" s="624" t="s">
        <v>218</v>
      </c>
      <c r="U7" s="624" t="s">
        <v>219</v>
      </c>
      <c r="V7" s="624" t="s">
        <v>220</v>
      </c>
      <c r="W7" s="624" t="s">
        <v>221</v>
      </c>
      <c r="X7" s="627"/>
    </row>
    <row r="8" s="467" customFormat="1" ht="99.95" customHeight="1" spans="2:24">
      <c r="B8" s="549" t="s">
        <v>222</v>
      </c>
      <c r="C8" s="556"/>
      <c r="D8" s="607" t="s">
        <v>223</v>
      </c>
      <c r="E8" s="605" t="s">
        <v>224</v>
      </c>
      <c r="F8" s="606">
        <f>'在庫情報（居家服）'!BN8</f>
        <v>0</v>
      </c>
      <c r="G8" s="551">
        <f>'在庫情報（居家服）'!BO8</f>
        <v>0</v>
      </c>
      <c r="H8" s="551">
        <f>'在庫情報（居家服）'!BP8</f>
        <v>0</v>
      </c>
      <c r="I8" s="551">
        <f>'在庫情報（居家服）'!BQ8</f>
        <v>0</v>
      </c>
      <c r="J8" s="551">
        <f>'在庫情報（居家服）'!BR8</f>
        <v>0</v>
      </c>
      <c r="K8" s="619">
        <f>'在庫情報（居家服）'!BS8</f>
        <v>0</v>
      </c>
      <c r="L8" s="606">
        <v>48</v>
      </c>
      <c r="M8" s="551">
        <v>48</v>
      </c>
      <c r="N8" s="551">
        <v>48</v>
      </c>
      <c r="O8" s="551">
        <v>48</v>
      </c>
      <c r="P8" s="551">
        <v>48</v>
      </c>
      <c r="Q8" s="619"/>
      <c r="R8" s="622">
        <f t="shared" si="0"/>
        <v>0</v>
      </c>
      <c r="S8" s="626" t="s">
        <v>225</v>
      </c>
      <c r="T8" s="624" t="s">
        <v>226</v>
      </c>
      <c r="U8" s="624" t="s">
        <v>227</v>
      </c>
      <c r="V8" s="624" t="s">
        <v>228</v>
      </c>
      <c r="W8" s="624" t="s">
        <v>229</v>
      </c>
      <c r="X8" s="627"/>
    </row>
    <row r="9" s="467" customFormat="1" ht="99.95" customHeight="1" spans="2:24">
      <c r="B9" s="612"/>
      <c r="C9" s="556"/>
      <c r="D9" s="607" t="s">
        <v>230</v>
      </c>
      <c r="E9" s="605" t="s">
        <v>231</v>
      </c>
      <c r="F9" s="606">
        <f>'在庫情報（居家服）'!BN9</f>
        <v>0</v>
      </c>
      <c r="G9" s="551">
        <f>'在庫情報（居家服）'!BO9</f>
        <v>0</v>
      </c>
      <c r="H9" s="551">
        <f>'在庫情報（居家服）'!BP9</f>
        <v>0</v>
      </c>
      <c r="I9" s="551">
        <f>'在庫情報（居家服）'!BQ9</f>
        <v>0</v>
      </c>
      <c r="J9" s="551">
        <f>'在庫情報（居家服）'!BR9</f>
        <v>0</v>
      </c>
      <c r="K9" s="619">
        <f>'在庫情報（居家服）'!BS9</f>
        <v>0</v>
      </c>
      <c r="L9" s="606">
        <v>48</v>
      </c>
      <c r="M9" s="551">
        <v>48</v>
      </c>
      <c r="N9" s="551">
        <v>48</v>
      </c>
      <c r="O9" s="551">
        <v>48</v>
      </c>
      <c r="P9" s="551">
        <v>48</v>
      </c>
      <c r="Q9" s="619"/>
      <c r="R9" s="622">
        <f t="shared" si="0"/>
        <v>0</v>
      </c>
      <c r="S9" s="626" t="s">
        <v>232</v>
      </c>
      <c r="T9" s="624" t="s">
        <v>233</v>
      </c>
      <c r="U9" s="624" t="s">
        <v>234</v>
      </c>
      <c r="V9" s="624" t="s">
        <v>235</v>
      </c>
      <c r="W9" s="624" t="s">
        <v>236</v>
      </c>
      <c r="X9" s="627"/>
    </row>
    <row r="10" s="467" customFormat="1" ht="99.95" customHeight="1" spans="2:24">
      <c r="B10" s="612"/>
      <c r="C10" s="556"/>
      <c r="D10" s="607" t="s">
        <v>237</v>
      </c>
      <c r="E10" s="605" t="s">
        <v>238</v>
      </c>
      <c r="F10" s="606">
        <f>'在庫情報（居家服）'!BN10</f>
        <v>0</v>
      </c>
      <c r="G10" s="551">
        <f>'在庫情報（居家服）'!BO10</f>
        <v>0</v>
      </c>
      <c r="H10" s="551">
        <f>'在庫情報（居家服）'!BP10</f>
        <v>0</v>
      </c>
      <c r="I10" s="551">
        <f>'在庫情報（居家服）'!BQ10</f>
        <v>0</v>
      </c>
      <c r="J10" s="551">
        <f>'在庫情報（居家服）'!BR10</f>
        <v>0</v>
      </c>
      <c r="K10" s="619">
        <f>'在庫情報（居家服）'!BS10</f>
        <v>0</v>
      </c>
      <c r="L10" s="606">
        <v>48</v>
      </c>
      <c r="M10" s="551">
        <v>48</v>
      </c>
      <c r="N10" s="551">
        <v>48</v>
      </c>
      <c r="O10" s="551">
        <v>48</v>
      </c>
      <c r="P10" s="551">
        <v>48</v>
      </c>
      <c r="Q10" s="619"/>
      <c r="R10" s="622">
        <f t="shared" si="0"/>
        <v>0</v>
      </c>
      <c r="S10" s="626" t="s">
        <v>239</v>
      </c>
      <c r="T10" s="624" t="s">
        <v>240</v>
      </c>
      <c r="U10" s="624" t="s">
        <v>241</v>
      </c>
      <c r="V10" s="624" t="s">
        <v>242</v>
      </c>
      <c r="W10" s="624" t="s">
        <v>243</v>
      </c>
      <c r="X10" s="627"/>
    </row>
    <row r="11" s="467" customFormat="1" ht="99.95" customHeight="1" spans="2:24">
      <c r="B11" s="613"/>
      <c r="C11" s="556"/>
      <c r="D11" s="607" t="s">
        <v>244</v>
      </c>
      <c r="E11" s="614" t="s">
        <v>245</v>
      </c>
      <c r="F11" s="615">
        <f>'在庫情報（居家服）'!BN11</f>
        <v>0</v>
      </c>
      <c r="G11" s="616">
        <f>'在庫情報（居家服）'!BO11</f>
        <v>0</v>
      </c>
      <c r="H11" s="616">
        <f>'在庫情報（居家服）'!BP11</f>
        <v>0</v>
      </c>
      <c r="I11" s="616">
        <f>'在庫情報（居家服）'!BQ11</f>
        <v>0</v>
      </c>
      <c r="J11" s="616">
        <f>'在庫情報（居家服）'!BR11</f>
        <v>0</v>
      </c>
      <c r="K11" s="620">
        <f>'在庫情報（居家服）'!BS11</f>
        <v>0</v>
      </c>
      <c r="L11" s="615">
        <v>48</v>
      </c>
      <c r="M11" s="616">
        <v>48</v>
      </c>
      <c r="N11" s="616">
        <v>48</v>
      </c>
      <c r="O11" s="616">
        <v>48</v>
      </c>
      <c r="P11" s="616">
        <v>48</v>
      </c>
      <c r="Q11" s="620"/>
      <c r="R11" s="628">
        <f t="shared" si="0"/>
        <v>0</v>
      </c>
      <c r="S11" s="629" t="s">
        <v>246</v>
      </c>
      <c r="T11" s="630" t="s">
        <v>247</v>
      </c>
      <c r="U11" s="630" t="s">
        <v>248</v>
      </c>
      <c r="V11" s="630" t="s">
        <v>249</v>
      </c>
      <c r="W11" s="630" t="s">
        <v>250</v>
      </c>
      <c r="X11" s="631"/>
    </row>
    <row r="12" s="467" customFormat="1" ht="99.95" customHeight="1" spans="2:24"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 s="632">
        <f>SUM(R4:R11)</f>
        <v>0</v>
      </c>
      <c r="S12"/>
      <c r="T12"/>
      <c r="U12"/>
      <c r="V12"/>
      <c r="W12"/>
      <c r="X12"/>
    </row>
  </sheetData>
  <mergeCells count="1">
    <mergeCell ref="R2:R3"/>
  </mergeCells>
  <pageMargins left="0.7" right="0.7" top="0.75" bottom="0.75" header="0.3" footer="0.3"/>
  <pageSetup paperSize="9" orientation="portrait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A1:S14"/>
  <sheetViews>
    <sheetView showGridLines="0" zoomScale="55" zoomScaleNormal="55" workbookViewId="0">
      <pane xSplit="8" ySplit="3" topLeftCell="I4" activePane="bottomRight" state="frozen"/>
      <selection/>
      <selection pane="topRight"/>
      <selection pane="bottomLeft"/>
      <selection pane="bottomRight" activeCell="A1" sqref="A1"/>
    </sheetView>
  </sheetViews>
  <sheetFormatPr defaultColWidth="9" defaultRowHeight="25.5"/>
  <cols>
    <col min="2" max="2" width="10.625" customWidth="1"/>
    <col min="3" max="3" width="25.625" customWidth="1"/>
    <col min="4" max="4" width="19.75" style="467" customWidth="1"/>
    <col min="5" max="5" width="20.625" style="467" customWidth="1"/>
    <col min="6" max="6" width="20.625" style="467" hidden="1" customWidth="1"/>
    <col min="7" max="8" width="25" style="467" customWidth="1"/>
    <col min="9" max="9" width="22.875" style="467" customWidth="1"/>
    <col min="10" max="10" width="25.875" customWidth="1"/>
    <col min="11" max="11" width="27.25" hidden="1" customWidth="1" outlineLevel="1"/>
    <col min="12" max="12" width="22.25" hidden="1" customWidth="1" outlineLevel="1"/>
    <col min="13" max="13" width="24.625" hidden="1" customWidth="1" outlineLevel="1"/>
    <col min="14" max="14" width="24.625" customWidth="1" collapsed="1"/>
    <col min="15" max="15" width="24.625" customWidth="1"/>
    <col min="16" max="16" width="24.5" customWidth="1"/>
    <col min="17" max="17" width="29.25" customWidth="1"/>
    <col min="18" max="18" width="35.25" customWidth="1"/>
    <col min="19" max="19" width="32.25" customWidth="1"/>
    <col min="20" max="20" width="24.75" customWidth="1"/>
  </cols>
  <sheetData>
    <row r="1" spans="1:1">
      <c r="A1" s="224" t="s">
        <v>0</v>
      </c>
    </row>
    <row r="2" ht="28.5" spans="17:17">
      <c r="Q2" s="527"/>
    </row>
    <row r="3" ht="60" customHeight="1" spans="3:18">
      <c r="C3" s="508" t="s">
        <v>13</v>
      </c>
      <c r="D3" s="508" t="s">
        <v>251</v>
      </c>
      <c r="E3" s="508" t="s">
        <v>251</v>
      </c>
      <c r="F3" s="508" t="s">
        <v>192</v>
      </c>
      <c r="G3" s="508" t="s">
        <v>1</v>
      </c>
      <c r="H3" s="509" t="s">
        <v>2</v>
      </c>
      <c r="I3" s="510" t="s">
        <v>3</v>
      </c>
      <c r="J3" s="511" t="s">
        <v>4</v>
      </c>
      <c r="K3" s="511" t="s">
        <v>5</v>
      </c>
      <c r="L3" s="511" t="s">
        <v>6</v>
      </c>
      <c r="M3" s="511" t="s">
        <v>7</v>
      </c>
      <c r="N3" s="511" t="s">
        <v>8</v>
      </c>
      <c r="O3" s="508" t="s">
        <v>9</v>
      </c>
      <c r="P3" s="508" t="s">
        <v>0</v>
      </c>
      <c r="Q3" s="508" t="s">
        <v>10</v>
      </c>
      <c r="R3" s="528" t="s">
        <v>11</v>
      </c>
    </row>
    <row r="4" s="543" customFormat="1" ht="99.95" customHeight="1" spans="2:19">
      <c r="B4" s="470" t="s">
        <v>252</v>
      </c>
      <c r="C4" s="570"/>
      <c r="D4" s="473" t="s">
        <v>253</v>
      </c>
      <c r="E4" s="473" t="s">
        <v>254</v>
      </c>
      <c r="F4" s="474" t="s">
        <v>255</v>
      </c>
      <c r="G4" s="512"/>
      <c r="H4" s="513"/>
      <c r="I4" s="513"/>
      <c r="J4" s="512"/>
      <c r="K4" s="512"/>
      <c r="L4" s="514"/>
      <c r="M4" s="514"/>
      <c r="N4" s="514"/>
      <c r="O4" s="529">
        <f>IF($A$1="补货",G4+H4+I4,G4)</f>
        <v>0</v>
      </c>
      <c r="P4" s="513"/>
      <c r="Q4" s="529">
        <f t="shared" ref="Q4:Q14" si="0">O4+P4</f>
        <v>0</v>
      </c>
      <c r="R4" s="530" t="str">
        <f t="shared" ref="R4:R14" si="1">IF(N4&lt;&gt;0,Q4/N4*7,"-")</f>
        <v>-</v>
      </c>
      <c r="S4"/>
    </row>
    <row r="5" ht="99.95" customHeight="1" spans="2:18">
      <c r="B5" s="571"/>
      <c r="C5" s="572"/>
      <c r="D5" s="573" t="s">
        <v>256</v>
      </c>
      <c r="E5" s="573" t="s">
        <v>257</v>
      </c>
      <c r="F5" s="574" t="s">
        <v>258</v>
      </c>
      <c r="G5" s="575"/>
      <c r="H5" s="576"/>
      <c r="I5" s="576"/>
      <c r="J5" s="575"/>
      <c r="K5" s="575"/>
      <c r="L5" s="591"/>
      <c r="M5" s="591"/>
      <c r="N5" s="591"/>
      <c r="O5" s="592">
        <f>IF($A$1="补货",G5+H5+I5,G5)</f>
        <v>0</v>
      </c>
      <c r="P5" s="576"/>
      <c r="Q5" s="597">
        <f t="shared" si="0"/>
        <v>0</v>
      </c>
      <c r="R5" s="598" t="str">
        <f t="shared" si="1"/>
        <v>-</v>
      </c>
    </row>
    <row r="6" ht="99.95" customHeight="1" spans="2:18">
      <c r="B6" s="548" t="s">
        <v>259</v>
      </c>
      <c r="C6" s="558"/>
      <c r="D6" s="483" t="s">
        <v>260</v>
      </c>
      <c r="E6" s="483" t="s">
        <v>261</v>
      </c>
      <c r="F6" s="577" t="s">
        <v>262</v>
      </c>
      <c r="G6" s="578"/>
      <c r="H6" s="579"/>
      <c r="I6" s="579"/>
      <c r="J6" s="578"/>
      <c r="K6" s="578"/>
      <c r="L6" s="593"/>
      <c r="M6" s="593"/>
      <c r="N6" s="593"/>
      <c r="O6" s="594">
        <f>IF($A$1="补货",G6+H6+I6,G6)</f>
        <v>0</v>
      </c>
      <c r="P6" s="579"/>
      <c r="Q6" s="599">
        <f t="shared" si="0"/>
        <v>0</v>
      </c>
      <c r="R6" s="600" t="str">
        <f t="shared" si="1"/>
        <v>-</v>
      </c>
    </row>
    <row r="7" ht="99.95" customHeight="1" spans="2:18">
      <c r="B7" s="580" t="s">
        <v>263</v>
      </c>
      <c r="C7" s="581"/>
      <c r="D7" s="484" t="s">
        <v>264</v>
      </c>
      <c r="E7" s="484" t="s">
        <v>147</v>
      </c>
      <c r="F7" s="485" t="s">
        <v>265</v>
      </c>
      <c r="G7" s="521"/>
      <c r="H7" s="522"/>
      <c r="I7" s="522"/>
      <c r="J7" s="521"/>
      <c r="K7" s="521"/>
      <c r="L7" s="523"/>
      <c r="M7" s="523"/>
      <c r="N7" s="523"/>
      <c r="O7" s="537">
        <f>IF($A$1="补货",G7+H7+I7,G7)</f>
        <v>0</v>
      </c>
      <c r="P7" s="522"/>
      <c r="Q7" s="538">
        <f t="shared" si="0"/>
        <v>0</v>
      </c>
      <c r="R7" s="539" t="str">
        <f t="shared" si="1"/>
        <v>-</v>
      </c>
    </row>
    <row r="8" ht="99.95" customHeight="1" spans="2:18">
      <c r="B8" s="571"/>
      <c r="C8" s="582"/>
      <c r="D8" s="478" t="s">
        <v>256</v>
      </c>
      <c r="E8" s="478" t="s">
        <v>24</v>
      </c>
      <c r="F8" s="479" t="s">
        <v>266</v>
      </c>
      <c r="G8" s="515"/>
      <c r="H8" s="516"/>
      <c r="I8" s="516"/>
      <c r="J8" s="515"/>
      <c r="K8" s="515"/>
      <c r="L8" s="517"/>
      <c r="M8" s="517"/>
      <c r="N8" s="517"/>
      <c r="O8" s="531">
        <f>IF($A$1="补货",G8+H8+I8,G8)</f>
        <v>0</v>
      </c>
      <c r="P8" s="516"/>
      <c r="Q8" s="532">
        <f t="shared" si="0"/>
        <v>0</v>
      </c>
      <c r="R8" s="533" t="str">
        <f t="shared" si="1"/>
        <v>-</v>
      </c>
    </row>
    <row r="9" ht="99.95" customHeight="1" spans="2:18">
      <c r="B9" s="571"/>
      <c r="C9" s="582"/>
      <c r="D9" s="478" t="s">
        <v>267</v>
      </c>
      <c r="E9" s="478" t="s">
        <v>124</v>
      </c>
      <c r="F9" s="479" t="s">
        <v>268</v>
      </c>
      <c r="G9" s="515"/>
      <c r="H9" s="516"/>
      <c r="I9" s="516"/>
      <c r="J9" s="515"/>
      <c r="K9" s="515"/>
      <c r="L9" s="517"/>
      <c r="M9" s="517"/>
      <c r="N9" s="517"/>
      <c r="O9" s="531">
        <f>IF($A$1="补货",G9+H9+I9,G9)</f>
        <v>0</v>
      </c>
      <c r="P9" s="516"/>
      <c r="Q9" s="532">
        <f t="shared" si="0"/>
        <v>0</v>
      </c>
      <c r="R9" s="533" t="str">
        <f t="shared" si="1"/>
        <v>-</v>
      </c>
    </row>
    <row r="10" ht="99.95" customHeight="1" spans="2:18">
      <c r="B10" s="571"/>
      <c r="C10" s="572"/>
      <c r="D10" s="573" t="s">
        <v>253</v>
      </c>
      <c r="E10" s="573" t="s">
        <v>31</v>
      </c>
      <c r="F10" s="574" t="s">
        <v>269</v>
      </c>
      <c r="G10" s="575"/>
      <c r="H10" s="576"/>
      <c r="I10" s="576"/>
      <c r="J10" s="575"/>
      <c r="K10" s="575"/>
      <c r="L10" s="591"/>
      <c r="M10" s="591"/>
      <c r="N10" s="591"/>
      <c r="O10" s="592">
        <f>IF($A$1="补货",G10+H10+I10,G10)</f>
        <v>0</v>
      </c>
      <c r="P10" s="576"/>
      <c r="Q10" s="597">
        <f t="shared" si="0"/>
        <v>0</v>
      </c>
      <c r="R10" s="598" t="str">
        <f t="shared" si="1"/>
        <v>-</v>
      </c>
    </row>
    <row r="11" ht="99.95" customHeight="1" spans="2:18">
      <c r="B11" s="580" t="s">
        <v>270</v>
      </c>
      <c r="C11" s="482"/>
      <c r="D11" s="483" t="s">
        <v>271</v>
      </c>
      <c r="E11" s="483" t="s">
        <v>38</v>
      </c>
      <c r="F11" s="583" t="s">
        <v>272</v>
      </c>
      <c r="G11" s="584"/>
      <c r="H11" s="585"/>
      <c r="I11" s="585"/>
      <c r="J11" s="584"/>
      <c r="K11" s="584"/>
      <c r="L11" s="595"/>
      <c r="M11" s="595"/>
      <c r="N11" s="595"/>
      <c r="O11" s="596">
        <f>IF($A$1="补货",G11+H11+I11,G11)</f>
        <v>0</v>
      </c>
      <c r="P11" s="585"/>
      <c r="Q11" s="601">
        <f t="shared" si="0"/>
        <v>0</v>
      </c>
      <c r="R11" s="602" t="str">
        <f t="shared" si="1"/>
        <v>-</v>
      </c>
    </row>
    <row r="12" ht="99.95" customHeight="1" spans="2:18">
      <c r="B12" s="586"/>
      <c r="C12" s="572"/>
      <c r="D12" s="573" t="s">
        <v>273</v>
      </c>
      <c r="E12" s="587" t="s">
        <v>274</v>
      </c>
      <c r="F12" s="574" t="s">
        <v>275</v>
      </c>
      <c r="G12" s="575"/>
      <c r="H12" s="576"/>
      <c r="I12" s="576"/>
      <c r="J12" s="575"/>
      <c r="K12" s="575"/>
      <c r="L12" s="591"/>
      <c r="M12" s="591"/>
      <c r="N12" s="591"/>
      <c r="O12" s="592">
        <f>IF($A$1="补货",G12+H12+I12,G12)</f>
        <v>0</v>
      </c>
      <c r="P12" s="576"/>
      <c r="Q12" s="597">
        <f t="shared" ref="Q12" si="2">O12+P12</f>
        <v>0</v>
      </c>
      <c r="R12" s="598" t="str">
        <f t="shared" si="1"/>
        <v>-</v>
      </c>
    </row>
    <row r="13" ht="60" customHeight="1" spans="2:18">
      <c r="B13" s="580" t="s">
        <v>276</v>
      </c>
      <c r="C13" s="560"/>
      <c r="D13" s="484" t="s">
        <v>277</v>
      </c>
      <c r="E13" s="588" t="s">
        <v>278</v>
      </c>
      <c r="F13" s="485" t="s">
        <v>279</v>
      </c>
      <c r="G13" s="521"/>
      <c r="H13" s="522"/>
      <c r="I13" s="522"/>
      <c r="J13" s="521"/>
      <c r="K13" s="521"/>
      <c r="L13" s="523"/>
      <c r="M13" s="523"/>
      <c r="N13" s="523"/>
      <c r="O13" s="537">
        <f>IF($A$1="补货",G13+H13+I13,G13)</f>
        <v>0</v>
      </c>
      <c r="P13" s="522"/>
      <c r="Q13" s="538">
        <f t="shared" si="0"/>
        <v>0</v>
      </c>
      <c r="R13" s="539" t="str">
        <f t="shared" si="1"/>
        <v>-</v>
      </c>
    </row>
    <row r="14" ht="60" customHeight="1" spans="2:18">
      <c r="B14" s="486"/>
      <c r="C14" s="589"/>
      <c r="D14" s="489" t="s">
        <v>280</v>
      </c>
      <c r="E14" s="590" t="s">
        <v>281</v>
      </c>
      <c r="F14" s="490" t="s">
        <v>282</v>
      </c>
      <c r="G14" s="524"/>
      <c r="H14" s="525"/>
      <c r="I14" s="525"/>
      <c r="J14" s="524"/>
      <c r="K14" s="524"/>
      <c r="L14" s="526"/>
      <c r="M14" s="526"/>
      <c r="N14" s="526"/>
      <c r="O14" s="540">
        <f>IF($A$1="补货",G14+H14+I14,G14)</f>
        <v>0</v>
      </c>
      <c r="P14" s="525"/>
      <c r="Q14" s="541">
        <f t="shared" si="0"/>
        <v>0</v>
      </c>
      <c r="R14" s="542" t="str">
        <f t="shared" si="1"/>
        <v>-</v>
      </c>
    </row>
  </sheetData>
  <conditionalFormatting sqref="G4:G14">
    <cfRule type="expression" dxfId="0" priority="2">
      <formula>G4/N4*7&lt;20</formula>
    </cfRule>
    <cfRule type="expression" dxfId="1" priority="4">
      <formula>G4/N4*7&lt;50</formula>
    </cfRule>
  </conditionalFormatting>
  <conditionalFormatting sqref="N4:N14">
    <cfRule type="expression" dxfId="3" priority="12">
      <formula>N4&gt;1</formula>
    </cfRule>
    <cfRule type="expression" dxfId="4" priority="13">
      <formula>N4&gt;0.5</formula>
    </cfRule>
    <cfRule type="expression" dxfId="5" priority="14">
      <formula>N4&gt;0</formula>
    </cfRule>
  </conditionalFormatting>
  <conditionalFormatting sqref="O4:O14">
    <cfRule type="expression" dxfId="6" priority="10">
      <formula>AND(O4&lt;&gt;"",O4/N4&lt;4)</formula>
    </cfRule>
    <cfRule type="expression" dxfId="7" priority="11">
      <formula>AND(O4&lt;&gt;"",O4=0)</formula>
    </cfRule>
  </conditionalFormatting>
  <conditionalFormatting sqref="P4:P14">
    <cfRule type="expression" dxfId="8" priority="1">
      <formula>AND($A$1&lt;&gt;"补货",P4&gt;H4)</formula>
    </cfRule>
  </conditionalFormatting>
  <conditionalFormatting sqref="Q4:Q14">
    <cfRule type="expression" dxfId="6" priority="8">
      <formula>AND(Q4&lt;&gt;"",Q4/N4&lt;4)</formula>
    </cfRule>
    <cfRule type="expression" dxfId="7" priority="9">
      <formula>AND(Q4&lt;&gt;"",Q4=0)</formula>
    </cfRule>
  </conditionalFormatting>
  <conditionalFormatting sqref="R4:R14">
    <cfRule type="expression" dxfId="9" priority="5">
      <formula>R4&lt;20</formula>
    </cfRule>
    <cfRule type="expression" dxfId="0" priority="6">
      <formula>R4&lt;50</formula>
    </cfRule>
    <cfRule type="expression" dxfId="10" priority="7">
      <formula>R4&lt;100</formula>
    </cfRule>
  </conditionalFormatting>
  <conditionalFormatting sqref="H4:I14">
    <cfRule type="expression" dxfId="2" priority="3">
      <formula>OR(H4=0,H4="0")</formula>
    </cfRule>
  </conditionalFormatting>
  <dataValidations count="1">
    <dataValidation type="list" allowBlank="1" showInputMessage="1" showErrorMessage="1" sqref="A1">
      <formula1>"补货,入库"</formula1>
    </dataValidation>
  </dataValidations>
  <pageMargins left="0.7" right="0.7" top="0.75" bottom="0.75" header="0.3" footer="0.3"/>
  <pageSetup paperSize="9" orientation="portrait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66FF66"/>
  </sheetPr>
  <dimension ref="B2:J15"/>
  <sheetViews>
    <sheetView showGridLines="0" zoomScale="55" zoomScaleNormal="55" workbookViewId="0">
      <pane ySplit="3" topLeftCell="A4" activePane="bottomLeft" state="frozen"/>
      <selection/>
      <selection pane="bottomLeft" activeCell="A4" sqref="A4"/>
    </sheetView>
  </sheetViews>
  <sheetFormatPr defaultColWidth="9" defaultRowHeight="25.5"/>
  <cols>
    <col min="2" max="2" width="10.625" customWidth="1"/>
    <col min="3" max="3" width="35.625" customWidth="1"/>
    <col min="4" max="4" width="10.625" style="467" customWidth="1"/>
    <col min="5" max="5" width="18" style="467" customWidth="1"/>
    <col min="6" max="6" width="20.375" style="467" customWidth="1"/>
    <col min="7" max="7" width="20.75" customWidth="1"/>
    <col min="8" max="8" width="29" style="467" customWidth="1"/>
    <col min="9" max="9" width="25.625" customWidth="1"/>
  </cols>
  <sheetData>
    <row r="2" ht="26.25" spans="6:9">
      <c r="F2" s="544" t="s">
        <v>192</v>
      </c>
      <c r="G2" s="508" t="s">
        <v>189</v>
      </c>
      <c r="H2" s="508" t="s">
        <v>190</v>
      </c>
      <c r="I2" s="564" t="s">
        <v>191</v>
      </c>
    </row>
    <row r="3" s="467" customFormat="1" ht="26.25" spans="2:9">
      <c r="B3" s="545" t="s">
        <v>12</v>
      </c>
      <c r="C3" s="545" t="s">
        <v>13</v>
      </c>
      <c r="D3" s="545" t="s">
        <v>14</v>
      </c>
      <c r="E3" s="546" t="s">
        <v>15</v>
      </c>
      <c r="F3" s="547"/>
      <c r="G3" s="548"/>
      <c r="H3" s="548"/>
      <c r="I3" s="565"/>
    </row>
    <row r="4" s="543" customFormat="1" ht="99.95" customHeight="1" spans="2:10">
      <c r="B4" s="549" t="s">
        <v>252</v>
      </c>
      <c r="C4" s="550"/>
      <c r="D4" s="551" t="s">
        <v>253</v>
      </c>
      <c r="E4" s="552" t="s">
        <v>254</v>
      </c>
      <c r="F4" s="553" t="s">
        <v>255</v>
      </c>
      <c r="G4" s="554">
        <f>'在庫情報（雨伞等）'!P4</f>
        <v>0</v>
      </c>
      <c r="H4" s="555">
        <v>20</v>
      </c>
      <c r="I4" s="566">
        <f t="shared" ref="I4:I14" si="0">H4*G4</f>
        <v>0</v>
      </c>
      <c r="J4" s="567"/>
    </row>
    <row r="5" ht="99.95" customHeight="1" spans="2:10">
      <c r="B5" s="476"/>
      <c r="C5" s="556"/>
      <c r="D5" s="551" t="s">
        <v>256</v>
      </c>
      <c r="E5" s="552" t="s">
        <v>257</v>
      </c>
      <c r="F5" s="557" t="s">
        <v>258</v>
      </c>
      <c r="G5" s="554">
        <f>'在庫情報（雨伞等）'!P5</f>
        <v>0</v>
      </c>
      <c r="H5" s="555">
        <v>20</v>
      </c>
      <c r="I5" s="566">
        <f t="shared" si="0"/>
        <v>0</v>
      </c>
      <c r="J5" s="567"/>
    </row>
    <row r="6" ht="99.95" customHeight="1" spans="2:10">
      <c r="B6" s="545" t="s">
        <v>259</v>
      </c>
      <c r="C6" s="558"/>
      <c r="D6" s="483" t="s">
        <v>260</v>
      </c>
      <c r="E6" s="559" t="s">
        <v>261</v>
      </c>
      <c r="F6" s="553" t="s">
        <v>262</v>
      </c>
      <c r="G6" s="554">
        <f>'在庫情報（雨伞等）'!P6</f>
        <v>0</v>
      </c>
      <c r="H6" s="555">
        <v>24</v>
      </c>
      <c r="I6" s="566">
        <f t="shared" si="0"/>
        <v>0</v>
      </c>
      <c r="J6" s="567"/>
    </row>
    <row r="7" ht="99.95" customHeight="1" spans="2:10">
      <c r="B7" s="560" t="s">
        <v>263</v>
      </c>
      <c r="C7" s="556"/>
      <c r="D7" s="551" t="s">
        <v>264</v>
      </c>
      <c r="E7" s="552" t="s">
        <v>147</v>
      </c>
      <c r="F7" s="557" t="s">
        <v>265</v>
      </c>
      <c r="G7" s="554">
        <f>'在庫情報（雨伞等）'!P7</f>
        <v>0</v>
      </c>
      <c r="H7" s="555">
        <v>23</v>
      </c>
      <c r="I7" s="566">
        <f t="shared" si="0"/>
        <v>0</v>
      </c>
      <c r="J7" s="567"/>
    </row>
    <row r="8" ht="99.95" customHeight="1" spans="2:10">
      <c r="B8" s="476"/>
      <c r="C8" s="556"/>
      <c r="D8" s="551" t="s">
        <v>256</v>
      </c>
      <c r="E8" s="552" t="s">
        <v>24</v>
      </c>
      <c r="F8" s="557" t="s">
        <v>266</v>
      </c>
      <c r="G8" s="554">
        <f>'在庫情報（雨伞等）'!P8</f>
        <v>0</v>
      </c>
      <c r="H8" s="555">
        <v>23</v>
      </c>
      <c r="I8" s="566">
        <f t="shared" si="0"/>
        <v>0</v>
      </c>
      <c r="J8" s="567"/>
    </row>
    <row r="9" ht="99.95" customHeight="1" spans="2:10">
      <c r="B9" s="476"/>
      <c r="C9" s="556"/>
      <c r="D9" s="551" t="s">
        <v>267</v>
      </c>
      <c r="E9" s="552" t="s">
        <v>124</v>
      </c>
      <c r="F9" s="557" t="s">
        <v>268</v>
      </c>
      <c r="G9" s="554">
        <f>'在庫情報（雨伞等）'!P9</f>
        <v>0</v>
      </c>
      <c r="H9" s="555">
        <v>23</v>
      </c>
      <c r="I9" s="566">
        <f t="shared" si="0"/>
        <v>0</v>
      </c>
      <c r="J9" s="567"/>
    </row>
    <row r="10" ht="99.95" customHeight="1" spans="2:10">
      <c r="B10" s="476"/>
      <c r="C10" s="482"/>
      <c r="D10" s="483" t="s">
        <v>253</v>
      </c>
      <c r="E10" s="559" t="s">
        <v>31</v>
      </c>
      <c r="F10" s="553" t="s">
        <v>269</v>
      </c>
      <c r="G10" s="554">
        <f>'在庫情報（雨伞等）'!P10</f>
        <v>0</v>
      </c>
      <c r="H10" s="555">
        <v>23</v>
      </c>
      <c r="I10" s="566">
        <f t="shared" si="0"/>
        <v>0</v>
      </c>
      <c r="J10" s="567"/>
    </row>
    <row r="11" ht="99.95" customHeight="1" spans="2:10">
      <c r="B11" s="560" t="s">
        <v>270</v>
      </c>
      <c r="C11" s="482"/>
      <c r="D11" s="483" t="s">
        <v>271</v>
      </c>
      <c r="E11" s="559" t="s">
        <v>38</v>
      </c>
      <c r="F11" s="553" t="s">
        <v>272</v>
      </c>
      <c r="G11" s="561">
        <f>'在庫情報（雨伞等）'!P11</f>
        <v>0</v>
      </c>
      <c r="H11" s="562">
        <v>24</v>
      </c>
      <c r="I11" s="568">
        <f t="shared" si="0"/>
        <v>0</v>
      </c>
      <c r="J11" s="567"/>
    </row>
    <row r="12" ht="99.95" customHeight="1" spans="2:10">
      <c r="B12" s="563"/>
      <c r="C12" s="482"/>
      <c r="D12" s="483" t="s">
        <v>273</v>
      </c>
      <c r="E12" s="559" t="s">
        <v>274</v>
      </c>
      <c r="F12" s="553" t="s">
        <v>275</v>
      </c>
      <c r="G12" s="561">
        <f>'在庫情報（雨伞等）'!P12</f>
        <v>0</v>
      </c>
      <c r="H12" s="562">
        <v>25</v>
      </c>
      <c r="I12" s="568">
        <f t="shared" ref="I12" si="1">H12*G12</f>
        <v>0</v>
      </c>
      <c r="J12" s="567"/>
    </row>
    <row r="13" ht="99.95" customHeight="1" spans="2:10">
      <c r="B13" s="560" t="s">
        <v>276</v>
      </c>
      <c r="C13" s="560"/>
      <c r="D13" s="551" t="s">
        <v>277</v>
      </c>
      <c r="E13" s="552" t="s">
        <v>278</v>
      </c>
      <c r="F13" s="553" t="s">
        <v>279</v>
      </c>
      <c r="G13" s="561">
        <f>'在庫情報（雨伞等）'!P13</f>
        <v>0</v>
      </c>
      <c r="H13" s="562">
        <v>33</v>
      </c>
      <c r="I13" s="568">
        <f t="shared" si="0"/>
        <v>0</v>
      </c>
      <c r="J13" s="567"/>
    </row>
    <row r="14" ht="99.95" customHeight="1" spans="2:10">
      <c r="B14" s="563"/>
      <c r="C14" s="563"/>
      <c r="D14" s="551" t="s">
        <v>280</v>
      </c>
      <c r="E14" s="552" t="s">
        <v>281</v>
      </c>
      <c r="F14" s="557" t="s">
        <v>282</v>
      </c>
      <c r="G14" s="554">
        <f>'在庫情報（雨伞等）'!P14</f>
        <v>0</v>
      </c>
      <c r="H14" s="555">
        <v>33</v>
      </c>
      <c r="I14" s="566">
        <f t="shared" si="0"/>
        <v>0</v>
      </c>
      <c r="J14" s="567"/>
    </row>
    <row r="15" ht="115.5" customHeight="1" spans="9:9">
      <c r="I15" s="569">
        <f>SUM(I4:I11)</f>
        <v>0</v>
      </c>
    </row>
  </sheetData>
  <mergeCells count="1">
    <mergeCell ref="I2:I3"/>
  </mergeCells>
  <pageMargins left="0.7" right="0.7" top="0.75" bottom="0.75" header="0.3" footer="0.3"/>
  <pageSetup paperSize="9" orientation="portrait" verticalDpi="203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A1:T86"/>
  <sheetViews>
    <sheetView showGridLines="0" zoomScale="55" zoomScaleNormal="55" workbookViewId="0">
      <pane xSplit="8" ySplit="2" topLeftCell="I3" activePane="bottomRight" state="frozen"/>
      <selection/>
      <selection pane="topRight"/>
      <selection pane="bottomLeft"/>
      <selection pane="bottomRight" activeCell="R3" sqref="R3"/>
    </sheetView>
  </sheetViews>
  <sheetFormatPr defaultColWidth="9" defaultRowHeight="25.5"/>
  <cols>
    <col min="2" max="2" width="10.625" customWidth="1"/>
    <col min="3" max="3" width="25.625" customWidth="1"/>
    <col min="4" max="4" width="19.75" style="467" customWidth="1"/>
    <col min="5" max="7" width="20.625" style="467" customWidth="1"/>
    <col min="8" max="8" width="22.875" style="467" hidden="1" customWidth="1"/>
    <col min="9" max="9" width="25.875" customWidth="1"/>
    <col min="10" max="11" width="27.25" customWidth="1"/>
    <col min="12" max="12" width="22.25" customWidth="1"/>
    <col min="13" max="15" width="24.625" hidden="1" customWidth="1" outlineLevel="1"/>
    <col min="16" max="16" width="24.5" customWidth="1" collapsed="1"/>
    <col min="17" max="17" width="29.25" customWidth="1"/>
    <col min="18" max="18" width="35.25" customWidth="1"/>
    <col min="19" max="19" width="32.25" customWidth="1"/>
    <col min="20" max="20" width="24.75" customWidth="1"/>
  </cols>
  <sheetData>
    <row r="1" ht="28.5" spans="1:17">
      <c r="A1" s="224" t="s">
        <v>0</v>
      </c>
      <c r="Q1" s="527"/>
    </row>
    <row r="2" ht="60" customHeight="1" spans="3:20">
      <c r="C2" s="508" t="s">
        <v>13</v>
      </c>
      <c r="D2" s="508" t="s">
        <v>251</v>
      </c>
      <c r="E2" s="508" t="s">
        <v>251</v>
      </c>
      <c r="F2" s="508" t="s">
        <v>283</v>
      </c>
      <c r="G2" s="508" t="s">
        <v>284</v>
      </c>
      <c r="H2" s="508" t="s">
        <v>192</v>
      </c>
      <c r="I2" s="508" t="s">
        <v>1</v>
      </c>
      <c r="J2" s="509" t="s">
        <v>2</v>
      </c>
      <c r="K2" s="510" t="s">
        <v>3</v>
      </c>
      <c r="L2" s="511" t="s">
        <v>4</v>
      </c>
      <c r="M2" s="511" t="s">
        <v>5</v>
      </c>
      <c r="N2" s="511" t="s">
        <v>6</v>
      </c>
      <c r="O2" s="511" t="s">
        <v>7</v>
      </c>
      <c r="P2" s="511" t="s">
        <v>8</v>
      </c>
      <c r="Q2" s="508" t="s">
        <v>9</v>
      </c>
      <c r="R2" s="508" t="s">
        <v>0</v>
      </c>
      <c r="S2" s="508" t="s">
        <v>10</v>
      </c>
      <c r="T2" s="528" t="s">
        <v>11</v>
      </c>
    </row>
    <row r="3" spans="2:20">
      <c r="B3" s="470" t="s">
        <v>285</v>
      </c>
      <c r="C3" s="471"/>
      <c r="D3" s="472" t="s">
        <v>52</v>
      </c>
      <c r="E3" s="472"/>
      <c r="F3" s="473">
        <v>23</v>
      </c>
      <c r="G3" s="473" t="s">
        <v>286</v>
      </c>
      <c r="H3" s="474"/>
      <c r="I3" s="512"/>
      <c r="J3" s="513"/>
      <c r="K3" s="513"/>
      <c r="L3" s="512"/>
      <c r="M3" s="512"/>
      <c r="N3" s="514"/>
      <c r="O3" s="514"/>
      <c r="P3" s="514"/>
      <c r="Q3" s="529">
        <f>IF($A$1="补货",I3+J3+K3,I3)</f>
        <v>0</v>
      </c>
      <c r="R3" s="513"/>
      <c r="S3" s="529">
        <f t="shared" ref="S3:S56" si="0">Q3+R3</f>
        <v>0</v>
      </c>
      <c r="T3" s="530" t="str">
        <f t="shared" ref="T3:T56" si="1">IF(P3&lt;&gt;0,S3/P3*7,"-")</f>
        <v>-</v>
      </c>
    </row>
    <row r="4" spans="2:20">
      <c r="B4" s="475"/>
      <c r="C4" s="476"/>
      <c r="D4" s="477"/>
      <c r="E4" s="477"/>
      <c r="F4" s="478">
        <v>24</v>
      </c>
      <c r="G4" s="478" t="s">
        <v>287</v>
      </c>
      <c r="H4" s="479"/>
      <c r="I4" s="515"/>
      <c r="J4" s="516"/>
      <c r="K4" s="516"/>
      <c r="L4" s="515"/>
      <c r="M4" s="515"/>
      <c r="N4" s="517"/>
      <c r="O4" s="517"/>
      <c r="P4" s="517"/>
      <c r="Q4" s="531">
        <f>IF($A$1="补货",I4+J4+K4,I4)</f>
        <v>0</v>
      </c>
      <c r="R4" s="516"/>
      <c r="S4" s="532">
        <f t="shared" si="0"/>
        <v>0</v>
      </c>
      <c r="T4" s="533" t="str">
        <f t="shared" si="1"/>
        <v>-</v>
      </c>
    </row>
    <row r="5" spans="2:20">
      <c r="B5" s="475"/>
      <c r="C5" s="476"/>
      <c r="D5" s="477"/>
      <c r="E5" s="477"/>
      <c r="F5" s="478">
        <v>26</v>
      </c>
      <c r="G5" s="478" t="s">
        <v>288</v>
      </c>
      <c r="H5" s="479"/>
      <c r="I5" s="515"/>
      <c r="J5" s="516"/>
      <c r="K5" s="516"/>
      <c r="L5" s="515"/>
      <c r="M5" s="515"/>
      <c r="N5" s="517"/>
      <c r="O5" s="517"/>
      <c r="P5" s="517"/>
      <c r="Q5" s="531">
        <f>IF($A$1="补货",I5+J5+K5,I5)</f>
        <v>0</v>
      </c>
      <c r="R5" s="516"/>
      <c r="S5" s="532">
        <f t="shared" si="0"/>
        <v>0</v>
      </c>
      <c r="T5" s="533" t="str">
        <f t="shared" si="1"/>
        <v>-</v>
      </c>
    </row>
    <row r="6" spans="2:20">
      <c r="B6" s="475"/>
      <c r="C6" s="476"/>
      <c r="D6" s="477"/>
      <c r="E6" s="477"/>
      <c r="F6" s="478">
        <v>28</v>
      </c>
      <c r="G6" s="478" t="s">
        <v>289</v>
      </c>
      <c r="H6" s="479"/>
      <c r="I6" s="515"/>
      <c r="J6" s="516"/>
      <c r="K6" s="516"/>
      <c r="L6" s="515"/>
      <c r="M6" s="515"/>
      <c r="N6" s="517"/>
      <c r="O6" s="517"/>
      <c r="P6" s="517"/>
      <c r="Q6" s="531">
        <f>IF($A$1="补货",I6+J6+K6,I6)</f>
        <v>0</v>
      </c>
      <c r="R6" s="516"/>
      <c r="S6" s="532">
        <f t="shared" si="0"/>
        <v>0</v>
      </c>
      <c r="T6" s="533" t="str">
        <f t="shared" si="1"/>
        <v>-</v>
      </c>
    </row>
    <row r="7" spans="2:20">
      <c r="B7" s="475"/>
      <c r="C7" s="476"/>
      <c r="D7" s="477"/>
      <c r="E7" s="477"/>
      <c r="F7" s="478">
        <v>29</v>
      </c>
      <c r="G7" s="478" t="s">
        <v>290</v>
      </c>
      <c r="H7" s="479"/>
      <c r="I7" s="515"/>
      <c r="J7" s="516"/>
      <c r="K7" s="516"/>
      <c r="L7" s="515"/>
      <c r="M7" s="515"/>
      <c r="N7" s="517"/>
      <c r="O7" s="517"/>
      <c r="P7" s="517"/>
      <c r="Q7" s="531">
        <f>IF($A$1="补货",I7+J7+K7,I7)</f>
        <v>0</v>
      </c>
      <c r="R7" s="516"/>
      <c r="S7" s="532">
        <f t="shared" si="0"/>
        <v>0</v>
      </c>
      <c r="T7" s="533" t="str">
        <f t="shared" si="1"/>
        <v>-</v>
      </c>
    </row>
    <row r="8" spans="2:20">
      <c r="B8" s="475"/>
      <c r="C8" s="476"/>
      <c r="D8" s="477"/>
      <c r="E8" s="477"/>
      <c r="F8" s="478">
        <v>31</v>
      </c>
      <c r="G8" s="478" t="s">
        <v>291</v>
      </c>
      <c r="H8" s="479"/>
      <c r="I8" s="515"/>
      <c r="J8" s="516"/>
      <c r="K8" s="516"/>
      <c r="L8" s="515"/>
      <c r="M8" s="515"/>
      <c r="N8" s="517"/>
      <c r="O8" s="517"/>
      <c r="P8" s="517"/>
      <c r="Q8" s="531">
        <f>IF($A$1="补货",I8+J8+K8,I8)</f>
        <v>0</v>
      </c>
      <c r="R8" s="516"/>
      <c r="S8" s="532">
        <f t="shared" si="0"/>
        <v>0</v>
      </c>
      <c r="T8" s="533" t="str">
        <f t="shared" si="1"/>
        <v>-</v>
      </c>
    </row>
    <row r="9" spans="2:20">
      <c r="B9" s="475"/>
      <c r="C9" s="476"/>
      <c r="D9" s="477"/>
      <c r="E9" s="477"/>
      <c r="F9" s="480">
        <v>32</v>
      </c>
      <c r="G9" s="480" t="s">
        <v>292</v>
      </c>
      <c r="H9" s="481"/>
      <c r="I9" s="518"/>
      <c r="J9" s="519"/>
      <c r="K9" s="519"/>
      <c r="L9" s="518"/>
      <c r="M9" s="518"/>
      <c r="N9" s="520"/>
      <c r="O9" s="520"/>
      <c r="P9" s="520"/>
      <c r="Q9" s="534">
        <f>IF($A$1="补货",I9+J9+K9,I9)</f>
        <v>0</v>
      </c>
      <c r="R9" s="519"/>
      <c r="S9" s="535">
        <f t="shared" si="0"/>
        <v>0</v>
      </c>
      <c r="T9" s="536" t="str">
        <f t="shared" si="1"/>
        <v>-</v>
      </c>
    </row>
    <row r="10" spans="2:20">
      <c r="B10" s="475"/>
      <c r="C10" s="482"/>
      <c r="D10" s="483" t="s">
        <v>59</v>
      </c>
      <c r="E10" s="483"/>
      <c r="F10" s="484">
        <v>23</v>
      </c>
      <c r="G10" s="484" t="s">
        <v>286</v>
      </c>
      <c r="H10" s="485"/>
      <c r="I10" s="521"/>
      <c r="J10" s="522"/>
      <c r="K10" s="522"/>
      <c r="L10" s="521"/>
      <c r="M10" s="521"/>
      <c r="N10" s="523"/>
      <c r="O10" s="523"/>
      <c r="P10" s="523"/>
      <c r="Q10" s="537">
        <f>IF($A$1="补货",I10+J10+K10,I10)</f>
        <v>0</v>
      </c>
      <c r="R10" s="522"/>
      <c r="S10" s="538">
        <f t="shared" si="0"/>
        <v>0</v>
      </c>
      <c r="T10" s="539" t="str">
        <f t="shared" si="1"/>
        <v>-</v>
      </c>
    </row>
    <row r="11" spans="2:20">
      <c r="B11" s="475"/>
      <c r="C11" s="476"/>
      <c r="D11" s="477"/>
      <c r="E11" s="477"/>
      <c r="F11" s="478">
        <v>24</v>
      </c>
      <c r="G11" s="478" t="s">
        <v>287</v>
      </c>
      <c r="H11" s="479"/>
      <c r="I11" s="515"/>
      <c r="J11" s="516"/>
      <c r="K11" s="516"/>
      <c r="L11" s="515"/>
      <c r="M11" s="515"/>
      <c r="N11" s="517"/>
      <c r="O11" s="517"/>
      <c r="P11" s="517"/>
      <c r="Q11" s="531">
        <f>IF($A$1="补货",I11+J11+K11,I11)</f>
        <v>0</v>
      </c>
      <c r="R11" s="516"/>
      <c r="S11" s="532">
        <f t="shared" si="0"/>
        <v>0</v>
      </c>
      <c r="T11" s="533" t="str">
        <f t="shared" si="1"/>
        <v>-</v>
      </c>
    </row>
    <row r="12" spans="2:20">
      <c r="B12" s="475"/>
      <c r="C12" s="476"/>
      <c r="D12" s="477"/>
      <c r="E12" s="477"/>
      <c r="F12" s="478">
        <v>26</v>
      </c>
      <c r="G12" s="478" t="s">
        <v>288</v>
      </c>
      <c r="H12" s="479"/>
      <c r="I12" s="515"/>
      <c r="J12" s="516"/>
      <c r="K12" s="516"/>
      <c r="L12" s="515"/>
      <c r="M12" s="515"/>
      <c r="N12" s="517"/>
      <c r="O12" s="517"/>
      <c r="P12" s="517"/>
      <c r="Q12" s="531">
        <f>IF($A$1="补货",I12+J12+K12,I12)</f>
        <v>0</v>
      </c>
      <c r="R12" s="516"/>
      <c r="S12" s="532">
        <f t="shared" si="0"/>
        <v>0</v>
      </c>
      <c r="T12" s="533" t="str">
        <f t="shared" si="1"/>
        <v>-</v>
      </c>
    </row>
    <row r="13" spans="2:20">
      <c r="B13" s="475"/>
      <c r="C13" s="476"/>
      <c r="D13" s="477"/>
      <c r="E13" s="477"/>
      <c r="F13" s="478">
        <v>28</v>
      </c>
      <c r="G13" s="478" t="s">
        <v>289</v>
      </c>
      <c r="H13" s="479"/>
      <c r="I13" s="515"/>
      <c r="J13" s="516"/>
      <c r="K13" s="516"/>
      <c r="L13" s="515"/>
      <c r="M13" s="515"/>
      <c r="N13" s="517"/>
      <c r="O13" s="517"/>
      <c r="P13" s="517"/>
      <c r="Q13" s="531">
        <f>IF($A$1="补货",I13+J13+K13,I13)</f>
        <v>0</v>
      </c>
      <c r="R13" s="516"/>
      <c r="S13" s="532">
        <f t="shared" si="0"/>
        <v>0</v>
      </c>
      <c r="T13" s="533" t="str">
        <f t="shared" si="1"/>
        <v>-</v>
      </c>
    </row>
    <row r="14" spans="2:20">
      <c r="B14" s="475"/>
      <c r="C14" s="476"/>
      <c r="D14" s="477"/>
      <c r="E14" s="477"/>
      <c r="F14" s="478">
        <v>29</v>
      </c>
      <c r="G14" s="478" t="s">
        <v>290</v>
      </c>
      <c r="H14" s="479"/>
      <c r="I14" s="515"/>
      <c r="J14" s="516"/>
      <c r="K14" s="516"/>
      <c r="L14" s="515"/>
      <c r="M14" s="515"/>
      <c r="N14" s="517"/>
      <c r="O14" s="517"/>
      <c r="P14" s="517"/>
      <c r="Q14" s="531">
        <f>IF($A$1="补货",I14+J14+K14,I14)</f>
        <v>0</v>
      </c>
      <c r="R14" s="516"/>
      <c r="S14" s="532">
        <f t="shared" si="0"/>
        <v>0</v>
      </c>
      <c r="T14" s="533" t="str">
        <f t="shared" si="1"/>
        <v>-</v>
      </c>
    </row>
    <row r="15" spans="2:20">
      <c r="B15" s="475"/>
      <c r="C15" s="476"/>
      <c r="D15" s="477"/>
      <c r="E15" s="477"/>
      <c r="F15" s="478">
        <v>31</v>
      </c>
      <c r="G15" s="478" t="s">
        <v>291</v>
      </c>
      <c r="H15" s="479"/>
      <c r="I15" s="515"/>
      <c r="J15" s="516"/>
      <c r="K15" s="516"/>
      <c r="L15" s="515"/>
      <c r="M15" s="515"/>
      <c r="N15" s="517"/>
      <c r="O15" s="517"/>
      <c r="P15" s="517"/>
      <c r="Q15" s="531">
        <f>IF($A$1="补货",I15+J15+K15,I15)</f>
        <v>0</v>
      </c>
      <c r="R15" s="516"/>
      <c r="S15" s="532">
        <f t="shared" si="0"/>
        <v>0</v>
      </c>
      <c r="T15" s="533" t="str">
        <f t="shared" si="1"/>
        <v>-</v>
      </c>
    </row>
    <row r="16" spans="2:20">
      <c r="B16" s="475"/>
      <c r="C16" s="476"/>
      <c r="D16" s="477"/>
      <c r="E16" s="477"/>
      <c r="F16" s="480">
        <v>32</v>
      </c>
      <c r="G16" s="480" t="s">
        <v>292</v>
      </c>
      <c r="H16" s="481"/>
      <c r="I16" s="518"/>
      <c r="J16" s="519"/>
      <c r="K16" s="519"/>
      <c r="L16" s="518"/>
      <c r="M16" s="518"/>
      <c r="N16" s="520"/>
      <c r="O16" s="520"/>
      <c r="P16" s="520"/>
      <c r="Q16" s="534">
        <f>IF($A$1="补货",I16+J16+K16,I16)</f>
        <v>0</v>
      </c>
      <c r="R16" s="519"/>
      <c r="S16" s="535">
        <f t="shared" si="0"/>
        <v>0</v>
      </c>
      <c r="T16" s="536" t="str">
        <f t="shared" si="1"/>
        <v>-</v>
      </c>
    </row>
    <row r="17" spans="2:20">
      <c r="B17" s="475"/>
      <c r="C17" s="482"/>
      <c r="D17" s="483" t="s">
        <v>293</v>
      </c>
      <c r="E17" s="483"/>
      <c r="F17" s="484">
        <v>23</v>
      </c>
      <c r="G17" s="484" t="s">
        <v>286</v>
      </c>
      <c r="H17" s="485"/>
      <c r="I17" s="521"/>
      <c r="J17" s="522"/>
      <c r="K17" s="522"/>
      <c r="L17" s="521"/>
      <c r="M17" s="521"/>
      <c r="N17" s="523"/>
      <c r="O17" s="523"/>
      <c r="P17" s="523"/>
      <c r="Q17" s="537">
        <f>IF($A$1="补货",I17+J17+K17,I17)</f>
        <v>0</v>
      </c>
      <c r="R17" s="522"/>
      <c r="S17" s="538">
        <f t="shared" si="0"/>
        <v>0</v>
      </c>
      <c r="T17" s="539" t="str">
        <f t="shared" si="1"/>
        <v>-</v>
      </c>
    </row>
    <row r="18" spans="2:20">
      <c r="B18" s="475"/>
      <c r="C18" s="476"/>
      <c r="D18" s="477"/>
      <c r="E18" s="477"/>
      <c r="F18" s="478">
        <v>24</v>
      </c>
      <c r="G18" s="478" t="s">
        <v>287</v>
      </c>
      <c r="H18" s="479"/>
      <c r="I18" s="515"/>
      <c r="J18" s="516"/>
      <c r="K18" s="516"/>
      <c r="L18" s="515"/>
      <c r="M18" s="515"/>
      <c r="N18" s="517"/>
      <c r="O18" s="517"/>
      <c r="P18" s="517"/>
      <c r="Q18" s="531">
        <f>IF($A$1="补货",I18+J18+K18,I18)</f>
        <v>0</v>
      </c>
      <c r="R18" s="516"/>
      <c r="S18" s="532">
        <f t="shared" si="0"/>
        <v>0</v>
      </c>
      <c r="T18" s="533" t="str">
        <f t="shared" si="1"/>
        <v>-</v>
      </c>
    </row>
    <row r="19" spans="2:20">
      <c r="B19" s="475"/>
      <c r="C19" s="476"/>
      <c r="D19" s="477"/>
      <c r="E19" s="477"/>
      <c r="F19" s="478">
        <v>26</v>
      </c>
      <c r="G19" s="478" t="s">
        <v>288</v>
      </c>
      <c r="H19" s="479"/>
      <c r="I19" s="515"/>
      <c r="J19" s="516"/>
      <c r="K19" s="516"/>
      <c r="L19" s="515"/>
      <c r="M19" s="515"/>
      <c r="N19" s="517"/>
      <c r="O19" s="517"/>
      <c r="P19" s="517"/>
      <c r="Q19" s="531">
        <f>IF($A$1="补货",I19+J19+K19,I19)</f>
        <v>0</v>
      </c>
      <c r="R19" s="516"/>
      <c r="S19" s="532">
        <f t="shared" si="0"/>
        <v>0</v>
      </c>
      <c r="T19" s="533" t="str">
        <f t="shared" si="1"/>
        <v>-</v>
      </c>
    </row>
    <row r="20" spans="2:20">
      <c r="B20" s="475"/>
      <c r="C20" s="476"/>
      <c r="D20" s="477"/>
      <c r="E20" s="477"/>
      <c r="F20" s="478">
        <v>28</v>
      </c>
      <c r="G20" s="478" t="s">
        <v>289</v>
      </c>
      <c r="H20" s="479"/>
      <c r="I20" s="515"/>
      <c r="J20" s="516"/>
      <c r="K20" s="516"/>
      <c r="L20" s="515"/>
      <c r="M20" s="515"/>
      <c r="N20" s="517"/>
      <c r="O20" s="517"/>
      <c r="P20" s="517"/>
      <c r="Q20" s="531">
        <f>IF($A$1="补货",I20+J20+K20,I20)</f>
        <v>0</v>
      </c>
      <c r="R20" s="516"/>
      <c r="S20" s="532">
        <f t="shared" si="0"/>
        <v>0</v>
      </c>
      <c r="T20" s="533" t="str">
        <f t="shared" si="1"/>
        <v>-</v>
      </c>
    </row>
    <row r="21" spans="2:20">
      <c r="B21" s="475"/>
      <c r="C21" s="476"/>
      <c r="D21" s="477"/>
      <c r="E21" s="477"/>
      <c r="F21" s="478">
        <v>29</v>
      </c>
      <c r="G21" s="478" t="s">
        <v>290</v>
      </c>
      <c r="H21" s="479"/>
      <c r="I21" s="515"/>
      <c r="J21" s="516"/>
      <c r="K21" s="516"/>
      <c r="L21" s="515"/>
      <c r="M21" s="515"/>
      <c r="N21" s="517"/>
      <c r="O21" s="517"/>
      <c r="P21" s="517"/>
      <c r="Q21" s="531">
        <f>IF($A$1="补货",I21+J21+K21,I21)</f>
        <v>0</v>
      </c>
      <c r="R21" s="516"/>
      <c r="S21" s="532">
        <f t="shared" si="0"/>
        <v>0</v>
      </c>
      <c r="T21" s="533" t="str">
        <f t="shared" si="1"/>
        <v>-</v>
      </c>
    </row>
    <row r="22" spans="2:20">
      <c r="B22" s="475"/>
      <c r="C22" s="476"/>
      <c r="D22" s="477"/>
      <c r="E22" s="477"/>
      <c r="F22" s="478">
        <v>31</v>
      </c>
      <c r="G22" s="478" t="s">
        <v>291</v>
      </c>
      <c r="H22" s="479"/>
      <c r="I22" s="515"/>
      <c r="J22" s="516"/>
      <c r="K22" s="516"/>
      <c r="L22" s="515"/>
      <c r="M22" s="515"/>
      <c r="N22" s="517"/>
      <c r="O22" s="517"/>
      <c r="P22" s="517"/>
      <c r="Q22" s="531">
        <f>IF($A$1="补货",I22+J22+K22,I22)</f>
        <v>0</v>
      </c>
      <c r="R22" s="516"/>
      <c r="S22" s="532">
        <f t="shared" si="0"/>
        <v>0</v>
      </c>
      <c r="T22" s="533" t="str">
        <f t="shared" si="1"/>
        <v>-</v>
      </c>
    </row>
    <row r="23" ht="26.25" spans="2:20">
      <c r="B23" s="486"/>
      <c r="C23" s="487"/>
      <c r="D23" s="488"/>
      <c r="E23" s="488"/>
      <c r="F23" s="489">
        <v>32</v>
      </c>
      <c r="G23" s="489" t="s">
        <v>292</v>
      </c>
      <c r="H23" s="490"/>
      <c r="I23" s="524"/>
      <c r="J23" s="525"/>
      <c r="K23" s="525"/>
      <c r="L23" s="524"/>
      <c r="M23" s="524"/>
      <c r="N23" s="526"/>
      <c r="O23" s="526"/>
      <c r="P23" s="526"/>
      <c r="Q23" s="540">
        <f>IF($A$1="补货",I23+J23+K23,I23)</f>
        <v>0</v>
      </c>
      <c r="R23" s="525"/>
      <c r="S23" s="541">
        <f t="shared" si="0"/>
        <v>0</v>
      </c>
      <c r="T23" s="542" t="str">
        <f t="shared" si="1"/>
        <v>-</v>
      </c>
    </row>
    <row r="24" spans="2:20">
      <c r="B24" s="470" t="s">
        <v>294</v>
      </c>
      <c r="C24" s="471"/>
      <c r="D24" s="472" t="s">
        <v>271</v>
      </c>
      <c r="E24" s="472" t="s">
        <v>24</v>
      </c>
      <c r="F24" s="473">
        <v>23</v>
      </c>
      <c r="G24" s="473" t="s">
        <v>286</v>
      </c>
      <c r="H24" s="474" t="s">
        <v>295</v>
      </c>
      <c r="I24" s="512"/>
      <c r="J24" s="513"/>
      <c r="K24" s="513"/>
      <c r="L24" s="512"/>
      <c r="M24" s="512"/>
      <c r="N24" s="514"/>
      <c r="O24" s="514"/>
      <c r="P24" s="514"/>
      <c r="Q24" s="529">
        <f>IF($A$1="补货",I24+J24+K24,I24)</f>
        <v>0</v>
      </c>
      <c r="R24" s="513"/>
      <c r="S24" s="529">
        <f t="shared" si="0"/>
        <v>0</v>
      </c>
      <c r="T24" s="530" t="str">
        <f t="shared" si="1"/>
        <v>-</v>
      </c>
    </row>
    <row r="25" spans="2:20">
      <c r="B25" s="475"/>
      <c r="C25" s="476"/>
      <c r="D25" s="477"/>
      <c r="E25" s="477"/>
      <c r="F25" s="478">
        <v>24</v>
      </c>
      <c r="G25" s="478" t="s">
        <v>287</v>
      </c>
      <c r="H25" s="479" t="s">
        <v>296</v>
      </c>
      <c r="I25" s="515"/>
      <c r="J25" s="516"/>
      <c r="K25" s="516"/>
      <c r="L25" s="515"/>
      <c r="M25" s="515"/>
      <c r="N25" s="517"/>
      <c r="O25" s="517"/>
      <c r="P25" s="517"/>
      <c r="Q25" s="531">
        <f>IF($A$1="补货",I25+J25+K25,I25)</f>
        <v>0</v>
      </c>
      <c r="R25" s="516"/>
      <c r="S25" s="532">
        <f t="shared" si="0"/>
        <v>0</v>
      </c>
      <c r="T25" s="533" t="str">
        <f t="shared" si="1"/>
        <v>-</v>
      </c>
    </row>
    <row r="26" spans="2:20">
      <c r="B26" s="475"/>
      <c r="C26" s="476"/>
      <c r="D26" s="477"/>
      <c r="E26" s="477"/>
      <c r="F26" s="478">
        <v>26</v>
      </c>
      <c r="G26" s="478" t="s">
        <v>288</v>
      </c>
      <c r="H26" s="479" t="s">
        <v>297</v>
      </c>
      <c r="I26" s="515"/>
      <c r="J26" s="516"/>
      <c r="K26" s="516"/>
      <c r="L26" s="515"/>
      <c r="M26" s="515"/>
      <c r="N26" s="517"/>
      <c r="O26" s="517"/>
      <c r="P26" s="517"/>
      <c r="Q26" s="531">
        <f>IF($A$1="补货",I26+J26+K26,I26)</f>
        <v>0</v>
      </c>
      <c r="R26" s="516"/>
      <c r="S26" s="532">
        <f t="shared" si="0"/>
        <v>0</v>
      </c>
      <c r="T26" s="533" t="str">
        <f t="shared" si="1"/>
        <v>-</v>
      </c>
    </row>
    <row r="27" spans="2:20">
      <c r="B27" s="475"/>
      <c r="C27" s="476"/>
      <c r="D27" s="477"/>
      <c r="E27" s="477"/>
      <c r="F27" s="478">
        <v>28</v>
      </c>
      <c r="G27" s="478" t="s">
        <v>289</v>
      </c>
      <c r="H27" s="479" t="s">
        <v>298</v>
      </c>
      <c r="I27" s="515"/>
      <c r="J27" s="516"/>
      <c r="K27" s="516"/>
      <c r="L27" s="515"/>
      <c r="M27" s="515"/>
      <c r="N27" s="517"/>
      <c r="O27" s="517"/>
      <c r="P27" s="517"/>
      <c r="Q27" s="531">
        <f>IF($A$1="补货",I27+J27+K27,I27)</f>
        <v>0</v>
      </c>
      <c r="R27" s="516"/>
      <c r="S27" s="532">
        <f t="shared" si="0"/>
        <v>0</v>
      </c>
      <c r="T27" s="533" t="str">
        <f t="shared" si="1"/>
        <v>-</v>
      </c>
    </row>
    <row r="28" spans="2:20">
      <c r="B28" s="475"/>
      <c r="C28" s="476"/>
      <c r="D28" s="477"/>
      <c r="E28" s="477"/>
      <c r="F28" s="478">
        <v>29</v>
      </c>
      <c r="G28" s="478" t="s">
        <v>290</v>
      </c>
      <c r="H28" s="479" t="s">
        <v>299</v>
      </c>
      <c r="I28" s="515"/>
      <c r="J28" s="516"/>
      <c r="K28" s="516"/>
      <c r="L28" s="515"/>
      <c r="M28" s="515"/>
      <c r="N28" s="517"/>
      <c r="O28" s="517"/>
      <c r="P28" s="517"/>
      <c r="Q28" s="531">
        <f>IF($A$1="补货",I28+J28+K28,I28)</f>
        <v>0</v>
      </c>
      <c r="R28" s="516"/>
      <c r="S28" s="532">
        <f t="shared" si="0"/>
        <v>0</v>
      </c>
      <c r="T28" s="533" t="str">
        <f t="shared" si="1"/>
        <v>-</v>
      </c>
    </row>
    <row r="29" spans="2:20">
      <c r="B29" s="475"/>
      <c r="C29" s="476"/>
      <c r="D29" s="477"/>
      <c r="E29" s="477"/>
      <c r="F29" s="478">
        <v>31</v>
      </c>
      <c r="G29" s="478" t="s">
        <v>291</v>
      </c>
      <c r="H29" s="479" t="s">
        <v>300</v>
      </c>
      <c r="I29" s="515"/>
      <c r="J29" s="516"/>
      <c r="K29" s="516"/>
      <c r="L29" s="515"/>
      <c r="M29" s="515"/>
      <c r="N29" s="517"/>
      <c r="O29" s="517"/>
      <c r="P29" s="517"/>
      <c r="Q29" s="531">
        <f>IF($A$1="补货",I29+J29+K29,I29)</f>
        <v>0</v>
      </c>
      <c r="R29" s="516"/>
      <c r="S29" s="532">
        <f t="shared" si="0"/>
        <v>0</v>
      </c>
      <c r="T29" s="533" t="str">
        <f t="shared" si="1"/>
        <v>-</v>
      </c>
    </row>
    <row r="30" ht="26.25" spans="2:20">
      <c r="B30" s="475"/>
      <c r="C30" s="476"/>
      <c r="D30" s="477"/>
      <c r="E30" s="477"/>
      <c r="F30" s="480">
        <v>32</v>
      </c>
      <c r="G30" s="480" t="s">
        <v>292</v>
      </c>
      <c r="H30" s="481" t="s">
        <v>301</v>
      </c>
      <c r="I30" s="518"/>
      <c r="J30" s="519"/>
      <c r="K30" s="519"/>
      <c r="L30" s="518"/>
      <c r="M30" s="518"/>
      <c r="N30" s="520"/>
      <c r="O30" s="520"/>
      <c r="P30" s="520"/>
      <c r="Q30" s="540">
        <f>IF($A$1="补货",I30+J30+K30,I30)</f>
        <v>0</v>
      </c>
      <c r="R30" s="525"/>
      <c r="S30" s="541">
        <f t="shared" si="0"/>
        <v>0</v>
      </c>
      <c r="T30" s="542" t="str">
        <f t="shared" si="1"/>
        <v>-</v>
      </c>
    </row>
    <row r="31" spans="2:20">
      <c r="B31" s="475"/>
      <c r="C31" s="482"/>
      <c r="D31" s="483" t="s">
        <v>256</v>
      </c>
      <c r="E31" s="483" t="s">
        <v>31</v>
      </c>
      <c r="F31" s="484">
        <v>23</v>
      </c>
      <c r="G31" s="484" t="s">
        <v>286</v>
      </c>
      <c r="H31" s="485" t="s">
        <v>302</v>
      </c>
      <c r="I31" s="521"/>
      <c r="J31" s="522"/>
      <c r="K31" s="522"/>
      <c r="L31" s="521"/>
      <c r="M31" s="521"/>
      <c r="N31" s="523"/>
      <c r="O31" s="523"/>
      <c r="P31" s="523"/>
      <c r="Q31" s="529">
        <f>IF($A$1="补货",I31+J31+K31,I31)</f>
        <v>0</v>
      </c>
      <c r="R31" s="513"/>
      <c r="S31" s="529">
        <f t="shared" si="0"/>
        <v>0</v>
      </c>
      <c r="T31" s="530" t="str">
        <f t="shared" si="1"/>
        <v>-</v>
      </c>
    </row>
    <row r="32" spans="2:20">
      <c r="B32" s="475"/>
      <c r="C32" s="476"/>
      <c r="D32" s="477"/>
      <c r="E32" s="477"/>
      <c r="F32" s="478">
        <v>24</v>
      </c>
      <c r="G32" s="478" t="s">
        <v>287</v>
      </c>
      <c r="H32" s="479" t="s">
        <v>303</v>
      </c>
      <c r="I32" s="515"/>
      <c r="J32" s="516"/>
      <c r="K32" s="516"/>
      <c r="L32" s="515"/>
      <c r="M32" s="515"/>
      <c r="N32" s="517"/>
      <c r="O32" s="517"/>
      <c r="P32" s="517"/>
      <c r="Q32" s="531">
        <f>IF($A$1="补货",I32+J32+K32,I32)</f>
        <v>0</v>
      </c>
      <c r="R32" s="516"/>
      <c r="S32" s="532">
        <f t="shared" si="0"/>
        <v>0</v>
      </c>
      <c r="T32" s="533" t="str">
        <f t="shared" si="1"/>
        <v>-</v>
      </c>
    </row>
    <row r="33" spans="2:20">
      <c r="B33" s="475"/>
      <c r="C33" s="476"/>
      <c r="D33" s="477"/>
      <c r="E33" s="477"/>
      <c r="F33" s="478">
        <v>26</v>
      </c>
      <c r="G33" s="478" t="s">
        <v>288</v>
      </c>
      <c r="H33" s="479" t="s">
        <v>304</v>
      </c>
      <c r="I33" s="515"/>
      <c r="J33" s="516"/>
      <c r="K33" s="516"/>
      <c r="L33" s="515"/>
      <c r="M33" s="515"/>
      <c r="N33" s="517"/>
      <c r="O33" s="517"/>
      <c r="P33" s="517"/>
      <c r="Q33" s="531">
        <f>IF($A$1="补货",I33+J33+K33,I33)</f>
        <v>0</v>
      </c>
      <c r="R33" s="516"/>
      <c r="S33" s="532">
        <f t="shared" si="0"/>
        <v>0</v>
      </c>
      <c r="T33" s="533" t="str">
        <f t="shared" si="1"/>
        <v>-</v>
      </c>
    </row>
    <row r="34" spans="2:20">
      <c r="B34" s="475"/>
      <c r="C34" s="476"/>
      <c r="D34" s="477"/>
      <c r="E34" s="477"/>
      <c r="F34" s="478">
        <v>28</v>
      </c>
      <c r="G34" s="478" t="s">
        <v>289</v>
      </c>
      <c r="H34" s="479" t="s">
        <v>305</v>
      </c>
      <c r="I34" s="515"/>
      <c r="J34" s="516"/>
      <c r="K34" s="516"/>
      <c r="L34" s="515"/>
      <c r="M34" s="515"/>
      <c r="N34" s="517"/>
      <c r="O34" s="517"/>
      <c r="P34" s="517"/>
      <c r="Q34" s="531">
        <f>IF($A$1="补货",I34+J34+K34,I34)</f>
        <v>0</v>
      </c>
      <c r="R34" s="516"/>
      <c r="S34" s="532">
        <f t="shared" si="0"/>
        <v>0</v>
      </c>
      <c r="T34" s="533" t="str">
        <f t="shared" si="1"/>
        <v>-</v>
      </c>
    </row>
    <row r="35" spans="2:20">
      <c r="B35" s="475"/>
      <c r="C35" s="476"/>
      <c r="D35" s="477"/>
      <c r="E35" s="477"/>
      <c r="F35" s="478">
        <v>29</v>
      </c>
      <c r="G35" s="478" t="s">
        <v>290</v>
      </c>
      <c r="H35" s="479" t="s">
        <v>306</v>
      </c>
      <c r="I35" s="515"/>
      <c r="J35" s="516"/>
      <c r="K35" s="516"/>
      <c r="L35" s="515"/>
      <c r="M35" s="515"/>
      <c r="N35" s="517"/>
      <c r="O35" s="517"/>
      <c r="P35" s="517"/>
      <c r="Q35" s="531">
        <f>IF($A$1="补货",I35+J35+K35,I35)</f>
        <v>0</v>
      </c>
      <c r="R35" s="516"/>
      <c r="S35" s="532">
        <f t="shared" si="0"/>
        <v>0</v>
      </c>
      <c r="T35" s="533" t="str">
        <f t="shared" si="1"/>
        <v>-</v>
      </c>
    </row>
    <row r="36" spans="2:20">
      <c r="B36" s="475"/>
      <c r="C36" s="476"/>
      <c r="D36" s="477"/>
      <c r="E36" s="477"/>
      <c r="F36" s="478">
        <v>31</v>
      </c>
      <c r="G36" s="478" t="s">
        <v>291</v>
      </c>
      <c r="H36" s="479" t="s">
        <v>307</v>
      </c>
      <c r="I36" s="515"/>
      <c r="J36" s="516"/>
      <c r="K36" s="516"/>
      <c r="L36" s="515"/>
      <c r="M36" s="515"/>
      <c r="N36" s="517"/>
      <c r="O36" s="517"/>
      <c r="P36" s="517"/>
      <c r="Q36" s="531">
        <f>IF($A$1="补货",I36+J36+K36,I36)</f>
        <v>0</v>
      </c>
      <c r="R36" s="516"/>
      <c r="S36" s="532">
        <f t="shared" si="0"/>
        <v>0</v>
      </c>
      <c r="T36" s="533" t="str">
        <f t="shared" si="1"/>
        <v>-</v>
      </c>
    </row>
    <row r="37" ht="26.25" spans="2:20">
      <c r="B37" s="486"/>
      <c r="C37" s="487"/>
      <c r="D37" s="488"/>
      <c r="E37" s="488"/>
      <c r="F37" s="489">
        <v>32</v>
      </c>
      <c r="G37" s="489" t="s">
        <v>292</v>
      </c>
      <c r="H37" s="490" t="s">
        <v>308</v>
      </c>
      <c r="I37" s="524"/>
      <c r="J37" s="525"/>
      <c r="K37" s="525"/>
      <c r="L37" s="524"/>
      <c r="M37" s="524"/>
      <c r="N37" s="526"/>
      <c r="O37" s="526"/>
      <c r="P37" s="526"/>
      <c r="Q37" s="540">
        <f>IF($A$1="补货",I37+J37+K37,I37)</f>
        <v>0</v>
      </c>
      <c r="R37" s="525"/>
      <c r="S37" s="541">
        <f t="shared" si="0"/>
        <v>0</v>
      </c>
      <c r="T37" s="542" t="str">
        <f t="shared" si="1"/>
        <v>-</v>
      </c>
    </row>
    <row r="38" spans="2:20">
      <c r="B38" s="475" t="s">
        <v>309</v>
      </c>
      <c r="C38" s="482"/>
      <c r="D38" s="483" t="s">
        <v>310</v>
      </c>
      <c r="E38" s="483" t="s">
        <v>31</v>
      </c>
      <c r="F38" s="484">
        <v>23</v>
      </c>
      <c r="G38" s="484" t="s">
        <v>286</v>
      </c>
      <c r="H38" s="485" t="s">
        <v>311</v>
      </c>
      <c r="I38" s="521"/>
      <c r="J38" s="522"/>
      <c r="K38" s="522"/>
      <c r="L38" s="521"/>
      <c r="M38" s="521"/>
      <c r="N38" s="523"/>
      <c r="O38" s="523"/>
      <c r="P38" s="523"/>
      <c r="Q38" s="529">
        <f>IF($A$1="补货",I38+J38+K38,I38)</f>
        <v>0</v>
      </c>
      <c r="R38" s="513"/>
      <c r="S38" s="529">
        <f t="shared" si="0"/>
        <v>0</v>
      </c>
      <c r="T38" s="530" t="str">
        <f t="shared" si="1"/>
        <v>-</v>
      </c>
    </row>
    <row r="39" spans="2:20">
      <c r="B39" s="475"/>
      <c r="C39" s="476"/>
      <c r="D39" s="477"/>
      <c r="E39" s="477"/>
      <c r="F39" s="478">
        <v>24</v>
      </c>
      <c r="G39" s="478" t="s">
        <v>287</v>
      </c>
      <c r="H39" s="479" t="s">
        <v>312</v>
      </c>
      <c r="I39" s="515"/>
      <c r="J39" s="516"/>
      <c r="K39" s="516"/>
      <c r="L39" s="515"/>
      <c r="M39" s="515"/>
      <c r="N39" s="517"/>
      <c r="O39" s="517"/>
      <c r="P39" s="517"/>
      <c r="Q39" s="531">
        <f>IF($A$1="补货",I39+J39+K39,I39)</f>
        <v>0</v>
      </c>
      <c r="R39" s="516"/>
      <c r="S39" s="532">
        <f t="shared" si="0"/>
        <v>0</v>
      </c>
      <c r="T39" s="533" t="str">
        <f t="shared" si="1"/>
        <v>-</v>
      </c>
    </row>
    <row r="40" spans="2:20">
      <c r="B40" s="475"/>
      <c r="C40" s="476"/>
      <c r="D40" s="477"/>
      <c r="E40" s="477"/>
      <c r="F40" s="478">
        <v>26</v>
      </c>
      <c r="G40" s="478" t="s">
        <v>288</v>
      </c>
      <c r="H40" s="479" t="s">
        <v>313</v>
      </c>
      <c r="I40" s="515"/>
      <c r="J40" s="516"/>
      <c r="K40" s="516"/>
      <c r="L40" s="515"/>
      <c r="M40" s="515"/>
      <c r="N40" s="517"/>
      <c r="O40" s="517"/>
      <c r="P40" s="517"/>
      <c r="Q40" s="531">
        <f>IF($A$1="补货",I40+J40+K40,I40)</f>
        <v>0</v>
      </c>
      <c r="R40" s="516"/>
      <c r="S40" s="532">
        <f t="shared" si="0"/>
        <v>0</v>
      </c>
      <c r="T40" s="533" t="str">
        <f t="shared" si="1"/>
        <v>-</v>
      </c>
    </row>
    <row r="41" spans="2:20">
      <c r="B41" s="475"/>
      <c r="C41" s="476"/>
      <c r="D41" s="477"/>
      <c r="E41" s="477"/>
      <c r="F41" s="478">
        <v>28</v>
      </c>
      <c r="G41" s="478" t="s">
        <v>289</v>
      </c>
      <c r="H41" s="479" t="s">
        <v>314</v>
      </c>
      <c r="I41" s="515"/>
      <c r="J41" s="516"/>
      <c r="K41" s="516"/>
      <c r="L41" s="515"/>
      <c r="M41" s="515"/>
      <c r="N41" s="517"/>
      <c r="O41" s="517"/>
      <c r="P41" s="517"/>
      <c r="Q41" s="531">
        <f>IF($A$1="补货",I41+J41+K41,I41)</f>
        <v>0</v>
      </c>
      <c r="R41" s="516"/>
      <c r="S41" s="532">
        <f t="shared" si="0"/>
        <v>0</v>
      </c>
      <c r="T41" s="533" t="str">
        <f t="shared" si="1"/>
        <v>-</v>
      </c>
    </row>
    <row r="42" spans="2:20">
      <c r="B42" s="475"/>
      <c r="C42" s="476"/>
      <c r="D42" s="477"/>
      <c r="E42" s="477"/>
      <c r="F42" s="478">
        <v>29</v>
      </c>
      <c r="G42" s="478" t="s">
        <v>290</v>
      </c>
      <c r="H42" s="479" t="s">
        <v>315</v>
      </c>
      <c r="I42" s="515"/>
      <c r="J42" s="516"/>
      <c r="K42" s="516"/>
      <c r="L42" s="515"/>
      <c r="M42" s="515"/>
      <c r="N42" s="517"/>
      <c r="O42" s="517"/>
      <c r="P42" s="517"/>
      <c r="Q42" s="531">
        <f>IF($A$1="补货",I42+J42+K42,I42)</f>
        <v>0</v>
      </c>
      <c r="R42" s="516"/>
      <c r="S42" s="532">
        <f t="shared" si="0"/>
        <v>0</v>
      </c>
      <c r="T42" s="533" t="str">
        <f t="shared" si="1"/>
        <v>-</v>
      </c>
    </row>
    <row r="43" spans="2:20">
      <c r="B43" s="475"/>
      <c r="C43" s="476"/>
      <c r="D43" s="477"/>
      <c r="E43" s="477"/>
      <c r="F43" s="478">
        <v>31</v>
      </c>
      <c r="G43" s="478" t="s">
        <v>291</v>
      </c>
      <c r="H43" s="479" t="s">
        <v>316</v>
      </c>
      <c r="I43" s="515"/>
      <c r="J43" s="516"/>
      <c r="K43" s="516"/>
      <c r="L43" s="515"/>
      <c r="M43" s="515"/>
      <c r="N43" s="517"/>
      <c r="O43" s="517"/>
      <c r="P43" s="517"/>
      <c r="Q43" s="531">
        <f>IF($A$1="补货",I43+J43+K43,I43)</f>
        <v>0</v>
      </c>
      <c r="R43" s="516"/>
      <c r="S43" s="532">
        <f t="shared" si="0"/>
        <v>0</v>
      </c>
      <c r="T43" s="533" t="str">
        <f t="shared" si="1"/>
        <v>-</v>
      </c>
    </row>
    <row r="44" spans="2:20">
      <c r="B44" s="475"/>
      <c r="C44" s="476"/>
      <c r="D44" s="477"/>
      <c r="E44" s="477"/>
      <c r="F44" s="480">
        <v>32</v>
      </c>
      <c r="G44" s="480" t="s">
        <v>292</v>
      </c>
      <c r="H44" s="481" t="s">
        <v>317</v>
      </c>
      <c r="I44" s="518"/>
      <c r="J44" s="519"/>
      <c r="K44" s="519"/>
      <c r="L44" s="518"/>
      <c r="M44" s="518"/>
      <c r="N44" s="520"/>
      <c r="O44" s="520"/>
      <c r="P44" s="520"/>
      <c r="Q44" s="534">
        <f>IF($A$1="补货",I44+J44+K44,I44)</f>
        <v>0</v>
      </c>
      <c r="R44" s="519"/>
      <c r="S44" s="535">
        <f t="shared" si="0"/>
        <v>0</v>
      </c>
      <c r="T44" s="536" t="str">
        <f t="shared" si="1"/>
        <v>-</v>
      </c>
    </row>
    <row r="45" spans="2:20">
      <c r="B45" s="475"/>
      <c r="C45" s="482"/>
      <c r="D45" s="483" t="s">
        <v>273</v>
      </c>
      <c r="E45" s="483" t="s">
        <v>274</v>
      </c>
      <c r="F45" s="484">
        <v>23</v>
      </c>
      <c r="G45" s="484" t="s">
        <v>286</v>
      </c>
      <c r="H45" s="485" t="s">
        <v>318</v>
      </c>
      <c r="I45" s="521"/>
      <c r="J45" s="522"/>
      <c r="K45" s="522"/>
      <c r="L45" s="521"/>
      <c r="M45" s="521"/>
      <c r="N45" s="523"/>
      <c r="O45" s="523"/>
      <c r="P45" s="523"/>
      <c r="Q45" s="537">
        <f>IF($A$1="补货",I45+J45+K45,I45)</f>
        <v>0</v>
      </c>
      <c r="R45" s="522"/>
      <c r="S45" s="538">
        <f t="shared" si="0"/>
        <v>0</v>
      </c>
      <c r="T45" s="539" t="str">
        <f t="shared" si="1"/>
        <v>-</v>
      </c>
    </row>
    <row r="46" spans="2:20">
      <c r="B46" s="475"/>
      <c r="C46" s="476"/>
      <c r="D46" s="477"/>
      <c r="E46" s="477"/>
      <c r="F46" s="478">
        <v>24</v>
      </c>
      <c r="G46" s="478" t="s">
        <v>287</v>
      </c>
      <c r="H46" s="479" t="s">
        <v>319</v>
      </c>
      <c r="I46" s="515"/>
      <c r="J46" s="516"/>
      <c r="K46" s="516"/>
      <c r="L46" s="515"/>
      <c r="M46" s="515"/>
      <c r="N46" s="517"/>
      <c r="O46" s="517"/>
      <c r="P46" s="517"/>
      <c r="Q46" s="531">
        <f>IF($A$1="补货",I46+J46+K46,I46)</f>
        <v>0</v>
      </c>
      <c r="R46" s="516"/>
      <c r="S46" s="532">
        <f t="shared" si="0"/>
        <v>0</v>
      </c>
      <c r="T46" s="533" t="str">
        <f t="shared" si="1"/>
        <v>-</v>
      </c>
    </row>
    <row r="47" spans="2:20">
      <c r="B47" s="475"/>
      <c r="C47" s="476"/>
      <c r="D47" s="477"/>
      <c r="E47" s="477"/>
      <c r="F47" s="478">
        <v>26</v>
      </c>
      <c r="G47" s="478" t="s">
        <v>288</v>
      </c>
      <c r="H47" s="479" t="s">
        <v>320</v>
      </c>
      <c r="I47" s="515"/>
      <c r="J47" s="516"/>
      <c r="K47" s="516"/>
      <c r="L47" s="515"/>
      <c r="M47" s="515"/>
      <c r="N47" s="517"/>
      <c r="O47" s="517"/>
      <c r="P47" s="517"/>
      <c r="Q47" s="531">
        <f>IF($A$1="补货",I47+J47+K47,I47)</f>
        <v>0</v>
      </c>
      <c r="R47" s="516"/>
      <c r="S47" s="532">
        <f t="shared" si="0"/>
        <v>0</v>
      </c>
      <c r="T47" s="533" t="str">
        <f t="shared" si="1"/>
        <v>-</v>
      </c>
    </row>
    <row r="48" spans="2:20">
      <c r="B48" s="475"/>
      <c r="C48" s="476"/>
      <c r="D48" s="477"/>
      <c r="E48" s="477"/>
      <c r="F48" s="478">
        <v>28</v>
      </c>
      <c r="G48" s="478" t="s">
        <v>289</v>
      </c>
      <c r="H48" s="479" t="s">
        <v>321</v>
      </c>
      <c r="I48" s="515"/>
      <c r="J48" s="516"/>
      <c r="K48" s="516"/>
      <c r="L48" s="515"/>
      <c r="M48" s="515"/>
      <c r="N48" s="517"/>
      <c r="O48" s="517"/>
      <c r="P48" s="517"/>
      <c r="Q48" s="531">
        <f>IF($A$1="补货",I48+J48+K48,I48)</f>
        <v>0</v>
      </c>
      <c r="R48" s="516"/>
      <c r="S48" s="532">
        <f t="shared" si="0"/>
        <v>0</v>
      </c>
      <c r="T48" s="533" t="str">
        <f t="shared" si="1"/>
        <v>-</v>
      </c>
    </row>
    <row r="49" spans="2:20">
      <c r="B49" s="475"/>
      <c r="C49" s="476"/>
      <c r="D49" s="477"/>
      <c r="E49" s="477"/>
      <c r="F49" s="478">
        <v>29</v>
      </c>
      <c r="G49" s="478" t="s">
        <v>290</v>
      </c>
      <c r="H49" s="479" t="s">
        <v>322</v>
      </c>
      <c r="I49" s="515"/>
      <c r="J49" s="516"/>
      <c r="K49" s="516"/>
      <c r="L49" s="515"/>
      <c r="M49" s="515"/>
      <c r="N49" s="517"/>
      <c r="O49" s="517"/>
      <c r="P49" s="517"/>
      <c r="Q49" s="531">
        <f>IF($A$1="补货",I49+J49+K49,I49)</f>
        <v>0</v>
      </c>
      <c r="R49" s="516"/>
      <c r="S49" s="532">
        <f t="shared" si="0"/>
        <v>0</v>
      </c>
      <c r="T49" s="533" t="str">
        <f t="shared" si="1"/>
        <v>-</v>
      </c>
    </row>
    <row r="50" spans="2:20">
      <c r="B50" s="475"/>
      <c r="C50" s="476"/>
      <c r="D50" s="477"/>
      <c r="E50" s="477"/>
      <c r="F50" s="478">
        <v>31</v>
      </c>
      <c r="G50" s="478" t="s">
        <v>291</v>
      </c>
      <c r="H50" s="479" t="s">
        <v>323</v>
      </c>
      <c r="I50" s="515"/>
      <c r="J50" s="516"/>
      <c r="K50" s="516"/>
      <c r="L50" s="515"/>
      <c r="M50" s="515"/>
      <c r="N50" s="517"/>
      <c r="O50" s="517"/>
      <c r="P50" s="517"/>
      <c r="Q50" s="531">
        <f>IF($A$1="补货",I50+J50+K50,I50)</f>
        <v>0</v>
      </c>
      <c r="R50" s="516"/>
      <c r="S50" s="532">
        <f t="shared" si="0"/>
        <v>0</v>
      </c>
      <c r="T50" s="533" t="str">
        <f t="shared" si="1"/>
        <v>-</v>
      </c>
    </row>
    <row r="51" ht="26.25" spans="2:20">
      <c r="B51" s="475"/>
      <c r="C51" s="476"/>
      <c r="D51" s="477"/>
      <c r="E51" s="477"/>
      <c r="F51" s="480">
        <v>32</v>
      </c>
      <c r="G51" s="480" t="s">
        <v>292</v>
      </c>
      <c r="H51" s="481" t="s">
        <v>324</v>
      </c>
      <c r="I51" s="518"/>
      <c r="J51" s="519"/>
      <c r="K51" s="519"/>
      <c r="L51" s="518"/>
      <c r="M51" s="518"/>
      <c r="N51" s="520"/>
      <c r="O51" s="520"/>
      <c r="P51" s="520"/>
      <c r="Q51" s="534">
        <f>IF($A$1="补货",I51+J51+K51,I51)</f>
        <v>0</v>
      </c>
      <c r="R51" s="519"/>
      <c r="S51" s="535">
        <f t="shared" si="0"/>
        <v>0</v>
      </c>
      <c r="T51" s="536" t="str">
        <f t="shared" si="1"/>
        <v>-</v>
      </c>
    </row>
    <row r="52" spans="2:20">
      <c r="B52" s="475"/>
      <c r="C52" s="482"/>
      <c r="D52" s="483" t="s">
        <v>325</v>
      </c>
      <c r="E52" s="483" t="s">
        <v>326</v>
      </c>
      <c r="F52" s="484">
        <v>23</v>
      </c>
      <c r="G52" s="484" t="s">
        <v>286</v>
      </c>
      <c r="H52" s="485" t="s">
        <v>327</v>
      </c>
      <c r="I52" s="521"/>
      <c r="J52" s="522"/>
      <c r="K52" s="522"/>
      <c r="L52" s="521"/>
      <c r="M52" s="521"/>
      <c r="N52" s="523"/>
      <c r="O52" s="523"/>
      <c r="P52" s="523"/>
      <c r="Q52" s="529">
        <f>IF($A$1="补货",I52+J52+K52,I52)</f>
        <v>0</v>
      </c>
      <c r="R52" s="513"/>
      <c r="S52" s="529">
        <f t="shared" si="0"/>
        <v>0</v>
      </c>
      <c r="T52" s="530" t="str">
        <f t="shared" si="1"/>
        <v>-</v>
      </c>
    </row>
    <row r="53" spans="2:20">
      <c r="B53" s="475"/>
      <c r="C53" s="476"/>
      <c r="D53" s="477"/>
      <c r="E53" s="477"/>
      <c r="F53" s="478">
        <v>24</v>
      </c>
      <c r="G53" s="478" t="s">
        <v>287</v>
      </c>
      <c r="H53" s="479" t="s">
        <v>328</v>
      </c>
      <c r="I53" s="515"/>
      <c r="J53" s="516"/>
      <c r="K53" s="516"/>
      <c r="L53" s="515"/>
      <c r="M53" s="515"/>
      <c r="N53" s="517"/>
      <c r="O53" s="517"/>
      <c r="P53" s="517"/>
      <c r="Q53" s="531">
        <f>IF($A$1="补货",I53+J53+K53,I53)</f>
        <v>0</v>
      </c>
      <c r="R53" s="516"/>
      <c r="S53" s="532">
        <f t="shared" si="0"/>
        <v>0</v>
      </c>
      <c r="T53" s="533" t="str">
        <f t="shared" si="1"/>
        <v>-</v>
      </c>
    </row>
    <row r="54" spans="2:20">
      <c r="B54" s="475"/>
      <c r="C54" s="476"/>
      <c r="D54" s="477"/>
      <c r="E54" s="477"/>
      <c r="F54" s="478">
        <v>26</v>
      </c>
      <c r="G54" s="478" t="s">
        <v>288</v>
      </c>
      <c r="H54" s="479" t="s">
        <v>329</v>
      </c>
      <c r="I54" s="515"/>
      <c r="J54" s="516"/>
      <c r="K54" s="516"/>
      <c r="L54" s="515"/>
      <c r="M54" s="515"/>
      <c r="N54" s="517"/>
      <c r="O54" s="517"/>
      <c r="P54" s="517"/>
      <c r="Q54" s="531">
        <f>IF($A$1="补货",I54+J54+K54,I54)</f>
        <v>0</v>
      </c>
      <c r="R54" s="516"/>
      <c r="S54" s="532">
        <f t="shared" si="0"/>
        <v>0</v>
      </c>
      <c r="T54" s="533" t="str">
        <f t="shared" si="1"/>
        <v>-</v>
      </c>
    </row>
    <row r="55" spans="2:20">
      <c r="B55" s="475"/>
      <c r="C55" s="476"/>
      <c r="D55" s="477"/>
      <c r="E55" s="477"/>
      <c r="F55" s="478">
        <v>28</v>
      </c>
      <c r="G55" s="478" t="s">
        <v>289</v>
      </c>
      <c r="H55" s="479" t="s">
        <v>330</v>
      </c>
      <c r="I55" s="515"/>
      <c r="J55" s="516"/>
      <c r="K55" s="516"/>
      <c r="L55" s="515"/>
      <c r="M55" s="515"/>
      <c r="N55" s="517"/>
      <c r="O55" s="517"/>
      <c r="P55" s="517"/>
      <c r="Q55" s="531">
        <f>IF($A$1="补货",I55+J55+K55,I55)</f>
        <v>0</v>
      </c>
      <c r="R55" s="516"/>
      <c r="S55" s="532">
        <f t="shared" si="0"/>
        <v>0</v>
      </c>
      <c r="T55" s="533" t="str">
        <f t="shared" si="1"/>
        <v>-</v>
      </c>
    </row>
    <row r="56" spans="2:20">
      <c r="B56" s="475"/>
      <c r="C56" s="476"/>
      <c r="D56" s="477"/>
      <c r="E56" s="477"/>
      <c r="F56" s="478">
        <v>29</v>
      </c>
      <c r="G56" s="478" t="s">
        <v>290</v>
      </c>
      <c r="H56" s="479" t="s">
        <v>331</v>
      </c>
      <c r="I56" s="515"/>
      <c r="J56" s="516"/>
      <c r="K56" s="516"/>
      <c r="L56" s="515"/>
      <c r="M56" s="515"/>
      <c r="N56" s="517"/>
      <c r="O56" s="517"/>
      <c r="P56" s="517"/>
      <c r="Q56" s="531">
        <f>IF($A$1="补货",I56+J56+K56,I56)</f>
        <v>0</v>
      </c>
      <c r="R56" s="516"/>
      <c r="S56" s="532">
        <f t="shared" si="0"/>
        <v>0</v>
      </c>
      <c r="T56" s="533" t="str">
        <f t="shared" si="1"/>
        <v>-</v>
      </c>
    </row>
    <row r="57" spans="2:20">
      <c r="B57" s="475"/>
      <c r="C57" s="476"/>
      <c r="D57" s="477"/>
      <c r="E57" s="477"/>
      <c r="F57" s="478">
        <v>31</v>
      </c>
      <c r="G57" s="478" t="s">
        <v>291</v>
      </c>
      <c r="H57" s="479" t="s">
        <v>332</v>
      </c>
      <c r="I57" s="515"/>
      <c r="J57" s="516"/>
      <c r="K57" s="516"/>
      <c r="L57" s="515"/>
      <c r="M57" s="515"/>
      <c r="N57" s="517"/>
      <c r="O57" s="517"/>
      <c r="P57" s="517"/>
      <c r="Q57" s="531">
        <f>IF($A$1="补货",I57+J57+K57,I57)</f>
        <v>0</v>
      </c>
      <c r="R57" s="516"/>
      <c r="S57" s="532">
        <f t="shared" ref="S57:S86" si="2">Q57+R57</f>
        <v>0</v>
      </c>
      <c r="T57" s="533" t="str">
        <f t="shared" ref="T57:T86" si="3">IF(P57&lt;&gt;0,S57/P57*7,"-")</f>
        <v>-</v>
      </c>
    </row>
    <row r="58" ht="26.25" spans="2:20">
      <c r="B58" s="486"/>
      <c r="C58" s="487"/>
      <c r="D58" s="488"/>
      <c r="E58" s="488"/>
      <c r="F58" s="489">
        <v>32</v>
      </c>
      <c r="G58" s="489" t="s">
        <v>292</v>
      </c>
      <c r="H58" s="490" t="s">
        <v>333</v>
      </c>
      <c r="I58" s="524"/>
      <c r="J58" s="525"/>
      <c r="K58" s="525"/>
      <c r="L58" s="524"/>
      <c r="M58" s="524"/>
      <c r="N58" s="526"/>
      <c r="O58" s="526"/>
      <c r="P58" s="526"/>
      <c r="Q58" s="540">
        <f>IF($A$1="补货",I58+J58+K58,I58)</f>
        <v>0</v>
      </c>
      <c r="R58" s="525"/>
      <c r="S58" s="541">
        <f t="shared" si="2"/>
        <v>0</v>
      </c>
      <c r="T58" s="542" t="str">
        <f t="shared" si="3"/>
        <v>-</v>
      </c>
    </row>
    <row r="59" spans="2:20">
      <c r="B59" s="470" t="s">
        <v>334</v>
      </c>
      <c r="C59" s="471"/>
      <c r="D59" s="472" t="s">
        <v>264</v>
      </c>
      <c r="E59" s="472"/>
      <c r="F59" s="473">
        <v>23</v>
      </c>
      <c r="G59" s="473" t="s">
        <v>286</v>
      </c>
      <c r="H59" s="474" t="s">
        <v>335</v>
      </c>
      <c r="I59" s="512"/>
      <c r="J59" s="513"/>
      <c r="K59" s="513"/>
      <c r="L59" s="512"/>
      <c r="M59" s="512"/>
      <c r="N59" s="514"/>
      <c r="O59" s="514"/>
      <c r="P59" s="514"/>
      <c r="Q59" s="529">
        <f>IF($A$1="补货",I59+J59+K59,I59)</f>
        <v>0</v>
      </c>
      <c r="R59" s="513"/>
      <c r="S59" s="529">
        <f t="shared" si="2"/>
        <v>0</v>
      </c>
      <c r="T59" s="530" t="str">
        <f t="shared" si="3"/>
        <v>-</v>
      </c>
    </row>
    <row r="60" spans="2:20">
      <c r="B60" s="475"/>
      <c r="C60" s="476"/>
      <c r="D60" s="477"/>
      <c r="E60" s="477"/>
      <c r="F60" s="478">
        <v>24</v>
      </c>
      <c r="G60" s="478" t="s">
        <v>287</v>
      </c>
      <c r="H60" s="479" t="s">
        <v>336</v>
      </c>
      <c r="I60" s="515"/>
      <c r="J60" s="516"/>
      <c r="K60" s="516"/>
      <c r="L60" s="515"/>
      <c r="M60" s="515"/>
      <c r="N60" s="517"/>
      <c r="O60" s="517"/>
      <c r="P60" s="517"/>
      <c r="Q60" s="531">
        <f>IF($A$1="补货",I60+J60+K60,I60)</f>
        <v>0</v>
      </c>
      <c r="R60" s="516"/>
      <c r="S60" s="532">
        <f t="shared" si="2"/>
        <v>0</v>
      </c>
      <c r="T60" s="533" t="str">
        <f t="shared" si="3"/>
        <v>-</v>
      </c>
    </row>
    <row r="61" spans="2:20">
      <c r="B61" s="475"/>
      <c r="C61" s="476"/>
      <c r="D61" s="477"/>
      <c r="E61" s="477"/>
      <c r="F61" s="478">
        <v>26</v>
      </c>
      <c r="G61" s="478" t="s">
        <v>288</v>
      </c>
      <c r="H61" s="479" t="s">
        <v>337</v>
      </c>
      <c r="I61" s="515"/>
      <c r="J61" s="516"/>
      <c r="K61" s="516"/>
      <c r="L61" s="515"/>
      <c r="M61" s="515"/>
      <c r="N61" s="517"/>
      <c r="O61" s="517"/>
      <c r="P61" s="517"/>
      <c r="Q61" s="531">
        <f>IF($A$1="补货",I61+J61+K61,I61)</f>
        <v>0</v>
      </c>
      <c r="R61" s="516"/>
      <c r="S61" s="532">
        <f t="shared" si="2"/>
        <v>0</v>
      </c>
      <c r="T61" s="533" t="str">
        <f t="shared" si="3"/>
        <v>-</v>
      </c>
    </row>
    <row r="62" spans="2:20">
      <c r="B62" s="475"/>
      <c r="C62" s="476"/>
      <c r="D62" s="477"/>
      <c r="E62" s="477"/>
      <c r="F62" s="478">
        <v>28</v>
      </c>
      <c r="G62" s="478" t="s">
        <v>289</v>
      </c>
      <c r="H62" s="479" t="s">
        <v>338</v>
      </c>
      <c r="I62" s="515"/>
      <c r="J62" s="516"/>
      <c r="K62" s="516"/>
      <c r="L62" s="515"/>
      <c r="M62" s="515"/>
      <c r="N62" s="517"/>
      <c r="O62" s="517"/>
      <c r="P62" s="517"/>
      <c r="Q62" s="531">
        <f>IF($A$1="补货",I62+J62+K62,I62)</f>
        <v>0</v>
      </c>
      <c r="R62" s="516"/>
      <c r="S62" s="532">
        <f t="shared" si="2"/>
        <v>0</v>
      </c>
      <c r="T62" s="533" t="str">
        <f t="shared" si="3"/>
        <v>-</v>
      </c>
    </row>
    <row r="63" spans="2:20">
      <c r="B63" s="475"/>
      <c r="C63" s="476"/>
      <c r="D63" s="477"/>
      <c r="E63" s="477"/>
      <c r="F63" s="478">
        <v>29</v>
      </c>
      <c r="G63" s="478" t="s">
        <v>290</v>
      </c>
      <c r="H63" s="479" t="s">
        <v>339</v>
      </c>
      <c r="I63" s="515"/>
      <c r="J63" s="516"/>
      <c r="K63" s="516"/>
      <c r="L63" s="515"/>
      <c r="M63" s="515"/>
      <c r="N63" s="517"/>
      <c r="O63" s="517"/>
      <c r="P63" s="517"/>
      <c r="Q63" s="531">
        <f>IF($A$1="补货",I63+J63+K63,I63)</f>
        <v>0</v>
      </c>
      <c r="R63" s="516"/>
      <c r="S63" s="532">
        <f t="shared" si="2"/>
        <v>0</v>
      </c>
      <c r="T63" s="533" t="str">
        <f t="shared" si="3"/>
        <v>-</v>
      </c>
    </row>
    <row r="64" spans="2:20">
      <c r="B64" s="475"/>
      <c r="C64" s="476"/>
      <c r="D64" s="477"/>
      <c r="E64" s="477"/>
      <c r="F64" s="478">
        <v>31</v>
      </c>
      <c r="G64" s="478" t="s">
        <v>291</v>
      </c>
      <c r="H64" s="479" t="s">
        <v>340</v>
      </c>
      <c r="I64" s="515"/>
      <c r="J64" s="516"/>
      <c r="K64" s="516"/>
      <c r="L64" s="515"/>
      <c r="M64" s="515"/>
      <c r="N64" s="517"/>
      <c r="O64" s="517"/>
      <c r="P64" s="517"/>
      <c r="Q64" s="531">
        <f>IF($A$1="补货",I64+J64+K64,I64)</f>
        <v>0</v>
      </c>
      <c r="R64" s="516"/>
      <c r="S64" s="532">
        <f t="shared" si="2"/>
        <v>0</v>
      </c>
      <c r="T64" s="533" t="str">
        <f t="shared" si="3"/>
        <v>-</v>
      </c>
    </row>
    <row r="65" spans="2:20">
      <c r="B65" s="475"/>
      <c r="C65" s="476"/>
      <c r="D65" s="477"/>
      <c r="E65" s="477"/>
      <c r="F65" s="480">
        <v>32</v>
      </c>
      <c r="G65" s="480" t="s">
        <v>292</v>
      </c>
      <c r="H65" s="481" t="s">
        <v>341</v>
      </c>
      <c r="I65" s="518"/>
      <c r="J65" s="519"/>
      <c r="K65" s="519"/>
      <c r="L65" s="518"/>
      <c r="M65" s="518"/>
      <c r="N65" s="520"/>
      <c r="O65" s="520"/>
      <c r="P65" s="520"/>
      <c r="Q65" s="534">
        <f>IF($A$1="补货",I65+J65+K65,I65)</f>
        <v>0</v>
      </c>
      <c r="R65" s="519"/>
      <c r="S65" s="535">
        <f t="shared" si="2"/>
        <v>0</v>
      </c>
      <c r="T65" s="536" t="str">
        <f t="shared" si="3"/>
        <v>-</v>
      </c>
    </row>
    <row r="66" spans="2:20">
      <c r="B66" s="475"/>
      <c r="C66" s="482"/>
      <c r="D66" s="483" t="s">
        <v>256</v>
      </c>
      <c r="E66" s="483"/>
      <c r="F66" s="484">
        <v>23</v>
      </c>
      <c r="G66" s="484" t="s">
        <v>286</v>
      </c>
      <c r="H66" s="485" t="s">
        <v>342</v>
      </c>
      <c r="I66" s="521"/>
      <c r="J66" s="522"/>
      <c r="K66" s="522"/>
      <c r="L66" s="521"/>
      <c r="M66" s="521"/>
      <c r="N66" s="523"/>
      <c r="O66" s="523"/>
      <c r="P66" s="523"/>
      <c r="Q66" s="537">
        <f>IF($A$1="补货",I66+J66+K66,I66)</f>
        <v>0</v>
      </c>
      <c r="R66" s="522"/>
      <c r="S66" s="538">
        <f t="shared" si="2"/>
        <v>0</v>
      </c>
      <c r="T66" s="539" t="str">
        <f t="shared" si="3"/>
        <v>-</v>
      </c>
    </row>
    <row r="67" spans="2:20">
      <c r="B67" s="475"/>
      <c r="C67" s="476"/>
      <c r="D67" s="477"/>
      <c r="E67" s="477"/>
      <c r="F67" s="478">
        <v>24</v>
      </c>
      <c r="G67" s="478" t="s">
        <v>287</v>
      </c>
      <c r="H67" s="479" t="s">
        <v>343</v>
      </c>
      <c r="I67" s="515"/>
      <c r="J67" s="516"/>
      <c r="K67" s="516"/>
      <c r="L67" s="515"/>
      <c r="M67" s="515"/>
      <c r="N67" s="517"/>
      <c r="O67" s="517"/>
      <c r="P67" s="517"/>
      <c r="Q67" s="531">
        <f>IF($A$1="补货",I67+J67+K67,I67)</f>
        <v>0</v>
      </c>
      <c r="R67" s="516"/>
      <c r="S67" s="532">
        <f t="shared" si="2"/>
        <v>0</v>
      </c>
      <c r="T67" s="533" t="str">
        <f t="shared" si="3"/>
        <v>-</v>
      </c>
    </row>
    <row r="68" spans="2:20">
      <c r="B68" s="475"/>
      <c r="C68" s="476"/>
      <c r="D68" s="477"/>
      <c r="E68" s="477"/>
      <c r="F68" s="478">
        <v>26</v>
      </c>
      <c r="G68" s="478" t="s">
        <v>288</v>
      </c>
      <c r="H68" s="479" t="s">
        <v>344</v>
      </c>
      <c r="I68" s="515"/>
      <c r="J68" s="516"/>
      <c r="K68" s="516"/>
      <c r="L68" s="515"/>
      <c r="M68" s="515"/>
      <c r="N68" s="517"/>
      <c r="O68" s="517"/>
      <c r="P68" s="517"/>
      <c r="Q68" s="531">
        <f>IF($A$1="补货",I68+J68+K68,I68)</f>
        <v>0</v>
      </c>
      <c r="R68" s="516"/>
      <c r="S68" s="532">
        <f t="shared" si="2"/>
        <v>0</v>
      </c>
      <c r="T68" s="533" t="str">
        <f t="shared" si="3"/>
        <v>-</v>
      </c>
    </row>
    <row r="69" spans="2:20">
      <c r="B69" s="475"/>
      <c r="C69" s="476"/>
      <c r="D69" s="477"/>
      <c r="E69" s="477"/>
      <c r="F69" s="478">
        <v>28</v>
      </c>
      <c r="G69" s="478" t="s">
        <v>289</v>
      </c>
      <c r="H69" s="479" t="s">
        <v>345</v>
      </c>
      <c r="I69" s="515"/>
      <c r="J69" s="516"/>
      <c r="K69" s="516"/>
      <c r="L69" s="515"/>
      <c r="M69" s="515"/>
      <c r="N69" s="517"/>
      <c r="O69" s="517"/>
      <c r="P69" s="517"/>
      <c r="Q69" s="531">
        <f>IF($A$1="补货",I69+J69+K69,I69)</f>
        <v>0</v>
      </c>
      <c r="R69" s="516"/>
      <c r="S69" s="532">
        <f t="shared" si="2"/>
        <v>0</v>
      </c>
      <c r="T69" s="533" t="str">
        <f t="shared" si="3"/>
        <v>-</v>
      </c>
    </row>
    <row r="70" spans="2:20">
      <c r="B70" s="475"/>
      <c r="C70" s="476"/>
      <c r="D70" s="477"/>
      <c r="E70" s="477"/>
      <c r="F70" s="478">
        <v>29</v>
      </c>
      <c r="G70" s="478" t="s">
        <v>290</v>
      </c>
      <c r="H70" s="479" t="s">
        <v>346</v>
      </c>
      <c r="I70" s="515"/>
      <c r="J70" s="516"/>
      <c r="K70" s="516"/>
      <c r="L70" s="515"/>
      <c r="M70" s="515"/>
      <c r="N70" s="517"/>
      <c r="O70" s="517"/>
      <c r="P70" s="517"/>
      <c r="Q70" s="531">
        <f>IF($A$1="补货",I70+J70+K70,I70)</f>
        <v>0</v>
      </c>
      <c r="R70" s="516"/>
      <c r="S70" s="532">
        <f t="shared" si="2"/>
        <v>0</v>
      </c>
      <c r="T70" s="533" t="str">
        <f t="shared" si="3"/>
        <v>-</v>
      </c>
    </row>
    <row r="71" spans="2:20">
      <c r="B71" s="475"/>
      <c r="C71" s="476"/>
      <c r="D71" s="477"/>
      <c r="E71" s="477"/>
      <c r="F71" s="478">
        <v>31</v>
      </c>
      <c r="G71" s="478" t="s">
        <v>291</v>
      </c>
      <c r="H71" s="479" t="s">
        <v>347</v>
      </c>
      <c r="I71" s="515"/>
      <c r="J71" s="516"/>
      <c r="K71" s="516"/>
      <c r="L71" s="515"/>
      <c r="M71" s="515"/>
      <c r="N71" s="517"/>
      <c r="O71" s="517"/>
      <c r="P71" s="517"/>
      <c r="Q71" s="531">
        <f>IF($A$1="补货",I71+J71+K71,I71)</f>
        <v>0</v>
      </c>
      <c r="R71" s="516"/>
      <c r="S71" s="532">
        <f t="shared" si="2"/>
        <v>0</v>
      </c>
      <c r="T71" s="533" t="str">
        <f t="shared" si="3"/>
        <v>-</v>
      </c>
    </row>
    <row r="72" spans="2:20">
      <c r="B72" s="475"/>
      <c r="C72" s="476"/>
      <c r="D72" s="477"/>
      <c r="E72" s="477"/>
      <c r="F72" s="480">
        <v>32</v>
      </c>
      <c r="G72" s="480" t="s">
        <v>292</v>
      </c>
      <c r="H72" s="481" t="s">
        <v>348</v>
      </c>
      <c r="I72" s="518"/>
      <c r="J72" s="519"/>
      <c r="K72" s="519"/>
      <c r="L72" s="518"/>
      <c r="M72" s="518"/>
      <c r="N72" s="520"/>
      <c r="O72" s="520"/>
      <c r="P72" s="520"/>
      <c r="Q72" s="534">
        <f>IF($A$1="补货",I72+J72+K72,I72)</f>
        <v>0</v>
      </c>
      <c r="R72" s="519"/>
      <c r="S72" s="535">
        <f t="shared" si="2"/>
        <v>0</v>
      </c>
      <c r="T72" s="536" t="str">
        <f t="shared" si="3"/>
        <v>-</v>
      </c>
    </row>
    <row r="73" spans="2:20">
      <c r="B73" s="475"/>
      <c r="C73" s="482"/>
      <c r="D73" s="483" t="s">
        <v>349</v>
      </c>
      <c r="E73" s="483"/>
      <c r="F73" s="484">
        <v>23</v>
      </c>
      <c r="G73" s="484" t="s">
        <v>286</v>
      </c>
      <c r="H73" s="485" t="s">
        <v>350</v>
      </c>
      <c r="I73" s="521"/>
      <c r="J73" s="522"/>
      <c r="K73" s="522"/>
      <c r="L73" s="521"/>
      <c r="M73" s="521"/>
      <c r="N73" s="523"/>
      <c r="O73" s="523"/>
      <c r="P73" s="523"/>
      <c r="Q73" s="537">
        <f>IF($A$1="补货",I73+J73+K73,I73)</f>
        <v>0</v>
      </c>
      <c r="R73" s="522"/>
      <c r="S73" s="538">
        <f t="shared" si="2"/>
        <v>0</v>
      </c>
      <c r="T73" s="539" t="str">
        <f t="shared" si="3"/>
        <v>-</v>
      </c>
    </row>
    <row r="74" spans="2:20">
      <c r="B74" s="475"/>
      <c r="C74" s="476"/>
      <c r="D74" s="477"/>
      <c r="E74" s="477"/>
      <c r="F74" s="478">
        <v>24</v>
      </c>
      <c r="G74" s="478" t="s">
        <v>287</v>
      </c>
      <c r="H74" s="479" t="s">
        <v>351</v>
      </c>
      <c r="I74" s="515"/>
      <c r="J74" s="516"/>
      <c r="K74" s="516"/>
      <c r="L74" s="515"/>
      <c r="M74" s="515"/>
      <c r="N74" s="517"/>
      <c r="O74" s="517"/>
      <c r="P74" s="517"/>
      <c r="Q74" s="531">
        <f>IF($A$1="补货",I74+J74+K74,I74)</f>
        <v>0</v>
      </c>
      <c r="R74" s="516"/>
      <c r="S74" s="532">
        <f t="shared" si="2"/>
        <v>0</v>
      </c>
      <c r="T74" s="533" t="str">
        <f t="shared" si="3"/>
        <v>-</v>
      </c>
    </row>
    <row r="75" spans="2:20">
      <c r="B75" s="475"/>
      <c r="C75" s="476"/>
      <c r="D75" s="477"/>
      <c r="E75" s="477"/>
      <c r="F75" s="478">
        <v>26</v>
      </c>
      <c r="G75" s="478" t="s">
        <v>288</v>
      </c>
      <c r="H75" s="479" t="s">
        <v>352</v>
      </c>
      <c r="I75" s="515"/>
      <c r="J75" s="516"/>
      <c r="K75" s="516"/>
      <c r="L75" s="515"/>
      <c r="M75" s="515"/>
      <c r="N75" s="517"/>
      <c r="O75" s="517"/>
      <c r="P75" s="517"/>
      <c r="Q75" s="531">
        <f>IF($A$1="补货",I75+J75+K75,I75)</f>
        <v>0</v>
      </c>
      <c r="R75" s="516"/>
      <c r="S75" s="532">
        <f t="shared" si="2"/>
        <v>0</v>
      </c>
      <c r="T75" s="533" t="str">
        <f t="shared" si="3"/>
        <v>-</v>
      </c>
    </row>
    <row r="76" spans="2:20">
      <c r="B76" s="475"/>
      <c r="C76" s="476"/>
      <c r="D76" s="477"/>
      <c r="E76" s="477"/>
      <c r="F76" s="478">
        <v>28</v>
      </c>
      <c r="G76" s="478" t="s">
        <v>289</v>
      </c>
      <c r="H76" s="479" t="s">
        <v>353</v>
      </c>
      <c r="I76" s="515"/>
      <c r="J76" s="516"/>
      <c r="K76" s="516"/>
      <c r="L76" s="515"/>
      <c r="M76" s="515"/>
      <c r="N76" s="517"/>
      <c r="O76" s="517"/>
      <c r="P76" s="517"/>
      <c r="Q76" s="531">
        <f>IF($A$1="补货",I76+J76+K76,I76)</f>
        <v>0</v>
      </c>
      <c r="R76" s="516"/>
      <c r="S76" s="532">
        <f t="shared" si="2"/>
        <v>0</v>
      </c>
      <c r="T76" s="533" t="str">
        <f t="shared" si="3"/>
        <v>-</v>
      </c>
    </row>
    <row r="77" spans="2:20">
      <c r="B77" s="475"/>
      <c r="C77" s="476"/>
      <c r="D77" s="477"/>
      <c r="E77" s="477"/>
      <c r="F77" s="478">
        <v>29</v>
      </c>
      <c r="G77" s="478" t="s">
        <v>290</v>
      </c>
      <c r="H77" s="479" t="s">
        <v>354</v>
      </c>
      <c r="I77" s="515"/>
      <c r="J77" s="516"/>
      <c r="K77" s="516"/>
      <c r="L77" s="515"/>
      <c r="M77" s="515"/>
      <c r="N77" s="517"/>
      <c r="O77" s="517"/>
      <c r="P77" s="517"/>
      <c r="Q77" s="531">
        <f>IF($A$1="补货",I77+J77+K77,I77)</f>
        <v>0</v>
      </c>
      <c r="R77" s="516"/>
      <c r="S77" s="532">
        <f t="shared" si="2"/>
        <v>0</v>
      </c>
      <c r="T77" s="533" t="str">
        <f t="shared" si="3"/>
        <v>-</v>
      </c>
    </row>
    <row r="78" spans="2:20">
      <c r="B78" s="475"/>
      <c r="C78" s="476"/>
      <c r="D78" s="477"/>
      <c r="E78" s="477"/>
      <c r="F78" s="478">
        <v>31</v>
      </c>
      <c r="G78" s="478" t="s">
        <v>291</v>
      </c>
      <c r="H78" s="479" t="s">
        <v>355</v>
      </c>
      <c r="I78" s="515"/>
      <c r="J78" s="516"/>
      <c r="K78" s="516"/>
      <c r="L78" s="515"/>
      <c r="M78" s="515"/>
      <c r="N78" s="517"/>
      <c r="O78" s="517"/>
      <c r="P78" s="517"/>
      <c r="Q78" s="531">
        <f>IF($A$1="补货",I78+J78+K78,I78)</f>
        <v>0</v>
      </c>
      <c r="R78" s="516"/>
      <c r="S78" s="532">
        <f t="shared" si="2"/>
        <v>0</v>
      </c>
      <c r="T78" s="533" t="str">
        <f t="shared" si="3"/>
        <v>-</v>
      </c>
    </row>
    <row r="79" spans="2:20">
      <c r="B79" s="475"/>
      <c r="C79" s="476"/>
      <c r="D79" s="477"/>
      <c r="E79" s="477"/>
      <c r="F79" s="480">
        <v>32</v>
      </c>
      <c r="G79" s="480" t="s">
        <v>292</v>
      </c>
      <c r="H79" s="481" t="s">
        <v>356</v>
      </c>
      <c r="I79" s="518"/>
      <c r="J79" s="519"/>
      <c r="K79" s="519"/>
      <c r="L79" s="518"/>
      <c r="M79" s="518"/>
      <c r="N79" s="520"/>
      <c r="O79" s="520"/>
      <c r="P79" s="520"/>
      <c r="Q79" s="534">
        <f>IF($A$1="补货",I79+J79+K79,I79)</f>
        <v>0</v>
      </c>
      <c r="R79" s="519"/>
      <c r="S79" s="535">
        <f t="shared" si="2"/>
        <v>0</v>
      </c>
      <c r="T79" s="536" t="str">
        <f t="shared" si="3"/>
        <v>-</v>
      </c>
    </row>
    <row r="80" spans="2:20">
      <c r="B80" s="475"/>
      <c r="C80" s="482"/>
      <c r="D80" s="483" t="s">
        <v>253</v>
      </c>
      <c r="E80" s="483"/>
      <c r="F80" s="484">
        <v>23</v>
      </c>
      <c r="G80" s="484" t="s">
        <v>286</v>
      </c>
      <c r="H80" s="485" t="s">
        <v>357</v>
      </c>
      <c r="I80" s="521"/>
      <c r="J80" s="522"/>
      <c r="K80" s="522"/>
      <c r="L80" s="521"/>
      <c r="M80" s="521"/>
      <c r="N80" s="523"/>
      <c r="O80" s="523"/>
      <c r="P80" s="523"/>
      <c r="Q80" s="537">
        <f>IF($A$1="补货",I80+J80+K80,I80)</f>
        <v>0</v>
      </c>
      <c r="R80" s="522"/>
      <c r="S80" s="538">
        <f t="shared" si="2"/>
        <v>0</v>
      </c>
      <c r="T80" s="539" t="str">
        <f t="shared" si="3"/>
        <v>-</v>
      </c>
    </row>
    <row r="81" spans="2:20">
      <c r="B81" s="475"/>
      <c r="C81" s="476"/>
      <c r="D81" s="477"/>
      <c r="E81" s="477"/>
      <c r="F81" s="478">
        <v>24</v>
      </c>
      <c r="G81" s="478" t="s">
        <v>287</v>
      </c>
      <c r="H81" s="479" t="s">
        <v>358</v>
      </c>
      <c r="I81" s="515"/>
      <c r="J81" s="516"/>
      <c r="K81" s="516"/>
      <c r="L81" s="515"/>
      <c r="M81" s="515"/>
      <c r="N81" s="517"/>
      <c r="O81" s="517"/>
      <c r="P81" s="517"/>
      <c r="Q81" s="531">
        <f>IF($A$1="补货",I81+J81+K81,I81)</f>
        <v>0</v>
      </c>
      <c r="R81" s="516"/>
      <c r="S81" s="532">
        <f t="shared" si="2"/>
        <v>0</v>
      </c>
      <c r="T81" s="533" t="str">
        <f t="shared" si="3"/>
        <v>-</v>
      </c>
    </row>
    <row r="82" spans="2:20">
      <c r="B82" s="475"/>
      <c r="C82" s="476"/>
      <c r="D82" s="477"/>
      <c r="E82" s="477"/>
      <c r="F82" s="478">
        <v>26</v>
      </c>
      <c r="G82" s="478" t="s">
        <v>288</v>
      </c>
      <c r="H82" s="479" t="s">
        <v>359</v>
      </c>
      <c r="I82" s="515"/>
      <c r="J82" s="516"/>
      <c r="K82" s="516"/>
      <c r="L82" s="515"/>
      <c r="M82" s="515"/>
      <c r="N82" s="517"/>
      <c r="O82" s="517"/>
      <c r="P82" s="517"/>
      <c r="Q82" s="531">
        <f>IF($A$1="补货",I82+J82+K82,I82)</f>
        <v>0</v>
      </c>
      <c r="R82" s="516"/>
      <c r="S82" s="532">
        <f t="shared" si="2"/>
        <v>0</v>
      </c>
      <c r="T82" s="533" t="str">
        <f t="shared" si="3"/>
        <v>-</v>
      </c>
    </row>
    <row r="83" spans="2:20">
      <c r="B83" s="475"/>
      <c r="C83" s="476"/>
      <c r="D83" s="477"/>
      <c r="E83" s="477"/>
      <c r="F83" s="478">
        <v>28</v>
      </c>
      <c r="G83" s="478" t="s">
        <v>289</v>
      </c>
      <c r="H83" s="479" t="s">
        <v>360</v>
      </c>
      <c r="I83" s="515"/>
      <c r="J83" s="516"/>
      <c r="K83" s="516"/>
      <c r="L83" s="515"/>
      <c r="M83" s="515"/>
      <c r="N83" s="517"/>
      <c r="O83" s="517"/>
      <c r="P83" s="517"/>
      <c r="Q83" s="531">
        <f>IF($A$1="补货",I83+J83+K83,I83)</f>
        <v>0</v>
      </c>
      <c r="R83" s="516"/>
      <c r="S83" s="532">
        <f t="shared" si="2"/>
        <v>0</v>
      </c>
      <c r="T83" s="533" t="str">
        <f t="shared" si="3"/>
        <v>-</v>
      </c>
    </row>
    <row r="84" spans="2:20">
      <c r="B84" s="475"/>
      <c r="C84" s="476"/>
      <c r="D84" s="477"/>
      <c r="E84" s="477"/>
      <c r="F84" s="478">
        <v>29</v>
      </c>
      <c r="G84" s="478" t="s">
        <v>290</v>
      </c>
      <c r="H84" s="479" t="s">
        <v>361</v>
      </c>
      <c r="I84" s="515"/>
      <c r="J84" s="516"/>
      <c r="K84" s="516"/>
      <c r="L84" s="515"/>
      <c r="M84" s="515"/>
      <c r="N84" s="517"/>
      <c r="O84" s="517"/>
      <c r="P84" s="517"/>
      <c r="Q84" s="531">
        <f>IF($A$1="补货",I84+J84+K84,I84)</f>
        <v>0</v>
      </c>
      <c r="R84" s="516"/>
      <c r="S84" s="532">
        <f t="shared" si="2"/>
        <v>0</v>
      </c>
      <c r="T84" s="533" t="str">
        <f t="shared" si="3"/>
        <v>-</v>
      </c>
    </row>
    <row r="85" spans="2:20">
      <c r="B85" s="475"/>
      <c r="C85" s="476"/>
      <c r="D85" s="477"/>
      <c r="E85" s="477"/>
      <c r="F85" s="478">
        <v>31</v>
      </c>
      <c r="G85" s="478" t="s">
        <v>291</v>
      </c>
      <c r="H85" s="479" t="s">
        <v>362</v>
      </c>
      <c r="I85" s="515"/>
      <c r="J85" s="516"/>
      <c r="K85" s="516"/>
      <c r="L85" s="515"/>
      <c r="M85" s="515"/>
      <c r="N85" s="517"/>
      <c r="O85" s="517"/>
      <c r="P85" s="517"/>
      <c r="Q85" s="531">
        <f>IF($A$1="补货",I85+J85+K85,I85)</f>
        <v>0</v>
      </c>
      <c r="R85" s="516"/>
      <c r="S85" s="532">
        <f t="shared" si="2"/>
        <v>0</v>
      </c>
      <c r="T85" s="533" t="str">
        <f t="shared" si="3"/>
        <v>-</v>
      </c>
    </row>
    <row r="86" ht="26.25" spans="2:20">
      <c r="B86" s="486"/>
      <c r="C86" s="487"/>
      <c r="D86" s="488"/>
      <c r="E86" s="488"/>
      <c r="F86" s="489">
        <v>32</v>
      </c>
      <c r="G86" s="489" t="s">
        <v>292</v>
      </c>
      <c r="H86" s="490" t="s">
        <v>363</v>
      </c>
      <c r="I86" s="524"/>
      <c r="J86" s="525"/>
      <c r="K86" s="525"/>
      <c r="L86" s="524"/>
      <c r="M86" s="524"/>
      <c r="N86" s="526"/>
      <c r="O86" s="526"/>
      <c r="P86" s="526"/>
      <c r="Q86" s="540">
        <f>IF($A$1="补货",I86+J86+K86,I86)</f>
        <v>0</v>
      </c>
      <c r="R86" s="525"/>
      <c r="S86" s="541">
        <f t="shared" si="2"/>
        <v>0</v>
      </c>
      <c r="T86" s="542" t="str">
        <f t="shared" si="3"/>
        <v>-</v>
      </c>
    </row>
  </sheetData>
  <conditionalFormatting sqref="Q3">
    <cfRule type="expression" dxfId="6" priority="150">
      <formula>AND(Q3&lt;&gt;"",Q3/P3&lt;4)</formula>
    </cfRule>
    <cfRule type="expression" dxfId="7" priority="151">
      <formula>AND(Q3&lt;&gt;"",Q3=0)</formula>
    </cfRule>
  </conditionalFormatting>
  <conditionalFormatting sqref="S3">
    <cfRule type="expression" dxfId="6" priority="148">
      <formula>AND(S3&lt;&gt;"",S3/P3&lt;4)</formula>
    </cfRule>
    <cfRule type="expression" dxfId="7" priority="149">
      <formula>AND(S3&lt;&gt;"",S3=0)</formula>
    </cfRule>
  </conditionalFormatting>
  <conditionalFormatting sqref="Q24">
    <cfRule type="expression" dxfId="6" priority="114">
      <formula>AND(Q24&lt;&gt;"",Q24/P24&lt;4)</formula>
    </cfRule>
    <cfRule type="expression" dxfId="7" priority="115">
      <formula>AND(Q24&lt;&gt;"",Q24=0)</formula>
    </cfRule>
  </conditionalFormatting>
  <conditionalFormatting sqref="S24">
    <cfRule type="expression" dxfId="6" priority="112">
      <formula>AND(S24&lt;&gt;"",S24/P24&lt;4)</formula>
    </cfRule>
    <cfRule type="expression" dxfId="7" priority="113">
      <formula>AND(S24&lt;&gt;"",S24=0)</formula>
    </cfRule>
  </conditionalFormatting>
  <conditionalFormatting sqref="Q45">
    <cfRule type="expression" dxfId="6" priority="18">
      <formula>AND(Q45&lt;&gt;"",Q45/P45&lt;4)</formula>
    </cfRule>
    <cfRule type="expression" dxfId="7" priority="19">
      <formula>AND(Q45&lt;&gt;"",Q45=0)</formula>
    </cfRule>
  </conditionalFormatting>
  <conditionalFormatting sqref="S45">
    <cfRule type="expression" dxfId="6" priority="16">
      <formula>AND(S45&lt;&gt;"",S45/P45&lt;4)</formula>
    </cfRule>
    <cfRule type="expression" dxfId="7" priority="17">
      <formula>AND(S45&lt;&gt;"",S45=0)</formula>
    </cfRule>
  </conditionalFormatting>
  <conditionalFormatting sqref="Q59">
    <cfRule type="expression" dxfId="6" priority="78">
      <formula>AND(Q59&lt;&gt;"",Q59/P59&lt;4)</formula>
    </cfRule>
    <cfRule type="expression" dxfId="7" priority="79">
      <formula>AND(Q59&lt;&gt;"",Q59=0)</formula>
    </cfRule>
  </conditionalFormatting>
  <conditionalFormatting sqref="S59">
    <cfRule type="expression" dxfId="6" priority="76">
      <formula>AND(S59&lt;&gt;"",S59/P59&lt;4)</formula>
    </cfRule>
    <cfRule type="expression" dxfId="7" priority="77">
      <formula>AND(S59&lt;&gt;"",S59=0)</formula>
    </cfRule>
  </conditionalFormatting>
  <conditionalFormatting sqref="I3:I86">
    <cfRule type="expression" dxfId="0" priority="2">
      <formula>I3/P3*7&lt;20</formula>
    </cfRule>
    <cfRule type="expression" dxfId="1" priority="3">
      <formula>I3/P3*7&lt;50</formula>
    </cfRule>
  </conditionalFormatting>
  <conditionalFormatting sqref="P3:P9">
    <cfRule type="expression" dxfId="3" priority="152">
      <formula>P3&gt;1</formula>
    </cfRule>
    <cfRule type="expression" dxfId="4" priority="153">
      <formula>P3&gt;0.5</formula>
    </cfRule>
    <cfRule type="expression" dxfId="5" priority="154">
      <formula>P3&gt;0</formula>
    </cfRule>
  </conditionalFormatting>
  <conditionalFormatting sqref="P10:P16">
    <cfRule type="expression" dxfId="3" priority="128">
      <formula>P10&gt;1</formula>
    </cfRule>
    <cfRule type="expression" dxfId="4" priority="129">
      <formula>P10&gt;0.5</formula>
    </cfRule>
    <cfRule type="expression" dxfId="5" priority="130">
      <formula>P10&gt;0</formula>
    </cfRule>
  </conditionalFormatting>
  <conditionalFormatting sqref="P17:P23">
    <cfRule type="expression" dxfId="3" priority="140">
      <formula>P17&gt;1</formula>
    </cfRule>
    <cfRule type="expression" dxfId="4" priority="141">
      <formula>P17&gt;0.5</formula>
    </cfRule>
    <cfRule type="expression" dxfId="5" priority="142">
      <formula>P17&gt;0</formula>
    </cfRule>
  </conditionalFormatting>
  <conditionalFormatting sqref="P24:P30">
    <cfRule type="expression" dxfId="3" priority="116">
      <formula>P24&gt;1</formula>
    </cfRule>
    <cfRule type="expression" dxfId="4" priority="117">
      <formula>P24&gt;0.5</formula>
    </cfRule>
    <cfRule type="expression" dxfId="5" priority="118">
      <formula>P24&gt;0</formula>
    </cfRule>
  </conditionalFormatting>
  <conditionalFormatting sqref="P31:P37">
    <cfRule type="expression" dxfId="3" priority="104">
      <formula>P31&gt;1</formula>
    </cfRule>
    <cfRule type="expression" dxfId="4" priority="105">
      <formula>P31&gt;0.5</formula>
    </cfRule>
    <cfRule type="expression" dxfId="5" priority="106">
      <formula>P31&gt;0</formula>
    </cfRule>
  </conditionalFormatting>
  <conditionalFormatting sqref="P38:P44">
    <cfRule type="expression" dxfId="3" priority="92">
      <formula>P38&gt;1</formula>
    </cfRule>
    <cfRule type="expression" dxfId="4" priority="93">
      <formula>P38&gt;0.5</formula>
    </cfRule>
    <cfRule type="expression" dxfId="5" priority="94">
      <formula>P38&gt;0</formula>
    </cfRule>
  </conditionalFormatting>
  <conditionalFormatting sqref="P45:P51">
    <cfRule type="expression" dxfId="3" priority="20">
      <formula>P45&gt;1</formula>
    </cfRule>
    <cfRule type="expression" dxfId="4" priority="21">
      <formula>P45&gt;0.5</formula>
    </cfRule>
    <cfRule type="expression" dxfId="5" priority="22">
      <formula>P45&gt;0</formula>
    </cfRule>
  </conditionalFormatting>
  <conditionalFormatting sqref="P52:P58">
    <cfRule type="expression" dxfId="3" priority="32">
      <formula>P52&gt;1</formula>
    </cfRule>
    <cfRule type="expression" dxfId="4" priority="33">
      <formula>P52&gt;0.5</formula>
    </cfRule>
    <cfRule type="expression" dxfId="5" priority="34">
      <formula>P52&gt;0</formula>
    </cfRule>
  </conditionalFormatting>
  <conditionalFormatting sqref="P59:P65">
    <cfRule type="expression" dxfId="3" priority="80">
      <formula>P59&gt;1</formula>
    </cfRule>
    <cfRule type="expression" dxfId="4" priority="81">
      <formula>P59&gt;0.5</formula>
    </cfRule>
    <cfRule type="expression" dxfId="5" priority="82">
      <formula>P59&gt;0</formula>
    </cfRule>
  </conditionalFormatting>
  <conditionalFormatting sqref="P66:P72">
    <cfRule type="expression" dxfId="3" priority="44">
      <formula>P66&gt;1</formula>
    </cfRule>
    <cfRule type="expression" dxfId="4" priority="45">
      <formula>P66&gt;0.5</formula>
    </cfRule>
    <cfRule type="expression" dxfId="5" priority="46">
      <formula>P66&gt;0</formula>
    </cfRule>
  </conditionalFormatting>
  <conditionalFormatting sqref="P73:P79">
    <cfRule type="expression" dxfId="3" priority="56">
      <formula>P73&gt;1</formula>
    </cfRule>
    <cfRule type="expression" dxfId="4" priority="57">
      <formula>P73&gt;0.5</formula>
    </cfRule>
    <cfRule type="expression" dxfId="5" priority="58">
      <formula>P73&gt;0</formula>
    </cfRule>
  </conditionalFormatting>
  <conditionalFormatting sqref="P80:P86">
    <cfRule type="expression" dxfId="3" priority="68">
      <formula>P80&gt;1</formula>
    </cfRule>
    <cfRule type="expression" dxfId="4" priority="69">
      <formula>P80&gt;0.5</formula>
    </cfRule>
    <cfRule type="expression" dxfId="5" priority="70">
      <formula>P80&gt;0</formula>
    </cfRule>
  </conditionalFormatting>
  <conditionalFormatting sqref="Q10:Q16">
    <cfRule type="expression" dxfId="6" priority="124">
      <formula>AND(Q10&lt;&gt;"",Q10/P10&lt;4)</formula>
    </cfRule>
    <cfRule type="expression" dxfId="7" priority="125">
      <formula>AND(Q10&lt;&gt;"",Q10=0)</formula>
    </cfRule>
  </conditionalFormatting>
  <conditionalFormatting sqref="Q25:Q37">
    <cfRule type="expression" dxfId="6" priority="100">
      <formula>AND(Q25&lt;&gt;"",Q25/P25&lt;4)</formula>
    </cfRule>
    <cfRule type="expression" dxfId="7" priority="101">
      <formula>AND(Q25&lt;&gt;"",Q25=0)</formula>
    </cfRule>
  </conditionalFormatting>
  <conditionalFormatting sqref="Q38:Q44">
    <cfRule type="expression" dxfId="6" priority="88">
      <formula>AND(Q38&lt;&gt;"",Q38/P38&lt;4)</formula>
    </cfRule>
    <cfRule type="expression" dxfId="7" priority="89">
      <formula>AND(Q38&lt;&gt;"",Q38=0)</formula>
    </cfRule>
  </conditionalFormatting>
  <conditionalFormatting sqref="Q46:Q51">
    <cfRule type="expression" dxfId="6" priority="9">
      <formula>AND(Q46&lt;&gt;"",Q46/P46&lt;4)</formula>
    </cfRule>
    <cfRule type="expression" dxfId="7" priority="10">
      <formula>AND(Q46&lt;&gt;"",Q46=0)</formula>
    </cfRule>
  </conditionalFormatting>
  <conditionalFormatting sqref="Q52:Q58">
    <cfRule type="expression" dxfId="6" priority="28">
      <formula>AND(Q52&lt;&gt;"",Q52/P52&lt;4)</formula>
    </cfRule>
    <cfRule type="expression" dxfId="7" priority="29">
      <formula>AND(Q52&lt;&gt;"",Q52=0)</formula>
    </cfRule>
  </conditionalFormatting>
  <conditionalFormatting sqref="Q66:Q72">
    <cfRule type="expression" dxfId="6" priority="40">
      <formula>AND(Q66&lt;&gt;"",Q66/P66&lt;4)</formula>
    </cfRule>
    <cfRule type="expression" dxfId="7" priority="41">
      <formula>AND(Q66&lt;&gt;"",Q66=0)</formula>
    </cfRule>
  </conditionalFormatting>
  <conditionalFormatting sqref="Q73:Q79">
    <cfRule type="expression" dxfId="6" priority="52">
      <formula>AND(Q73&lt;&gt;"",Q73/P73&lt;4)</formula>
    </cfRule>
    <cfRule type="expression" dxfId="7" priority="53">
      <formula>AND(Q73&lt;&gt;"",Q73=0)</formula>
    </cfRule>
  </conditionalFormatting>
  <conditionalFormatting sqref="R3:R86">
    <cfRule type="expression" dxfId="8" priority="1">
      <formula>AND($A$1&lt;&gt;"补货",R4&gt;J4)</formula>
    </cfRule>
  </conditionalFormatting>
  <conditionalFormatting sqref="S10:S16">
    <cfRule type="expression" dxfId="6" priority="122">
      <formula>AND(S10&lt;&gt;"",S10/P10&lt;4)</formula>
    </cfRule>
    <cfRule type="expression" dxfId="7" priority="123">
      <formula>AND(S10&lt;&gt;"",S10=0)</formula>
    </cfRule>
  </conditionalFormatting>
  <conditionalFormatting sqref="S25:S37">
    <cfRule type="expression" dxfId="6" priority="98">
      <formula>AND(S25&lt;&gt;"",S25/P25&lt;4)</formula>
    </cfRule>
    <cfRule type="expression" dxfId="7" priority="99">
      <formula>AND(S25&lt;&gt;"",S25=0)</formula>
    </cfRule>
  </conditionalFormatting>
  <conditionalFormatting sqref="S38:S44">
    <cfRule type="expression" dxfId="6" priority="86">
      <formula>AND(S38&lt;&gt;"",S38/P38&lt;4)</formula>
    </cfRule>
    <cfRule type="expression" dxfId="7" priority="87">
      <formula>AND(S38&lt;&gt;"",S38=0)</formula>
    </cfRule>
  </conditionalFormatting>
  <conditionalFormatting sqref="S46:S51">
    <cfRule type="expression" dxfId="6" priority="7">
      <formula>AND(S46&lt;&gt;"",S46/P46&lt;4)</formula>
    </cfRule>
    <cfRule type="expression" dxfId="7" priority="8">
      <formula>AND(S46&lt;&gt;"",S46=0)</formula>
    </cfRule>
  </conditionalFormatting>
  <conditionalFormatting sqref="S52:S58">
    <cfRule type="expression" dxfId="6" priority="26">
      <formula>AND(S52&lt;&gt;"",S52/P52&lt;4)</formula>
    </cfRule>
    <cfRule type="expression" dxfId="7" priority="27">
      <formula>AND(S52&lt;&gt;"",S52=0)</formula>
    </cfRule>
  </conditionalFormatting>
  <conditionalFormatting sqref="S66:S72">
    <cfRule type="expression" dxfId="6" priority="38">
      <formula>AND(S66&lt;&gt;"",S66/P66&lt;4)</formula>
    </cfRule>
    <cfRule type="expression" dxfId="7" priority="39">
      <formula>AND(S66&lt;&gt;"",S66=0)</formula>
    </cfRule>
  </conditionalFormatting>
  <conditionalFormatting sqref="S73:S79">
    <cfRule type="expression" dxfId="6" priority="50">
      <formula>AND(S73&lt;&gt;"",S73/P73&lt;4)</formula>
    </cfRule>
    <cfRule type="expression" dxfId="7" priority="51">
      <formula>AND(S73&lt;&gt;"",S73=0)</formula>
    </cfRule>
  </conditionalFormatting>
  <conditionalFormatting sqref="T3:T86">
    <cfRule type="expression" dxfId="9" priority="4">
      <formula>T3&lt;20</formula>
    </cfRule>
    <cfRule type="expression" dxfId="0" priority="5">
      <formula>T3&lt;50</formula>
    </cfRule>
    <cfRule type="expression" dxfId="10" priority="6">
      <formula>T3&lt;100</formula>
    </cfRule>
  </conditionalFormatting>
  <conditionalFormatting sqref="J3:K9">
    <cfRule type="expression" dxfId="2" priority="143">
      <formula>OR(J3=0,J3="0")</formula>
    </cfRule>
  </conditionalFormatting>
  <conditionalFormatting sqref="Q4:Q9 Q17:Q23">
    <cfRule type="expression" dxfId="6" priority="136">
      <formula>AND(Q4&lt;&gt;"",Q4/P4&lt;4)</formula>
    </cfRule>
    <cfRule type="expression" dxfId="7" priority="137">
      <formula>AND(Q4&lt;&gt;"",Q4=0)</formula>
    </cfRule>
  </conditionalFormatting>
  <conditionalFormatting sqref="S4:S9 S17:S23">
    <cfRule type="expression" dxfId="6" priority="134">
      <formula>AND(S4&lt;&gt;"",S4/P4&lt;4)</formula>
    </cfRule>
    <cfRule type="expression" dxfId="7" priority="135">
      <formula>AND(S4&lt;&gt;"",S4=0)</formula>
    </cfRule>
  </conditionalFormatting>
  <conditionalFormatting sqref="J10:K16">
    <cfRule type="expression" dxfId="2" priority="126">
      <formula>OR(J10=0,J10="0")</formula>
    </cfRule>
  </conditionalFormatting>
  <conditionalFormatting sqref="J17:K23">
    <cfRule type="expression" dxfId="2" priority="138">
      <formula>OR(J17=0,J17="0")</formula>
    </cfRule>
  </conditionalFormatting>
  <conditionalFormatting sqref="J24:K30">
    <cfRule type="expression" dxfId="2" priority="107">
      <formula>OR(J24=0,J24="0")</formula>
    </cfRule>
  </conditionalFormatting>
  <conditionalFormatting sqref="J31:K37">
    <cfRule type="expression" dxfId="2" priority="102">
      <formula>OR(J31=0,J31="0")</formula>
    </cfRule>
  </conditionalFormatting>
  <conditionalFormatting sqref="J38:K44">
    <cfRule type="expression" dxfId="2" priority="90">
      <formula>OR(J38=0,J38="0")</formula>
    </cfRule>
  </conditionalFormatting>
  <conditionalFormatting sqref="J45:K51">
    <cfRule type="expression" dxfId="2" priority="11">
      <formula>OR(J45=0,J45="0")</formula>
    </cfRule>
  </conditionalFormatting>
  <conditionalFormatting sqref="J52:K58">
    <cfRule type="expression" dxfId="2" priority="30">
      <formula>OR(J52=0,J52="0")</formula>
    </cfRule>
  </conditionalFormatting>
  <conditionalFormatting sqref="J59:K65">
    <cfRule type="expression" dxfId="2" priority="71">
      <formula>OR(J59=0,J59="0")</formula>
    </cfRule>
  </conditionalFormatting>
  <conditionalFormatting sqref="Q60:Q65 Q80:Q86">
    <cfRule type="expression" dxfId="6" priority="64">
      <formula>AND(Q60&lt;&gt;"",Q60/P60&lt;4)</formula>
    </cfRule>
    <cfRule type="expression" dxfId="7" priority="65">
      <formula>AND(Q60&lt;&gt;"",Q60=0)</formula>
    </cfRule>
  </conditionalFormatting>
  <conditionalFormatting sqref="S60:S65 S80:S86">
    <cfRule type="expression" dxfId="6" priority="62">
      <formula>AND(S60&lt;&gt;"",S60/P60&lt;4)</formula>
    </cfRule>
    <cfRule type="expression" dxfId="7" priority="63">
      <formula>AND(S60&lt;&gt;"",S60=0)</formula>
    </cfRule>
  </conditionalFormatting>
  <conditionalFormatting sqref="J66:K72">
    <cfRule type="expression" dxfId="2" priority="42">
      <formula>OR(J66=0,J66="0")</formula>
    </cfRule>
  </conditionalFormatting>
  <conditionalFormatting sqref="J73:K79">
    <cfRule type="expression" dxfId="2" priority="54">
      <formula>OR(J73=0,J73="0")</formula>
    </cfRule>
  </conditionalFormatting>
  <conditionalFormatting sqref="J80:K86">
    <cfRule type="expression" dxfId="2" priority="66">
      <formula>OR(J80=0,J80="0")</formula>
    </cfRule>
  </conditionalFormatting>
  <dataValidations count="1">
    <dataValidation type="list" allowBlank="1" showInputMessage="1" showErrorMessage="1" sqref="A1">
      <formula1>"补货,入库"</formula1>
    </dataValidation>
  </dataValidations>
  <pageMargins left="0.7" right="0.7" top="0.75" bottom="0.75" header="0.3" footer="0.3"/>
  <pageSetup paperSize="9" orientation="portrait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66FF66"/>
  </sheetPr>
  <dimension ref="B2:K87"/>
  <sheetViews>
    <sheetView showGridLines="0" zoomScale="55" zoomScaleNormal="55" topLeftCell="A61" workbookViewId="0">
      <selection activeCell="I74" sqref="I74"/>
    </sheetView>
  </sheetViews>
  <sheetFormatPr defaultColWidth="9" defaultRowHeight="25.5"/>
  <cols>
    <col min="2" max="2" width="10.625" customWidth="1"/>
    <col min="3" max="3" width="25.625" customWidth="1"/>
    <col min="4" max="4" width="19.75" style="467" customWidth="1"/>
    <col min="5" max="7" width="20.625" style="467" customWidth="1"/>
    <col min="8" max="8" width="22.875" style="467" customWidth="1"/>
    <col min="9" max="10" width="35.25" customWidth="1"/>
    <col min="11" max="11" width="38.375" customWidth="1"/>
  </cols>
  <sheetData>
    <row r="2" ht="60" customHeight="1" spans="3:11">
      <c r="C2" s="468" t="s">
        <v>13</v>
      </c>
      <c r="D2" s="469" t="s">
        <v>251</v>
      </c>
      <c r="E2" s="469" t="s">
        <v>251</v>
      </c>
      <c r="F2" s="469" t="s">
        <v>283</v>
      </c>
      <c r="G2" s="469" t="s">
        <v>284</v>
      </c>
      <c r="H2" s="469" t="s">
        <v>192</v>
      </c>
      <c r="I2" s="469" t="s">
        <v>0</v>
      </c>
      <c r="J2" s="469" t="s">
        <v>190</v>
      </c>
      <c r="K2" s="491" t="s">
        <v>191</v>
      </c>
    </row>
    <row r="3" ht="35.25" spans="2:11">
      <c r="B3" s="470" t="s">
        <v>285</v>
      </c>
      <c r="C3" s="471"/>
      <c r="D3" s="472" t="s">
        <v>52</v>
      </c>
      <c r="E3" s="472"/>
      <c r="F3" s="473">
        <v>23</v>
      </c>
      <c r="G3" s="473" t="s">
        <v>286</v>
      </c>
      <c r="H3" s="474"/>
      <c r="I3" s="492">
        <f>'在庫情報（雨靴）'!R3</f>
        <v>0</v>
      </c>
      <c r="J3" s="493">
        <v>34</v>
      </c>
      <c r="K3" s="494">
        <f t="shared" ref="K3:K57" si="0">I3*J3</f>
        <v>0</v>
      </c>
    </row>
    <row r="4" ht="35.25" spans="2:11">
      <c r="B4" s="475"/>
      <c r="C4" s="476"/>
      <c r="D4" s="477"/>
      <c r="E4" s="477"/>
      <c r="F4" s="478">
        <v>24</v>
      </c>
      <c r="G4" s="478" t="s">
        <v>287</v>
      </c>
      <c r="H4" s="479"/>
      <c r="I4" s="495">
        <f>'在庫情報（雨靴）'!R4</f>
        <v>0</v>
      </c>
      <c r="J4" s="496">
        <v>34</v>
      </c>
      <c r="K4" s="497">
        <f t="shared" si="0"/>
        <v>0</v>
      </c>
    </row>
    <row r="5" ht="35.25" spans="2:11">
      <c r="B5" s="475"/>
      <c r="C5" s="476"/>
      <c r="D5" s="477"/>
      <c r="E5" s="477"/>
      <c r="F5" s="478">
        <v>26</v>
      </c>
      <c r="G5" s="478" t="s">
        <v>288</v>
      </c>
      <c r="H5" s="479"/>
      <c r="I5" s="495">
        <f>'在庫情報（雨靴）'!R5</f>
        <v>0</v>
      </c>
      <c r="J5" s="496">
        <v>34</v>
      </c>
      <c r="K5" s="497">
        <f t="shared" si="0"/>
        <v>0</v>
      </c>
    </row>
    <row r="6" ht="35.25" spans="2:11">
      <c r="B6" s="475"/>
      <c r="C6" s="476"/>
      <c r="D6" s="477"/>
      <c r="E6" s="477"/>
      <c r="F6" s="478">
        <v>28</v>
      </c>
      <c r="G6" s="478" t="s">
        <v>289</v>
      </c>
      <c r="H6" s="479"/>
      <c r="I6" s="495">
        <f>'在庫情報（雨靴）'!R6</f>
        <v>0</v>
      </c>
      <c r="J6" s="496">
        <v>34</v>
      </c>
      <c r="K6" s="497">
        <f t="shared" si="0"/>
        <v>0</v>
      </c>
    </row>
    <row r="7" ht="35.25" spans="2:11">
      <c r="B7" s="475"/>
      <c r="C7" s="476"/>
      <c r="D7" s="477"/>
      <c r="E7" s="477"/>
      <c r="F7" s="478">
        <v>29</v>
      </c>
      <c r="G7" s="478" t="s">
        <v>290</v>
      </c>
      <c r="H7" s="479"/>
      <c r="I7" s="495">
        <f>'在庫情報（雨靴）'!R7</f>
        <v>0</v>
      </c>
      <c r="J7" s="496">
        <v>34</v>
      </c>
      <c r="K7" s="497">
        <f t="shared" si="0"/>
        <v>0</v>
      </c>
    </row>
    <row r="8" ht="35.25" spans="2:11">
      <c r="B8" s="475"/>
      <c r="C8" s="476"/>
      <c r="D8" s="477"/>
      <c r="E8" s="477"/>
      <c r="F8" s="478">
        <v>31</v>
      </c>
      <c r="G8" s="478" t="s">
        <v>291</v>
      </c>
      <c r="H8" s="479"/>
      <c r="I8" s="495">
        <f>'在庫情報（雨靴）'!R8</f>
        <v>0</v>
      </c>
      <c r="J8" s="496">
        <v>34</v>
      </c>
      <c r="K8" s="497">
        <f t="shared" si="0"/>
        <v>0</v>
      </c>
    </row>
    <row r="9" ht="35.25" spans="2:11">
      <c r="B9" s="475"/>
      <c r="C9" s="476"/>
      <c r="D9" s="477"/>
      <c r="E9" s="477"/>
      <c r="F9" s="480">
        <v>32</v>
      </c>
      <c r="G9" s="480" t="s">
        <v>292</v>
      </c>
      <c r="H9" s="481"/>
      <c r="I9" s="498">
        <f>'在庫情報（雨靴）'!R9</f>
        <v>0</v>
      </c>
      <c r="J9" s="499">
        <v>34</v>
      </c>
      <c r="K9" s="500">
        <f t="shared" si="0"/>
        <v>0</v>
      </c>
    </row>
    <row r="10" ht="35.25" spans="2:11">
      <c r="B10" s="475"/>
      <c r="C10" s="482"/>
      <c r="D10" s="483" t="s">
        <v>59</v>
      </c>
      <c r="E10" s="483"/>
      <c r="F10" s="484">
        <v>23</v>
      </c>
      <c r="G10" s="484" t="s">
        <v>286</v>
      </c>
      <c r="H10" s="485"/>
      <c r="I10" s="501">
        <f>'在庫情報（雨靴）'!R10</f>
        <v>0</v>
      </c>
      <c r="J10" s="502">
        <v>34</v>
      </c>
      <c r="K10" s="503">
        <f t="shared" si="0"/>
        <v>0</v>
      </c>
    </row>
    <row r="11" ht="35.25" spans="2:11">
      <c r="B11" s="475"/>
      <c r="C11" s="476"/>
      <c r="D11" s="477"/>
      <c r="E11" s="477"/>
      <c r="F11" s="478">
        <v>24</v>
      </c>
      <c r="G11" s="478" t="s">
        <v>287</v>
      </c>
      <c r="H11" s="479"/>
      <c r="I11" s="495">
        <f>'在庫情報（雨靴）'!R11</f>
        <v>0</v>
      </c>
      <c r="J11" s="496">
        <v>34</v>
      </c>
      <c r="K11" s="497">
        <f t="shared" si="0"/>
        <v>0</v>
      </c>
    </row>
    <row r="12" ht="35.25" spans="2:11">
      <c r="B12" s="475"/>
      <c r="C12" s="476"/>
      <c r="D12" s="477"/>
      <c r="E12" s="477"/>
      <c r="F12" s="478">
        <v>26</v>
      </c>
      <c r="G12" s="478" t="s">
        <v>288</v>
      </c>
      <c r="H12" s="479"/>
      <c r="I12" s="495">
        <f>'在庫情報（雨靴）'!R12</f>
        <v>0</v>
      </c>
      <c r="J12" s="496">
        <v>34</v>
      </c>
      <c r="K12" s="497">
        <f t="shared" si="0"/>
        <v>0</v>
      </c>
    </row>
    <row r="13" ht="35.25" spans="2:11">
      <c r="B13" s="475"/>
      <c r="C13" s="476"/>
      <c r="D13" s="477"/>
      <c r="E13" s="477"/>
      <c r="F13" s="478">
        <v>28</v>
      </c>
      <c r="G13" s="478" t="s">
        <v>289</v>
      </c>
      <c r="H13" s="479"/>
      <c r="I13" s="495">
        <f>'在庫情報（雨靴）'!R13</f>
        <v>0</v>
      </c>
      <c r="J13" s="496">
        <v>34</v>
      </c>
      <c r="K13" s="497">
        <f t="shared" si="0"/>
        <v>0</v>
      </c>
    </row>
    <row r="14" ht="35.25" spans="2:11">
      <c r="B14" s="475"/>
      <c r="C14" s="476"/>
      <c r="D14" s="477"/>
      <c r="E14" s="477"/>
      <c r="F14" s="478">
        <v>29</v>
      </c>
      <c r="G14" s="478" t="s">
        <v>290</v>
      </c>
      <c r="H14" s="479"/>
      <c r="I14" s="495">
        <f>'在庫情報（雨靴）'!R14</f>
        <v>0</v>
      </c>
      <c r="J14" s="496">
        <v>34</v>
      </c>
      <c r="K14" s="497">
        <f t="shared" si="0"/>
        <v>0</v>
      </c>
    </row>
    <row r="15" ht="35.25" spans="2:11">
      <c r="B15" s="475"/>
      <c r="C15" s="476"/>
      <c r="D15" s="477"/>
      <c r="E15" s="477"/>
      <c r="F15" s="478">
        <v>31</v>
      </c>
      <c r="G15" s="478" t="s">
        <v>291</v>
      </c>
      <c r="H15" s="479"/>
      <c r="I15" s="495">
        <f>'在庫情報（雨靴）'!R15</f>
        <v>0</v>
      </c>
      <c r="J15" s="496">
        <v>34</v>
      </c>
      <c r="K15" s="497">
        <f t="shared" si="0"/>
        <v>0</v>
      </c>
    </row>
    <row r="16" ht="35.25" spans="2:11">
      <c r="B16" s="475"/>
      <c r="C16" s="476"/>
      <c r="D16" s="477"/>
      <c r="E16" s="477"/>
      <c r="F16" s="480">
        <v>32</v>
      </c>
      <c r="G16" s="480" t="s">
        <v>292</v>
      </c>
      <c r="H16" s="481"/>
      <c r="I16" s="498">
        <f>'在庫情報（雨靴）'!R16</f>
        <v>0</v>
      </c>
      <c r="J16" s="499">
        <v>34</v>
      </c>
      <c r="K16" s="500">
        <f t="shared" si="0"/>
        <v>0</v>
      </c>
    </row>
    <row r="17" ht="35.25" spans="2:11">
      <c r="B17" s="475"/>
      <c r="C17" s="482"/>
      <c r="D17" s="483" t="s">
        <v>293</v>
      </c>
      <c r="E17" s="483"/>
      <c r="F17" s="484">
        <v>23</v>
      </c>
      <c r="G17" s="484" t="s">
        <v>286</v>
      </c>
      <c r="H17" s="485"/>
      <c r="I17" s="501">
        <f>'在庫情報（雨靴）'!R17</f>
        <v>0</v>
      </c>
      <c r="J17" s="502">
        <v>34</v>
      </c>
      <c r="K17" s="503">
        <f t="shared" si="0"/>
        <v>0</v>
      </c>
    </row>
    <row r="18" ht="35.25" spans="2:11">
      <c r="B18" s="475"/>
      <c r="C18" s="476"/>
      <c r="D18" s="477"/>
      <c r="E18" s="477"/>
      <c r="F18" s="478">
        <v>24</v>
      </c>
      <c r="G18" s="478" t="s">
        <v>287</v>
      </c>
      <c r="H18" s="479"/>
      <c r="I18" s="495">
        <f>'在庫情報（雨靴）'!R18</f>
        <v>0</v>
      </c>
      <c r="J18" s="496">
        <v>34</v>
      </c>
      <c r="K18" s="497">
        <f t="shared" si="0"/>
        <v>0</v>
      </c>
    </row>
    <row r="19" ht="35.25" spans="2:11">
      <c r="B19" s="475"/>
      <c r="C19" s="476"/>
      <c r="D19" s="477"/>
      <c r="E19" s="477"/>
      <c r="F19" s="478">
        <v>26</v>
      </c>
      <c r="G19" s="478" t="s">
        <v>288</v>
      </c>
      <c r="H19" s="479"/>
      <c r="I19" s="495">
        <f>'在庫情報（雨靴）'!R19</f>
        <v>0</v>
      </c>
      <c r="J19" s="496">
        <v>34</v>
      </c>
      <c r="K19" s="497">
        <f t="shared" si="0"/>
        <v>0</v>
      </c>
    </row>
    <row r="20" ht="35.25" spans="2:11">
      <c r="B20" s="475"/>
      <c r="C20" s="476"/>
      <c r="D20" s="477"/>
      <c r="E20" s="477"/>
      <c r="F20" s="478">
        <v>28</v>
      </c>
      <c r="G20" s="478" t="s">
        <v>289</v>
      </c>
      <c r="H20" s="479"/>
      <c r="I20" s="495">
        <f>'在庫情報（雨靴）'!R20</f>
        <v>0</v>
      </c>
      <c r="J20" s="496">
        <v>34</v>
      </c>
      <c r="K20" s="497">
        <f t="shared" si="0"/>
        <v>0</v>
      </c>
    </row>
    <row r="21" ht="35.25" spans="2:11">
      <c r="B21" s="475"/>
      <c r="C21" s="476"/>
      <c r="D21" s="477"/>
      <c r="E21" s="477"/>
      <c r="F21" s="478">
        <v>29</v>
      </c>
      <c r="G21" s="478" t="s">
        <v>290</v>
      </c>
      <c r="H21" s="479"/>
      <c r="I21" s="495">
        <f>'在庫情報（雨靴）'!R21</f>
        <v>0</v>
      </c>
      <c r="J21" s="496">
        <v>34</v>
      </c>
      <c r="K21" s="497">
        <f t="shared" si="0"/>
        <v>0</v>
      </c>
    </row>
    <row r="22" ht="35.25" spans="2:11">
      <c r="B22" s="475"/>
      <c r="C22" s="476"/>
      <c r="D22" s="477"/>
      <c r="E22" s="477"/>
      <c r="F22" s="478">
        <v>31</v>
      </c>
      <c r="G22" s="478" t="s">
        <v>291</v>
      </c>
      <c r="H22" s="479"/>
      <c r="I22" s="495">
        <f>'在庫情報（雨靴）'!R22</f>
        <v>0</v>
      </c>
      <c r="J22" s="496">
        <v>34</v>
      </c>
      <c r="K22" s="497">
        <f t="shared" si="0"/>
        <v>0</v>
      </c>
    </row>
    <row r="23" ht="36" spans="2:11">
      <c r="B23" s="486"/>
      <c r="C23" s="487"/>
      <c r="D23" s="488"/>
      <c r="E23" s="488"/>
      <c r="F23" s="489">
        <v>32</v>
      </c>
      <c r="G23" s="489" t="s">
        <v>292</v>
      </c>
      <c r="H23" s="490"/>
      <c r="I23" s="504">
        <f>'在庫情報（雨靴）'!R23</f>
        <v>0</v>
      </c>
      <c r="J23" s="505">
        <v>34</v>
      </c>
      <c r="K23" s="506">
        <f t="shared" si="0"/>
        <v>0</v>
      </c>
    </row>
    <row r="24" ht="35.25" spans="2:11">
      <c r="B24" s="470" t="s">
        <v>294</v>
      </c>
      <c r="C24" s="471"/>
      <c r="D24" s="472" t="s">
        <v>271</v>
      </c>
      <c r="E24" s="472" t="s">
        <v>24</v>
      </c>
      <c r="F24" s="473">
        <v>23</v>
      </c>
      <c r="G24" s="473" t="s">
        <v>286</v>
      </c>
      <c r="H24" s="474" t="s">
        <v>295</v>
      </c>
      <c r="I24" s="492">
        <f>'在庫情報（雨靴）'!R24</f>
        <v>0</v>
      </c>
      <c r="J24" s="493">
        <v>36</v>
      </c>
      <c r="K24" s="494">
        <f t="shared" si="0"/>
        <v>0</v>
      </c>
    </row>
    <row r="25" ht="35.25" spans="2:11">
      <c r="B25" s="475"/>
      <c r="C25" s="476"/>
      <c r="D25" s="477"/>
      <c r="E25" s="477"/>
      <c r="F25" s="478">
        <v>24</v>
      </c>
      <c r="G25" s="478" t="s">
        <v>287</v>
      </c>
      <c r="H25" s="479" t="s">
        <v>296</v>
      </c>
      <c r="I25" s="495">
        <f>'在庫情報（雨靴）'!R25</f>
        <v>0</v>
      </c>
      <c r="J25" s="496">
        <v>36</v>
      </c>
      <c r="K25" s="497">
        <f t="shared" si="0"/>
        <v>0</v>
      </c>
    </row>
    <row r="26" ht="35.25" spans="2:11">
      <c r="B26" s="475"/>
      <c r="C26" s="476"/>
      <c r="D26" s="477"/>
      <c r="E26" s="477"/>
      <c r="F26" s="478">
        <v>26</v>
      </c>
      <c r="G26" s="478" t="s">
        <v>288</v>
      </c>
      <c r="H26" s="479" t="s">
        <v>297</v>
      </c>
      <c r="I26" s="495">
        <f>'在庫情報（雨靴）'!R26</f>
        <v>0</v>
      </c>
      <c r="J26" s="496">
        <v>36</v>
      </c>
      <c r="K26" s="497">
        <f t="shared" si="0"/>
        <v>0</v>
      </c>
    </row>
    <row r="27" ht="35.25" spans="2:11">
      <c r="B27" s="475"/>
      <c r="C27" s="476"/>
      <c r="D27" s="477"/>
      <c r="E27" s="477"/>
      <c r="F27" s="478">
        <v>28</v>
      </c>
      <c r="G27" s="478" t="s">
        <v>289</v>
      </c>
      <c r="H27" s="479" t="s">
        <v>298</v>
      </c>
      <c r="I27" s="495">
        <f>'在庫情報（雨靴）'!R27</f>
        <v>0</v>
      </c>
      <c r="J27" s="496">
        <v>36</v>
      </c>
      <c r="K27" s="497">
        <f t="shared" si="0"/>
        <v>0</v>
      </c>
    </row>
    <row r="28" ht="35.25" spans="2:11">
      <c r="B28" s="475"/>
      <c r="C28" s="476"/>
      <c r="D28" s="477"/>
      <c r="E28" s="477"/>
      <c r="F28" s="478">
        <v>29</v>
      </c>
      <c r="G28" s="478" t="s">
        <v>290</v>
      </c>
      <c r="H28" s="479" t="s">
        <v>299</v>
      </c>
      <c r="I28" s="495">
        <f>'在庫情報（雨靴）'!R28</f>
        <v>0</v>
      </c>
      <c r="J28" s="496">
        <v>36</v>
      </c>
      <c r="K28" s="497">
        <f t="shared" si="0"/>
        <v>0</v>
      </c>
    </row>
    <row r="29" ht="35.25" spans="2:11">
      <c r="B29" s="475"/>
      <c r="C29" s="476"/>
      <c r="D29" s="477"/>
      <c r="E29" s="477"/>
      <c r="F29" s="478">
        <v>31</v>
      </c>
      <c r="G29" s="478" t="s">
        <v>291</v>
      </c>
      <c r="H29" s="479" t="s">
        <v>300</v>
      </c>
      <c r="I29" s="495">
        <f>'在庫情報（雨靴）'!R29</f>
        <v>0</v>
      </c>
      <c r="J29" s="496">
        <v>36</v>
      </c>
      <c r="K29" s="497">
        <f t="shared" si="0"/>
        <v>0</v>
      </c>
    </row>
    <row r="30" ht="36" spans="2:11">
      <c r="B30" s="475"/>
      <c r="C30" s="476"/>
      <c r="D30" s="477"/>
      <c r="E30" s="477"/>
      <c r="F30" s="480">
        <v>32</v>
      </c>
      <c r="G30" s="480" t="s">
        <v>292</v>
      </c>
      <c r="H30" s="481" t="s">
        <v>301</v>
      </c>
      <c r="I30" s="504">
        <f>'在庫情報（雨靴）'!R30</f>
        <v>0</v>
      </c>
      <c r="J30" s="505">
        <v>36</v>
      </c>
      <c r="K30" s="506">
        <f t="shared" si="0"/>
        <v>0</v>
      </c>
    </row>
    <row r="31" ht="35.25" spans="2:11">
      <c r="B31" s="475"/>
      <c r="C31" s="482"/>
      <c r="D31" s="483" t="s">
        <v>256</v>
      </c>
      <c r="E31" s="483" t="s">
        <v>31</v>
      </c>
      <c r="F31" s="484">
        <v>23</v>
      </c>
      <c r="G31" s="484" t="s">
        <v>286</v>
      </c>
      <c r="H31" s="485" t="s">
        <v>302</v>
      </c>
      <c r="I31" s="492">
        <f>'在庫情報（雨靴）'!R31</f>
        <v>0</v>
      </c>
      <c r="J31" s="493">
        <v>36</v>
      </c>
      <c r="K31" s="494">
        <f t="shared" si="0"/>
        <v>0</v>
      </c>
    </row>
    <row r="32" ht="35.25" spans="2:11">
      <c r="B32" s="475"/>
      <c r="C32" s="476"/>
      <c r="D32" s="477"/>
      <c r="E32" s="477"/>
      <c r="F32" s="478">
        <v>24</v>
      </c>
      <c r="G32" s="478" t="s">
        <v>287</v>
      </c>
      <c r="H32" s="479" t="s">
        <v>303</v>
      </c>
      <c r="I32" s="495">
        <f>'在庫情報（雨靴）'!R32</f>
        <v>0</v>
      </c>
      <c r="J32" s="496">
        <v>36</v>
      </c>
      <c r="K32" s="497">
        <f t="shared" si="0"/>
        <v>0</v>
      </c>
    </row>
    <row r="33" ht="35.25" spans="2:11">
      <c r="B33" s="475"/>
      <c r="C33" s="476"/>
      <c r="D33" s="477"/>
      <c r="E33" s="477"/>
      <c r="F33" s="478">
        <v>26</v>
      </c>
      <c r="G33" s="478" t="s">
        <v>288</v>
      </c>
      <c r="H33" s="479" t="s">
        <v>304</v>
      </c>
      <c r="I33" s="495">
        <f>'在庫情報（雨靴）'!R33</f>
        <v>0</v>
      </c>
      <c r="J33" s="496">
        <v>36</v>
      </c>
      <c r="K33" s="497">
        <f t="shared" si="0"/>
        <v>0</v>
      </c>
    </row>
    <row r="34" ht="35.25" spans="2:11">
      <c r="B34" s="475"/>
      <c r="C34" s="476"/>
      <c r="D34" s="477"/>
      <c r="E34" s="477"/>
      <c r="F34" s="478">
        <v>28</v>
      </c>
      <c r="G34" s="478" t="s">
        <v>289</v>
      </c>
      <c r="H34" s="479" t="s">
        <v>305</v>
      </c>
      <c r="I34" s="495">
        <f>'在庫情報（雨靴）'!R34</f>
        <v>0</v>
      </c>
      <c r="J34" s="496">
        <v>36</v>
      </c>
      <c r="K34" s="497">
        <f t="shared" si="0"/>
        <v>0</v>
      </c>
    </row>
    <row r="35" ht="35.25" spans="2:11">
      <c r="B35" s="475"/>
      <c r="C35" s="476"/>
      <c r="D35" s="477"/>
      <c r="E35" s="477"/>
      <c r="F35" s="478">
        <v>29</v>
      </c>
      <c r="G35" s="478" t="s">
        <v>290</v>
      </c>
      <c r="H35" s="479" t="s">
        <v>306</v>
      </c>
      <c r="I35" s="495">
        <f>'在庫情報（雨靴）'!R35</f>
        <v>0</v>
      </c>
      <c r="J35" s="496">
        <v>36</v>
      </c>
      <c r="K35" s="497">
        <f t="shared" si="0"/>
        <v>0</v>
      </c>
    </row>
    <row r="36" ht="35.25" spans="2:11">
      <c r="B36" s="475"/>
      <c r="C36" s="476"/>
      <c r="D36" s="477"/>
      <c r="E36" s="477"/>
      <c r="F36" s="478">
        <v>31</v>
      </c>
      <c r="G36" s="478" t="s">
        <v>291</v>
      </c>
      <c r="H36" s="479" t="s">
        <v>307</v>
      </c>
      <c r="I36" s="495">
        <f>'在庫情報（雨靴）'!R36</f>
        <v>0</v>
      </c>
      <c r="J36" s="496">
        <v>36</v>
      </c>
      <c r="K36" s="497">
        <f t="shared" si="0"/>
        <v>0</v>
      </c>
    </row>
    <row r="37" ht="36" spans="2:11">
      <c r="B37" s="486"/>
      <c r="C37" s="487"/>
      <c r="D37" s="488"/>
      <c r="E37" s="488"/>
      <c r="F37" s="489">
        <v>32</v>
      </c>
      <c r="G37" s="489" t="s">
        <v>292</v>
      </c>
      <c r="H37" s="490" t="s">
        <v>308</v>
      </c>
      <c r="I37" s="504">
        <f>'在庫情報（雨靴）'!R37</f>
        <v>0</v>
      </c>
      <c r="J37" s="505">
        <v>36</v>
      </c>
      <c r="K37" s="506">
        <f t="shared" si="0"/>
        <v>0</v>
      </c>
    </row>
    <row r="38" ht="35.25" spans="2:11">
      <c r="B38" s="475" t="s">
        <v>309</v>
      </c>
      <c r="C38" s="482"/>
      <c r="D38" s="483" t="s">
        <v>310</v>
      </c>
      <c r="E38" s="483" t="s">
        <v>31</v>
      </c>
      <c r="F38" s="484">
        <v>23</v>
      </c>
      <c r="G38" s="484" t="s">
        <v>286</v>
      </c>
      <c r="H38" s="485" t="s">
        <v>311</v>
      </c>
      <c r="I38" s="492">
        <f>'在庫情報（雨靴）'!R38</f>
        <v>0</v>
      </c>
      <c r="J38" s="493">
        <v>38</v>
      </c>
      <c r="K38" s="494">
        <f t="shared" si="0"/>
        <v>0</v>
      </c>
    </row>
    <row r="39" ht="35.25" spans="2:11">
      <c r="B39" s="475"/>
      <c r="C39" s="476"/>
      <c r="D39" s="477"/>
      <c r="E39" s="477"/>
      <c r="F39" s="478">
        <v>24</v>
      </c>
      <c r="G39" s="478" t="s">
        <v>287</v>
      </c>
      <c r="H39" s="479" t="s">
        <v>312</v>
      </c>
      <c r="I39" s="495">
        <f>'在庫情報（雨靴）'!R39</f>
        <v>0</v>
      </c>
      <c r="J39" s="496">
        <v>38</v>
      </c>
      <c r="K39" s="497">
        <f t="shared" si="0"/>
        <v>0</v>
      </c>
    </row>
    <row r="40" ht="35.25" spans="2:11">
      <c r="B40" s="475"/>
      <c r="C40" s="476"/>
      <c r="D40" s="477"/>
      <c r="E40" s="477"/>
      <c r="F40" s="478">
        <v>26</v>
      </c>
      <c r="G40" s="478" t="s">
        <v>288</v>
      </c>
      <c r="H40" s="479" t="s">
        <v>313</v>
      </c>
      <c r="I40" s="495">
        <f>'在庫情報（雨靴）'!R40</f>
        <v>0</v>
      </c>
      <c r="J40" s="496">
        <v>38</v>
      </c>
      <c r="K40" s="497">
        <f t="shared" si="0"/>
        <v>0</v>
      </c>
    </row>
    <row r="41" ht="35.25" spans="2:11">
      <c r="B41" s="475"/>
      <c r="C41" s="476"/>
      <c r="D41" s="477"/>
      <c r="E41" s="477"/>
      <c r="F41" s="478">
        <v>28</v>
      </c>
      <c r="G41" s="478" t="s">
        <v>289</v>
      </c>
      <c r="H41" s="479" t="s">
        <v>314</v>
      </c>
      <c r="I41" s="495">
        <f>'在庫情報（雨靴）'!R41</f>
        <v>0</v>
      </c>
      <c r="J41" s="496">
        <v>38</v>
      </c>
      <c r="K41" s="497">
        <f t="shared" si="0"/>
        <v>0</v>
      </c>
    </row>
    <row r="42" ht="35.25" spans="2:11">
      <c r="B42" s="475"/>
      <c r="C42" s="476"/>
      <c r="D42" s="477"/>
      <c r="E42" s="477"/>
      <c r="F42" s="478">
        <v>29</v>
      </c>
      <c r="G42" s="478" t="s">
        <v>290</v>
      </c>
      <c r="H42" s="479" t="s">
        <v>315</v>
      </c>
      <c r="I42" s="495">
        <f>'在庫情報（雨靴）'!R42</f>
        <v>0</v>
      </c>
      <c r="J42" s="496">
        <v>38</v>
      </c>
      <c r="K42" s="497">
        <f t="shared" si="0"/>
        <v>0</v>
      </c>
    </row>
    <row r="43" ht="35.25" spans="2:11">
      <c r="B43" s="475"/>
      <c r="C43" s="476"/>
      <c r="D43" s="477"/>
      <c r="E43" s="477"/>
      <c r="F43" s="478">
        <v>31</v>
      </c>
      <c r="G43" s="478" t="s">
        <v>291</v>
      </c>
      <c r="H43" s="479" t="s">
        <v>316</v>
      </c>
      <c r="I43" s="495">
        <f>'在庫情報（雨靴）'!R43</f>
        <v>0</v>
      </c>
      <c r="J43" s="496">
        <v>38</v>
      </c>
      <c r="K43" s="497">
        <f t="shared" si="0"/>
        <v>0</v>
      </c>
    </row>
    <row r="44" ht="35.25" spans="2:11">
      <c r="B44" s="475"/>
      <c r="C44" s="476"/>
      <c r="D44" s="477"/>
      <c r="E44" s="477"/>
      <c r="F44" s="480">
        <v>32</v>
      </c>
      <c r="G44" s="480" t="s">
        <v>292</v>
      </c>
      <c r="H44" s="481" t="s">
        <v>317</v>
      </c>
      <c r="I44" s="498">
        <f>'在庫情報（雨靴）'!R44</f>
        <v>0</v>
      </c>
      <c r="J44" s="499">
        <v>38</v>
      </c>
      <c r="K44" s="500">
        <f t="shared" si="0"/>
        <v>0</v>
      </c>
    </row>
    <row r="45" ht="35.25" spans="2:11">
      <c r="B45" s="475"/>
      <c r="C45" s="482"/>
      <c r="D45" s="483" t="s">
        <v>273</v>
      </c>
      <c r="E45" s="483" t="s">
        <v>274</v>
      </c>
      <c r="F45" s="484">
        <v>23</v>
      </c>
      <c r="G45" s="484" t="s">
        <v>286</v>
      </c>
      <c r="H45" s="485" t="s">
        <v>311</v>
      </c>
      <c r="I45" s="501">
        <f>'在庫情報（雨靴）'!R45</f>
        <v>0</v>
      </c>
      <c r="J45" s="502">
        <v>38</v>
      </c>
      <c r="K45" s="503">
        <f t="shared" si="0"/>
        <v>0</v>
      </c>
    </row>
    <row r="46" ht="35.25" spans="2:11">
      <c r="B46" s="475"/>
      <c r="C46" s="476"/>
      <c r="D46" s="477"/>
      <c r="E46" s="477"/>
      <c r="F46" s="478">
        <v>24</v>
      </c>
      <c r="G46" s="478" t="s">
        <v>287</v>
      </c>
      <c r="H46" s="479" t="s">
        <v>312</v>
      </c>
      <c r="I46" s="495">
        <f>'在庫情報（雨靴）'!R46</f>
        <v>0</v>
      </c>
      <c r="J46" s="496">
        <v>38</v>
      </c>
      <c r="K46" s="497">
        <f t="shared" si="0"/>
        <v>0</v>
      </c>
    </row>
    <row r="47" ht="35.25" spans="2:11">
      <c r="B47" s="475"/>
      <c r="C47" s="476"/>
      <c r="D47" s="477"/>
      <c r="E47" s="477"/>
      <c r="F47" s="478">
        <v>26</v>
      </c>
      <c r="G47" s="478" t="s">
        <v>288</v>
      </c>
      <c r="H47" s="479" t="s">
        <v>313</v>
      </c>
      <c r="I47" s="495">
        <f>'在庫情報（雨靴）'!R47</f>
        <v>0</v>
      </c>
      <c r="J47" s="496">
        <v>38</v>
      </c>
      <c r="K47" s="497">
        <f t="shared" si="0"/>
        <v>0</v>
      </c>
    </row>
    <row r="48" ht="35.25" spans="2:11">
      <c r="B48" s="475"/>
      <c r="C48" s="476"/>
      <c r="D48" s="477"/>
      <c r="E48" s="477"/>
      <c r="F48" s="478">
        <v>28</v>
      </c>
      <c r="G48" s="478" t="s">
        <v>289</v>
      </c>
      <c r="H48" s="479" t="s">
        <v>314</v>
      </c>
      <c r="I48" s="495">
        <f>'在庫情報（雨靴）'!R48</f>
        <v>0</v>
      </c>
      <c r="J48" s="496">
        <v>38</v>
      </c>
      <c r="K48" s="497">
        <f t="shared" si="0"/>
        <v>0</v>
      </c>
    </row>
    <row r="49" ht="35.25" spans="2:11">
      <c r="B49" s="475"/>
      <c r="C49" s="476"/>
      <c r="D49" s="477"/>
      <c r="E49" s="477"/>
      <c r="F49" s="478">
        <v>29</v>
      </c>
      <c r="G49" s="478" t="s">
        <v>290</v>
      </c>
      <c r="H49" s="479" t="s">
        <v>315</v>
      </c>
      <c r="I49" s="495">
        <f>'在庫情報（雨靴）'!R49</f>
        <v>0</v>
      </c>
      <c r="J49" s="496">
        <v>38</v>
      </c>
      <c r="K49" s="497">
        <f t="shared" si="0"/>
        <v>0</v>
      </c>
    </row>
    <row r="50" ht="35.25" spans="2:11">
      <c r="B50" s="475"/>
      <c r="C50" s="476"/>
      <c r="D50" s="477"/>
      <c r="E50" s="477"/>
      <c r="F50" s="478">
        <v>31</v>
      </c>
      <c r="G50" s="478" t="s">
        <v>291</v>
      </c>
      <c r="H50" s="479" t="s">
        <v>316</v>
      </c>
      <c r="I50" s="495">
        <f>'在庫情報（雨靴）'!R50</f>
        <v>0</v>
      </c>
      <c r="J50" s="496">
        <v>38</v>
      </c>
      <c r="K50" s="497">
        <f t="shared" si="0"/>
        <v>0</v>
      </c>
    </row>
    <row r="51" ht="36" spans="2:11">
      <c r="B51" s="475"/>
      <c r="C51" s="476"/>
      <c r="D51" s="477"/>
      <c r="E51" s="477"/>
      <c r="F51" s="480">
        <v>32</v>
      </c>
      <c r="G51" s="480" t="s">
        <v>292</v>
      </c>
      <c r="H51" s="481" t="s">
        <v>317</v>
      </c>
      <c r="I51" s="498">
        <f>'在庫情報（雨靴）'!R51</f>
        <v>0</v>
      </c>
      <c r="J51" s="499">
        <v>38</v>
      </c>
      <c r="K51" s="500">
        <f t="shared" si="0"/>
        <v>0</v>
      </c>
    </row>
    <row r="52" ht="35.25" spans="2:11">
      <c r="B52" s="475"/>
      <c r="C52" s="482"/>
      <c r="D52" s="483" t="s">
        <v>325</v>
      </c>
      <c r="E52" s="483" t="s">
        <v>326</v>
      </c>
      <c r="F52" s="484">
        <v>23</v>
      </c>
      <c r="G52" s="484" t="s">
        <v>286</v>
      </c>
      <c r="H52" s="485" t="s">
        <v>327</v>
      </c>
      <c r="I52" s="492">
        <f>'在庫情報（雨靴）'!R52</f>
        <v>0</v>
      </c>
      <c r="J52" s="493">
        <v>36</v>
      </c>
      <c r="K52" s="494">
        <f t="shared" si="0"/>
        <v>0</v>
      </c>
    </row>
    <row r="53" ht="35.25" spans="2:11">
      <c r="B53" s="475"/>
      <c r="C53" s="476"/>
      <c r="D53" s="477"/>
      <c r="E53" s="477"/>
      <c r="F53" s="478">
        <v>24</v>
      </c>
      <c r="G53" s="478" t="s">
        <v>287</v>
      </c>
      <c r="H53" s="479" t="s">
        <v>328</v>
      </c>
      <c r="I53" s="495">
        <f>'在庫情報（雨靴）'!R53</f>
        <v>0</v>
      </c>
      <c r="J53" s="496">
        <v>36</v>
      </c>
      <c r="K53" s="497">
        <f t="shared" si="0"/>
        <v>0</v>
      </c>
    </row>
    <row r="54" ht="35.25" spans="2:11">
      <c r="B54" s="475"/>
      <c r="C54" s="476"/>
      <c r="D54" s="477"/>
      <c r="E54" s="477"/>
      <c r="F54" s="478">
        <v>26</v>
      </c>
      <c r="G54" s="478" t="s">
        <v>288</v>
      </c>
      <c r="H54" s="479" t="s">
        <v>329</v>
      </c>
      <c r="I54" s="495">
        <f>'在庫情報（雨靴）'!R54</f>
        <v>0</v>
      </c>
      <c r="J54" s="496">
        <v>36</v>
      </c>
      <c r="K54" s="497">
        <f t="shared" si="0"/>
        <v>0</v>
      </c>
    </row>
    <row r="55" ht="35.25" spans="2:11">
      <c r="B55" s="475"/>
      <c r="C55" s="476"/>
      <c r="D55" s="477"/>
      <c r="E55" s="477"/>
      <c r="F55" s="478">
        <v>28</v>
      </c>
      <c r="G55" s="478" t="s">
        <v>289</v>
      </c>
      <c r="H55" s="479" t="s">
        <v>330</v>
      </c>
      <c r="I55" s="495">
        <f>'在庫情報（雨靴）'!R55</f>
        <v>0</v>
      </c>
      <c r="J55" s="496">
        <v>36</v>
      </c>
      <c r="K55" s="497">
        <f t="shared" si="0"/>
        <v>0</v>
      </c>
    </row>
    <row r="56" ht="35.25" spans="2:11">
      <c r="B56" s="475"/>
      <c r="C56" s="476"/>
      <c r="D56" s="477"/>
      <c r="E56" s="477"/>
      <c r="F56" s="478">
        <v>29</v>
      </c>
      <c r="G56" s="478" t="s">
        <v>290</v>
      </c>
      <c r="H56" s="479" t="s">
        <v>331</v>
      </c>
      <c r="I56" s="495">
        <f>'在庫情報（雨靴）'!R56</f>
        <v>0</v>
      </c>
      <c r="J56" s="496">
        <v>36</v>
      </c>
      <c r="K56" s="497">
        <f t="shared" si="0"/>
        <v>0</v>
      </c>
    </row>
    <row r="57" ht="35.25" spans="2:11">
      <c r="B57" s="475"/>
      <c r="C57" s="476"/>
      <c r="D57" s="477"/>
      <c r="E57" s="477"/>
      <c r="F57" s="478">
        <v>31</v>
      </c>
      <c r="G57" s="478" t="s">
        <v>291</v>
      </c>
      <c r="H57" s="479" t="s">
        <v>332</v>
      </c>
      <c r="I57" s="495">
        <f>'在庫情報（雨靴）'!R57</f>
        <v>0</v>
      </c>
      <c r="J57" s="496">
        <v>36</v>
      </c>
      <c r="K57" s="497">
        <f t="shared" si="0"/>
        <v>0</v>
      </c>
    </row>
    <row r="58" ht="36" spans="2:11">
      <c r="B58" s="486"/>
      <c r="C58" s="487"/>
      <c r="D58" s="488"/>
      <c r="E58" s="488"/>
      <c r="F58" s="489">
        <v>32</v>
      </c>
      <c r="G58" s="489" t="s">
        <v>292</v>
      </c>
      <c r="H58" s="490" t="s">
        <v>333</v>
      </c>
      <c r="I58" s="504">
        <f>'在庫情報（雨靴）'!R58</f>
        <v>0</v>
      </c>
      <c r="J58" s="505">
        <v>36</v>
      </c>
      <c r="K58" s="506">
        <f t="shared" ref="K58:K86" si="1">I58*J58</f>
        <v>0</v>
      </c>
    </row>
    <row r="59" ht="35.25" spans="2:11">
      <c r="B59" s="470" t="s">
        <v>334</v>
      </c>
      <c r="C59" s="471"/>
      <c r="D59" s="472" t="s">
        <v>264</v>
      </c>
      <c r="E59" s="472"/>
      <c r="F59" s="473">
        <v>23</v>
      </c>
      <c r="G59" s="473" t="s">
        <v>286</v>
      </c>
      <c r="H59" s="474" t="s">
        <v>335</v>
      </c>
      <c r="I59" s="492">
        <f>'在庫情報（雨靴）'!R59</f>
        <v>0</v>
      </c>
      <c r="J59" s="493">
        <v>36</v>
      </c>
      <c r="K59" s="494">
        <f t="shared" si="1"/>
        <v>0</v>
      </c>
    </row>
    <row r="60" ht="35.25" spans="2:11">
      <c r="B60" s="475"/>
      <c r="C60" s="476"/>
      <c r="D60" s="477"/>
      <c r="E60" s="477"/>
      <c r="F60" s="478">
        <v>24</v>
      </c>
      <c r="G60" s="478" t="s">
        <v>287</v>
      </c>
      <c r="H60" s="479" t="s">
        <v>336</v>
      </c>
      <c r="I60" s="495">
        <f>'在庫情報（雨靴）'!R60</f>
        <v>0</v>
      </c>
      <c r="J60" s="496">
        <v>36</v>
      </c>
      <c r="K60" s="497">
        <f t="shared" si="1"/>
        <v>0</v>
      </c>
    </row>
    <row r="61" ht="35.25" spans="2:11">
      <c r="B61" s="475"/>
      <c r="C61" s="476"/>
      <c r="D61" s="477"/>
      <c r="E61" s="477"/>
      <c r="F61" s="478">
        <v>26</v>
      </c>
      <c r="G61" s="478" t="s">
        <v>288</v>
      </c>
      <c r="H61" s="479" t="s">
        <v>337</v>
      </c>
      <c r="I61" s="495">
        <f>'在庫情報（雨靴）'!R61</f>
        <v>0</v>
      </c>
      <c r="J61" s="496">
        <v>36</v>
      </c>
      <c r="K61" s="497">
        <f t="shared" si="1"/>
        <v>0</v>
      </c>
    </row>
    <row r="62" ht="35.25" spans="2:11">
      <c r="B62" s="475"/>
      <c r="C62" s="476"/>
      <c r="D62" s="477"/>
      <c r="E62" s="477"/>
      <c r="F62" s="478">
        <v>28</v>
      </c>
      <c r="G62" s="478" t="s">
        <v>289</v>
      </c>
      <c r="H62" s="479" t="s">
        <v>338</v>
      </c>
      <c r="I62" s="495">
        <f>'在庫情報（雨靴）'!R62</f>
        <v>0</v>
      </c>
      <c r="J62" s="496">
        <v>36</v>
      </c>
      <c r="K62" s="497">
        <f t="shared" si="1"/>
        <v>0</v>
      </c>
    </row>
    <row r="63" ht="35.25" spans="2:11">
      <c r="B63" s="475"/>
      <c r="C63" s="476"/>
      <c r="D63" s="477"/>
      <c r="E63" s="477"/>
      <c r="F63" s="478">
        <v>29</v>
      </c>
      <c r="G63" s="478" t="s">
        <v>290</v>
      </c>
      <c r="H63" s="479" t="s">
        <v>339</v>
      </c>
      <c r="I63" s="495">
        <f>'在庫情報（雨靴）'!R63</f>
        <v>0</v>
      </c>
      <c r="J63" s="496">
        <v>36</v>
      </c>
      <c r="K63" s="497">
        <f t="shared" si="1"/>
        <v>0</v>
      </c>
    </row>
    <row r="64" ht="35.25" spans="2:11">
      <c r="B64" s="475"/>
      <c r="C64" s="476"/>
      <c r="D64" s="477"/>
      <c r="E64" s="477"/>
      <c r="F64" s="478">
        <v>31</v>
      </c>
      <c r="G64" s="478" t="s">
        <v>291</v>
      </c>
      <c r="H64" s="479" t="s">
        <v>340</v>
      </c>
      <c r="I64" s="495">
        <f>'在庫情報（雨靴）'!R64</f>
        <v>0</v>
      </c>
      <c r="J64" s="496">
        <v>36</v>
      </c>
      <c r="K64" s="497">
        <f t="shared" si="1"/>
        <v>0</v>
      </c>
    </row>
    <row r="65" ht="35.25" spans="2:11">
      <c r="B65" s="475"/>
      <c r="C65" s="476"/>
      <c r="D65" s="477"/>
      <c r="E65" s="477"/>
      <c r="F65" s="480">
        <v>32</v>
      </c>
      <c r="G65" s="480" t="s">
        <v>292</v>
      </c>
      <c r="H65" s="481" t="s">
        <v>341</v>
      </c>
      <c r="I65" s="498">
        <f>'在庫情報（雨靴）'!R65</f>
        <v>0</v>
      </c>
      <c r="J65" s="499">
        <v>36</v>
      </c>
      <c r="K65" s="500">
        <f t="shared" si="1"/>
        <v>0</v>
      </c>
    </row>
    <row r="66" ht="35.25" spans="2:11">
      <c r="B66" s="475"/>
      <c r="C66" s="482"/>
      <c r="D66" s="483" t="s">
        <v>256</v>
      </c>
      <c r="E66" s="483"/>
      <c r="F66" s="484">
        <v>23</v>
      </c>
      <c r="G66" s="484" t="s">
        <v>286</v>
      </c>
      <c r="H66" s="485" t="s">
        <v>342</v>
      </c>
      <c r="I66" s="501">
        <f>'在庫情報（雨靴）'!R66</f>
        <v>0</v>
      </c>
      <c r="J66" s="502">
        <v>36</v>
      </c>
      <c r="K66" s="503">
        <f t="shared" si="1"/>
        <v>0</v>
      </c>
    </row>
    <row r="67" ht="35.25" spans="2:11">
      <c r="B67" s="475"/>
      <c r="C67" s="476"/>
      <c r="D67" s="477"/>
      <c r="E67" s="477"/>
      <c r="F67" s="478">
        <v>24</v>
      </c>
      <c r="G67" s="478" t="s">
        <v>287</v>
      </c>
      <c r="H67" s="479" t="s">
        <v>343</v>
      </c>
      <c r="I67" s="495">
        <f>'在庫情報（雨靴）'!R67</f>
        <v>0</v>
      </c>
      <c r="J67" s="496">
        <v>36</v>
      </c>
      <c r="K67" s="497">
        <f t="shared" si="1"/>
        <v>0</v>
      </c>
    </row>
    <row r="68" ht="35.25" spans="2:11">
      <c r="B68" s="475"/>
      <c r="C68" s="476"/>
      <c r="D68" s="477"/>
      <c r="E68" s="477"/>
      <c r="F68" s="478">
        <v>26</v>
      </c>
      <c r="G68" s="478" t="s">
        <v>288</v>
      </c>
      <c r="H68" s="479" t="s">
        <v>344</v>
      </c>
      <c r="I68" s="495">
        <f>'在庫情報（雨靴）'!R68</f>
        <v>0</v>
      </c>
      <c r="J68" s="496">
        <v>36</v>
      </c>
      <c r="K68" s="497">
        <f t="shared" si="1"/>
        <v>0</v>
      </c>
    </row>
    <row r="69" ht="35.25" spans="2:11">
      <c r="B69" s="475"/>
      <c r="C69" s="476"/>
      <c r="D69" s="477"/>
      <c r="E69" s="477"/>
      <c r="F69" s="478">
        <v>28</v>
      </c>
      <c r="G69" s="478" t="s">
        <v>289</v>
      </c>
      <c r="H69" s="479" t="s">
        <v>345</v>
      </c>
      <c r="I69" s="495">
        <f>'在庫情報（雨靴）'!R69</f>
        <v>0</v>
      </c>
      <c r="J69" s="496">
        <v>36</v>
      </c>
      <c r="K69" s="497">
        <f t="shared" si="1"/>
        <v>0</v>
      </c>
    </row>
    <row r="70" ht="35.25" spans="2:11">
      <c r="B70" s="475"/>
      <c r="C70" s="476"/>
      <c r="D70" s="477"/>
      <c r="E70" s="477"/>
      <c r="F70" s="478">
        <v>29</v>
      </c>
      <c r="G70" s="478" t="s">
        <v>290</v>
      </c>
      <c r="H70" s="479" t="s">
        <v>346</v>
      </c>
      <c r="I70" s="495">
        <f>'在庫情報（雨靴）'!R70</f>
        <v>0</v>
      </c>
      <c r="J70" s="496">
        <v>36</v>
      </c>
      <c r="K70" s="497">
        <f t="shared" si="1"/>
        <v>0</v>
      </c>
    </row>
    <row r="71" ht="35.25" spans="2:11">
      <c r="B71" s="475"/>
      <c r="C71" s="476"/>
      <c r="D71" s="477"/>
      <c r="E71" s="477"/>
      <c r="F71" s="478">
        <v>31</v>
      </c>
      <c r="G71" s="478" t="s">
        <v>291</v>
      </c>
      <c r="H71" s="479" t="s">
        <v>347</v>
      </c>
      <c r="I71" s="495">
        <f>'在庫情報（雨靴）'!R71</f>
        <v>0</v>
      </c>
      <c r="J71" s="496">
        <v>36</v>
      </c>
      <c r="K71" s="497">
        <f t="shared" si="1"/>
        <v>0</v>
      </c>
    </row>
    <row r="72" ht="35.25" spans="2:11">
      <c r="B72" s="475"/>
      <c r="C72" s="476"/>
      <c r="D72" s="477"/>
      <c r="E72" s="477"/>
      <c r="F72" s="480">
        <v>32</v>
      </c>
      <c r="G72" s="480" t="s">
        <v>292</v>
      </c>
      <c r="H72" s="481" t="s">
        <v>348</v>
      </c>
      <c r="I72" s="498">
        <f>'在庫情報（雨靴）'!R72</f>
        <v>0</v>
      </c>
      <c r="J72" s="499">
        <v>36</v>
      </c>
      <c r="K72" s="500">
        <f t="shared" si="1"/>
        <v>0</v>
      </c>
    </row>
    <row r="73" ht="35.25" spans="2:11">
      <c r="B73" s="475"/>
      <c r="C73" s="482"/>
      <c r="D73" s="483" t="s">
        <v>349</v>
      </c>
      <c r="E73" s="483"/>
      <c r="F73" s="484">
        <v>23</v>
      </c>
      <c r="G73" s="484" t="s">
        <v>286</v>
      </c>
      <c r="H73" s="485" t="s">
        <v>350</v>
      </c>
      <c r="I73" s="501">
        <f>'在庫情報（雨靴）'!R73</f>
        <v>0</v>
      </c>
      <c r="J73" s="502">
        <v>36</v>
      </c>
      <c r="K73" s="503">
        <f t="shared" si="1"/>
        <v>0</v>
      </c>
    </row>
    <row r="74" ht="35.25" spans="2:11">
      <c r="B74" s="475"/>
      <c r="C74" s="476"/>
      <c r="D74" s="477"/>
      <c r="E74" s="477"/>
      <c r="F74" s="478">
        <v>24</v>
      </c>
      <c r="G74" s="478" t="s">
        <v>287</v>
      </c>
      <c r="H74" s="479" t="s">
        <v>351</v>
      </c>
      <c r="I74" s="495">
        <f>'在庫情報（雨靴）'!R74</f>
        <v>0</v>
      </c>
      <c r="J74" s="496">
        <v>36</v>
      </c>
      <c r="K74" s="497">
        <f t="shared" si="1"/>
        <v>0</v>
      </c>
    </row>
    <row r="75" ht="35.25" spans="2:11">
      <c r="B75" s="475"/>
      <c r="C75" s="476"/>
      <c r="D75" s="477"/>
      <c r="E75" s="477"/>
      <c r="F75" s="478">
        <v>26</v>
      </c>
      <c r="G75" s="478" t="s">
        <v>288</v>
      </c>
      <c r="H75" s="479" t="s">
        <v>352</v>
      </c>
      <c r="I75" s="495">
        <f>'在庫情報（雨靴）'!R75</f>
        <v>0</v>
      </c>
      <c r="J75" s="496">
        <v>36</v>
      </c>
      <c r="K75" s="497">
        <f t="shared" si="1"/>
        <v>0</v>
      </c>
    </row>
    <row r="76" ht="35.25" spans="2:11">
      <c r="B76" s="475"/>
      <c r="C76" s="476"/>
      <c r="D76" s="477"/>
      <c r="E76" s="477"/>
      <c r="F76" s="478">
        <v>28</v>
      </c>
      <c r="G76" s="478" t="s">
        <v>289</v>
      </c>
      <c r="H76" s="479" t="s">
        <v>353</v>
      </c>
      <c r="I76" s="495">
        <f>'在庫情報（雨靴）'!R76</f>
        <v>0</v>
      </c>
      <c r="J76" s="496">
        <v>36</v>
      </c>
      <c r="K76" s="497">
        <f t="shared" si="1"/>
        <v>0</v>
      </c>
    </row>
    <row r="77" ht="35.25" spans="2:11">
      <c r="B77" s="475"/>
      <c r="C77" s="476"/>
      <c r="D77" s="477"/>
      <c r="E77" s="477"/>
      <c r="F77" s="478">
        <v>29</v>
      </c>
      <c r="G77" s="478" t="s">
        <v>290</v>
      </c>
      <c r="H77" s="479" t="s">
        <v>354</v>
      </c>
      <c r="I77" s="495">
        <f>'在庫情報（雨靴）'!R77</f>
        <v>0</v>
      </c>
      <c r="J77" s="496">
        <v>36</v>
      </c>
      <c r="K77" s="497">
        <f t="shared" si="1"/>
        <v>0</v>
      </c>
    </row>
    <row r="78" ht="35.25" spans="2:11">
      <c r="B78" s="475"/>
      <c r="C78" s="476"/>
      <c r="D78" s="477"/>
      <c r="E78" s="477"/>
      <c r="F78" s="478">
        <v>31</v>
      </c>
      <c r="G78" s="478" t="s">
        <v>291</v>
      </c>
      <c r="H78" s="479" t="s">
        <v>355</v>
      </c>
      <c r="I78" s="495">
        <f>'在庫情報（雨靴）'!R78</f>
        <v>0</v>
      </c>
      <c r="J78" s="496">
        <v>36</v>
      </c>
      <c r="K78" s="497">
        <f t="shared" si="1"/>
        <v>0</v>
      </c>
    </row>
    <row r="79" ht="35.25" spans="2:11">
      <c r="B79" s="475"/>
      <c r="C79" s="476"/>
      <c r="D79" s="477"/>
      <c r="E79" s="477"/>
      <c r="F79" s="480">
        <v>32</v>
      </c>
      <c r="G79" s="480" t="s">
        <v>292</v>
      </c>
      <c r="H79" s="481" t="s">
        <v>356</v>
      </c>
      <c r="I79" s="498">
        <f>'在庫情報（雨靴）'!R79</f>
        <v>0</v>
      </c>
      <c r="J79" s="499">
        <v>36</v>
      </c>
      <c r="K79" s="500">
        <f t="shared" si="1"/>
        <v>0</v>
      </c>
    </row>
    <row r="80" ht="35.25" spans="2:11">
      <c r="B80" s="475"/>
      <c r="C80" s="482"/>
      <c r="D80" s="483" t="s">
        <v>253</v>
      </c>
      <c r="E80" s="483"/>
      <c r="F80" s="484">
        <v>23</v>
      </c>
      <c r="G80" s="484" t="s">
        <v>286</v>
      </c>
      <c r="H80" s="485" t="s">
        <v>357</v>
      </c>
      <c r="I80" s="501">
        <f>'在庫情報（雨靴）'!R80</f>
        <v>0</v>
      </c>
      <c r="J80" s="502">
        <v>36</v>
      </c>
      <c r="K80" s="503">
        <f t="shared" si="1"/>
        <v>0</v>
      </c>
    </row>
    <row r="81" ht="35.25" spans="2:11">
      <c r="B81" s="475"/>
      <c r="C81" s="476"/>
      <c r="D81" s="477"/>
      <c r="E81" s="477"/>
      <c r="F81" s="478">
        <v>24</v>
      </c>
      <c r="G81" s="478" t="s">
        <v>287</v>
      </c>
      <c r="H81" s="479" t="s">
        <v>358</v>
      </c>
      <c r="I81" s="495">
        <f>'在庫情報（雨靴）'!R81</f>
        <v>0</v>
      </c>
      <c r="J81" s="496">
        <v>36</v>
      </c>
      <c r="K81" s="497">
        <f t="shared" si="1"/>
        <v>0</v>
      </c>
    </row>
    <row r="82" ht="35.25" spans="2:11">
      <c r="B82" s="475"/>
      <c r="C82" s="476"/>
      <c r="D82" s="477"/>
      <c r="E82" s="477"/>
      <c r="F82" s="478">
        <v>26</v>
      </c>
      <c r="G82" s="478" t="s">
        <v>288</v>
      </c>
      <c r="H82" s="479" t="s">
        <v>359</v>
      </c>
      <c r="I82" s="495">
        <f>'在庫情報（雨靴）'!R82</f>
        <v>0</v>
      </c>
      <c r="J82" s="496">
        <v>36</v>
      </c>
      <c r="K82" s="497">
        <f t="shared" si="1"/>
        <v>0</v>
      </c>
    </row>
    <row r="83" ht="35.25" spans="2:11">
      <c r="B83" s="475"/>
      <c r="C83" s="476"/>
      <c r="D83" s="477"/>
      <c r="E83" s="477"/>
      <c r="F83" s="478">
        <v>28</v>
      </c>
      <c r="G83" s="478" t="s">
        <v>289</v>
      </c>
      <c r="H83" s="479" t="s">
        <v>360</v>
      </c>
      <c r="I83" s="495">
        <f>'在庫情報（雨靴）'!R83</f>
        <v>0</v>
      </c>
      <c r="J83" s="496">
        <v>36</v>
      </c>
      <c r="K83" s="497">
        <f t="shared" si="1"/>
        <v>0</v>
      </c>
    </row>
    <row r="84" ht="35.25" spans="2:11">
      <c r="B84" s="475"/>
      <c r="C84" s="476"/>
      <c r="D84" s="477"/>
      <c r="E84" s="477"/>
      <c r="F84" s="478">
        <v>29</v>
      </c>
      <c r="G84" s="478" t="s">
        <v>290</v>
      </c>
      <c r="H84" s="479" t="s">
        <v>361</v>
      </c>
      <c r="I84" s="495">
        <f>'在庫情報（雨靴）'!R84</f>
        <v>0</v>
      </c>
      <c r="J84" s="496">
        <v>36</v>
      </c>
      <c r="K84" s="497">
        <f t="shared" si="1"/>
        <v>0</v>
      </c>
    </row>
    <row r="85" ht="35.25" spans="2:11">
      <c r="B85" s="475"/>
      <c r="C85" s="476"/>
      <c r="D85" s="477"/>
      <c r="E85" s="477"/>
      <c r="F85" s="478">
        <v>31</v>
      </c>
      <c r="G85" s="478" t="s">
        <v>291</v>
      </c>
      <c r="H85" s="479" t="s">
        <v>362</v>
      </c>
      <c r="I85" s="495">
        <f>'在庫情報（雨靴）'!R85</f>
        <v>0</v>
      </c>
      <c r="J85" s="496">
        <v>36</v>
      </c>
      <c r="K85" s="497">
        <f t="shared" si="1"/>
        <v>0</v>
      </c>
    </row>
    <row r="86" ht="36" spans="2:11">
      <c r="B86" s="486"/>
      <c r="C86" s="487"/>
      <c r="D86" s="488"/>
      <c r="E86" s="488"/>
      <c r="F86" s="489">
        <v>32</v>
      </c>
      <c r="G86" s="489" t="s">
        <v>292</v>
      </c>
      <c r="H86" s="490" t="s">
        <v>363</v>
      </c>
      <c r="I86" s="504">
        <f>'在庫情報（雨靴）'!R86</f>
        <v>0</v>
      </c>
      <c r="J86" s="505">
        <v>36</v>
      </c>
      <c r="K86" s="506">
        <f t="shared" si="1"/>
        <v>0</v>
      </c>
    </row>
    <row r="87" ht="60" spans="11:11">
      <c r="K87" s="507">
        <f>SUM(K3:K86)</f>
        <v>0</v>
      </c>
    </row>
  </sheetData>
  <autoFilter ref="B2:U87">
    <extLst/>
  </autoFilter>
  <pageMargins left="0.7" right="0.7" top="0.75" bottom="0.75" header="0.3" footer="0.3"/>
  <pageSetup paperSize="9" orientation="portrait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A1:W192"/>
  <sheetViews>
    <sheetView showGridLines="0" zoomScale="55" zoomScaleNormal="55" workbookViewId="0">
      <pane xSplit="10" ySplit="3" topLeftCell="K4" activePane="bottomRight" state="frozen"/>
      <selection/>
      <selection pane="topRight"/>
      <selection pane="bottomLeft"/>
      <selection pane="bottomRight" activeCell="A1" sqref="A1"/>
    </sheetView>
  </sheetViews>
  <sheetFormatPr defaultColWidth="9" defaultRowHeight="25.5"/>
  <cols>
    <col min="1" max="1" width="9" style="4"/>
    <col min="2" max="3" width="12.125" style="223" customWidth="1"/>
    <col min="4" max="4" width="28.625" style="5" customWidth="1"/>
    <col min="5" max="5" width="31.125" style="4" customWidth="1"/>
    <col min="6" max="6" width="10" style="4" customWidth="1"/>
    <col min="7" max="7" width="11.375" style="4" customWidth="1"/>
    <col min="8" max="8" width="15.25" style="4" customWidth="1"/>
    <col min="9" max="9" width="27.5" style="4" customWidth="1"/>
    <col min="10" max="10" width="22" style="4" hidden="1" customWidth="1"/>
    <col min="11" max="11" width="22" style="4" customWidth="1"/>
    <col min="12" max="14" width="25.625" style="4" customWidth="1"/>
    <col min="15" max="18" width="20.625" style="6" hidden="1" customWidth="1" outlineLevel="1"/>
    <col min="19" max="19" width="20.625" style="6" customWidth="1" collapsed="1"/>
    <col min="20" max="22" width="25.625" style="4" customWidth="1"/>
    <col min="23" max="23" width="31.75" style="6" customWidth="1"/>
    <col min="24" max="16384" width="9" style="4"/>
  </cols>
  <sheetData>
    <row r="1" ht="41.25" customHeight="1" spans="1:20">
      <c r="A1" s="224" t="s">
        <v>0</v>
      </c>
      <c r="L1" s="277"/>
      <c r="M1" s="277"/>
      <c r="N1" s="277"/>
      <c r="T1" s="277"/>
    </row>
    <row r="3" s="1" customFormat="1" ht="50.25" customHeight="1" spans="2:23">
      <c r="B3" s="225" t="s">
        <v>364</v>
      </c>
      <c r="C3" s="225" t="s">
        <v>365</v>
      </c>
      <c r="D3" s="226" t="s">
        <v>366</v>
      </c>
      <c r="E3" s="227" t="s">
        <v>13</v>
      </c>
      <c r="F3" s="227" t="s">
        <v>367</v>
      </c>
      <c r="G3" s="227" t="s">
        <v>368</v>
      </c>
      <c r="H3" s="227" t="s">
        <v>369</v>
      </c>
      <c r="I3" s="227" t="s">
        <v>370</v>
      </c>
      <c r="J3" s="227" t="s">
        <v>192</v>
      </c>
      <c r="K3" s="278" t="s">
        <v>371</v>
      </c>
      <c r="L3" s="227" t="s">
        <v>372</v>
      </c>
      <c r="M3" s="227" t="s">
        <v>373</v>
      </c>
      <c r="N3" s="279" t="s">
        <v>3</v>
      </c>
      <c r="O3" s="280" t="s">
        <v>4</v>
      </c>
      <c r="P3" s="280" t="s">
        <v>5</v>
      </c>
      <c r="Q3" s="280" t="s">
        <v>6</v>
      </c>
      <c r="R3" s="280" t="s">
        <v>7</v>
      </c>
      <c r="S3" s="280" t="s">
        <v>8</v>
      </c>
      <c r="T3" s="227" t="s">
        <v>374</v>
      </c>
      <c r="U3" s="227" t="s">
        <v>189</v>
      </c>
      <c r="V3" s="227" t="s">
        <v>10</v>
      </c>
      <c r="W3" s="280" t="s">
        <v>11</v>
      </c>
    </row>
    <row r="4" s="220" customFormat="1" ht="50.1" customHeight="1" spans="2:23">
      <c r="B4" s="228" t="s">
        <v>375</v>
      </c>
      <c r="C4" s="228" t="s">
        <v>376</v>
      </c>
      <c r="D4" s="229" t="s">
        <v>377</v>
      </c>
      <c r="E4" s="230"/>
      <c r="F4" s="231" t="s">
        <v>16</v>
      </c>
      <c r="G4" s="231" t="s">
        <v>378</v>
      </c>
      <c r="H4" s="231" t="s">
        <v>379</v>
      </c>
      <c r="I4" s="281" t="s">
        <v>380</v>
      </c>
      <c r="J4" s="231" t="s">
        <v>381</v>
      </c>
      <c r="K4" s="231"/>
      <c r="L4" s="282"/>
      <c r="M4" s="231"/>
      <c r="N4" s="231"/>
      <c r="O4" s="283"/>
      <c r="P4" s="283"/>
      <c r="Q4" s="283"/>
      <c r="R4" s="283"/>
      <c r="S4" s="283"/>
      <c r="T4" s="319">
        <f>IF($A$1="补货",L4+M4+N4,L4)</f>
        <v>0</v>
      </c>
      <c r="U4" s="231"/>
      <c r="V4" s="319">
        <f t="shared" ref="V4:V7" si="0">T4+U4</f>
        <v>0</v>
      </c>
      <c r="W4" s="320" t="str">
        <f t="shared" ref="W4:W7" si="1">IF(S4&gt;0,V4/S4*7,"-")</f>
        <v>-</v>
      </c>
    </row>
    <row r="5" s="220" customFormat="1" ht="50.1" customHeight="1" spans="2:23">
      <c r="B5" s="232"/>
      <c r="C5" s="232"/>
      <c r="D5" s="233"/>
      <c r="E5" s="230"/>
      <c r="F5" s="231" t="s">
        <v>17</v>
      </c>
      <c r="G5" s="231" t="s">
        <v>382</v>
      </c>
      <c r="H5" s="231" t="s">
        <v>383</v>
      </c>
      <c r="I5" s="281" t="s">
        <v>380</v>
      </c>
      <c r="J5" s="231" t="s">
        <v>384</v>
      </c>
      <c r="K5" s="231"/>
      <c r="L5" s="282"/>
      <c r="M5" s="231"/>
      <c r="N5" s="231"/>
      <c r="O5" s="283"/>
      <c r="P5" s="283"/>
      <c r="Q5" s="283"/>
      <c r="R5" s="283"/>
      <c r="S5" s="283"/>
      <c r="T5" s="319">
        <f>IF($A$1="补货",L5+M5+N5,L5)</f>
        <v>0</v>
      </c>
      <c r="U5" s="231"/>
      <c r="V5" s="319">
        <f t="shared" si="0"/>
        <v>0</v>
      </c>
      <c r="W5" s="320" t="str">
        <f t="shared" si="1"/>
        <v>-</v>
      </c>
    </row>
    <row r="6" s="220" customFormat="1" ht="50.1" customHeight="1" spans="2:23">
      <c r="B6" s="232"/>
      <c r="C6" s="232"/>
      <c r="D6" s="233"/>
      <c r="E6" s="230"/>
      <c r="F6" s="231" t="s">
        <v>18</v>
      </c>
      <c r="G6" s="231" t="s">
        <v>385</v>
      </c>
      <c r="H6" s="231" t="s">
        <v>386</v>
      </c>
      <c r="I6" s="281" t="s">
        <v>380</v>
      </c>
      <c r="J6" s="231" t="s">
        <v>387</v>
      </c>
      <c r="K6" s="231"/>
      <c r="L6" s="282"/>
      <c r="M6" s="231"/>
      <c r="N6" s="231"/>
      <c r="O6" s="283"/>
      <c r="P6" s="283"/>
      <c r="Q6" s="283"/>
      <c r="R6" s="283"/>
      <c r="S6" s="283"/>
      <c r="T6" s="319">
        <f>IF($A$1="补货",L6+M6+N6,L6)</f>
        <v>0</v>
      </c>
      <c r="U6" s="231"/>
      <c r="V6" s="319">
        <f t="shared" si="0"/>
        <v>0</v>
      </c>
      <c r="W6" s="320" t="str">
        <f t="shared" si="1"/>
        <v>-</v>
      </c>
    </row>
    <row r="7" s="220" customFormat="1" ht="50.1" customHeight="1" spans="2:23">
      <c r="B7" s="232"/>
      <c r="C7" s="232"/>
      <c r="D7" s="233"/>
      <c r="E7" s="230"/>
      <c r="F7" s="234" t="s">
        <v>19</v>
      </c>
      <c r="G7" s="234" t="s">
        <v>388</v>
      </c>
      <c r="H7" s="234" t="s">
        <v>389</v>
      </c>
      <c r="I7" s="284" t="s">
        <v>380</v>
      </c>
      <c r="J7" s="234" t="s">
        <v>390</v>
      </c>
      <c r="K7" s="234"/>
      <c r="L7" s="285"/>
      <c r="M7" s="234"/>
      <c r="N7" s="234"/>
      <c r="O7" s="286"/>
      <c r="P7" s="286"/>
      <c r="Q7" s="286"/>
      <c r="R7" s="286"/>
      <c r="S7" s="286"/>
      <c r="T7" s="321">
        <f>IF($A$1="补货",L7+M7+N7,L7)</f>
        <v>0</v>
      </c>
      <c r="U7" s="234"/>
      <c r="V7" s="322">
        <f t="shared" si="0"/>
        <v>0</v>
      </c>
      <c r="W7" s="323" t="str">
        <f t="shared" si="1"/>
        <v>-</v>
      </c>
    </row>
    <row r="8" s="220" customFormat="1" ht="50.1" customHeight="1" spans="2:23">
      <c r="B8" s="228" t="s">
        <v>391</v>
      </c>
      <c r="C8" s="228" t="s">
        <v>376</v>
      </c>
      <c r="D8" s="229" t="s">
        <v>392</v>
      </c>
      <c r="E8" s="235"/>
      <c r="F8" s="236" t="s">
        <v>16</v>
      </c>
      <c r="G8" s="236" t="s">
        <v>378</v>
      </c>
      <c r="H8" s="236" t="s">
        <v>379</v>
      </c>
      <c r="I8" s="287" t="s">
        <v>393</v>
      </c>
      <c r="J8" s="236" t="s">
        <v>394</v>
      </c>
      <c r="K8" s="236"/>
      <c r="L8" s="288"/>
      <c r="M8" s="236"/>
      <c r="N8" s="236"/>
      <c r="O8" s="289"/>
      <c r="P8" s="289"/>
      <c r="Q8" s="289"/>
      <c r="R8" s="289"/>
      <c r="S8" s="289"/>
      <c r="T8" s="324">
        <f>IF($A$1="补货",L8+M8+N8,L8)</f>
        <v>0</v>
      </c>
      <c r="U8" s="236"/>
      <c r="V8" s="325">
        <f t="shared" ref="V8:V75" si="2">T8+U8</f>
        <v>0</v>
      </c>
      <c r="W8" s="326" t="str">
        <f t="shared" ref="W8:W74" si="3">IF(S8&gt;0,V8/S8*7,"-")</f>
        <v>-</v>
      </c>
    </row>
    <row r="9" s="220" customFormat="1" ht="50.1" customHeight="1" spans="2:23">
      <c r="B9" s="232"/>
      <c r="C9" s="232"/>
      <c r="D9" s="233"/>
      <c r="E9" s="230"/>
      <c r="F9" s="231" t="s">
        <v>17</v>
      </c>
      <c r="G9" s="231" t="s">
        <v>395</v>
      </c>
      <c r="H9" s="231" t="s">
        <v>383</v>
      </c>
      <c r="I9" s="290" t="s">
        <v>393</v>
      </c>
      <c r="J9" s="231" t="s">
        <v>396</v>
      </c>
      <c r="K9" s="231"/>
      <c r="L9" s="282"/>
      <c r="M9" s="231"/>
      <c r="N9" s="231"/>
      <c r="O9" s="283"/>
      <c r="P9" s="283"/>
      <c r="Q9" s="283"/>
      <c r="R9" s="283"/>
      <c r="S9" s="283"/>
      <c r="T9" s="319">
        <f>IF($A$1="补货",L9+M9+N9,L9)</f>
        <v>0</v>
      </c>
      <c r="U9" s="231"/>
      <c r="V9" s="319">
        <f t="shared" si="2"/>
        <v>0</v>
      </c>
      <c r="W9" s="320" t="str">
        <f t="shared" si="3"/>
        <v>-</v>
      </c>
    </row>
    <row r="10" s="220" customFormat="1" ht="50.1" customHeight="1" spans="2:23">
      <c r="B10" s="232"/>
      <c r="C10" s="232"/>
      <c r="D10" s="233"/>
      <c r="E10" s="230"/>
      <c r="F10" s="231" t="s">
        <v>18</v>
      </c>
      <c r="G10" s="231" t="s">
        <v>397</v>
      </c>
      <c r="H10" s="231" t="s">
        <v>386</v>
      </c>
      <c r="I10" s="290" t="s">
        <v>393</v>
      </c>
      <c r="J10" s="231" t="s">
        <v>398</v>
      </c>
      <c r="K10" s="231"/>
      <c r="L10" s="282"/>
      <c r="M10" s="231"/>
      <c r="N10" s="231"/>
      <c r="O10" s="283"/>
      <c r="P10" s="283"/>
      <c r="Q10" s="283"/>
      <c r="R10" s="283"/>
      <c r="S10" s="283"/>
      <c r="T10" s="319">
        <f>IF($A$1="补货",L10+M10+N10,L10)</f>
        <v>0</v>
      </c>
      <c r="U10" s="231"/>
      <c r="V10" s="319">
        <f t="shared" si="2"/>
        <v>0</v>
      </c>
      <c r="W10" s="320" t="str">
        <f t="shared" si="3"/>
        <v>-</v>
      </c>
    </row>
    <row r="11" s="220" customFormat="1" ht="50.1" customHeight="1" spans="2:23">
      <c r="B11" s="237"/>
      <c r="C11" s="237"/>
      <c r="D11" s="238"/>
      <c r="E11" s="239"/>
      <c r="F11" s="234" t="s">
        <v>19</v>
      </c>
      <c r="G11" s="234" t="s">
        <v>399</v>
      </c>
      <c r="H11" s="234" t="s">
        <v>389</v>
      </c>
      <c r="I11" s="291" t="s">
        <v>393</v>
      </c>
      <c r="J11" s="234" t="s">
        <v>400</v>
      </c>
      <c r="K11" s="234"/>
      <c r="L11" s="285"/>
      <c r="M11" s="234"/>
      <c r="N11" s="234"/>
      <c r="O11" s="286"/>
      <c r="P11" s="286"/>
      <c r="Q11" s="286"/>
      <c r="R11" s="286"/>
      <c r="S11" s="286"/>
      <c r="T11" s="321">
        <f>IF($A$1="补货",L11+M11+N11,L11)</f>
        <v>0</v>
      </c>
      <c r="U11" s="234"/>
      <c r="V11" s="322">
        <f t="shared" si="2"/>
        <v>0</v>
      </c>
      <c r="W11" s="323" t="str">
        <f t="shared" si="3"/>
        <v>-</v>
      </c>
    </row>
    <row r="12" s="220" customFormat="1" ht="50.1" customHeight="1" spans="2:23">
      <c r="B12" s="228" t="s">
        <v>401</v>
      </c>
      <c r="C12" s="228" t="s">
        <v>376</v>
      </c>
      <c r="D12" s="229" t="s">
        <v>402</v>
      </c>
      <c r="E12" s="235"/>
      <c r="F12" s="236" t="s">
        <v>16</v>
      </c>
      <c r="G12" s="236" t="s">
        <v>395</v>
      </c>
      <c r="H12" s="236" t="s">
        <v>383</v>
      </c>
      <c r="I12" s="292" t="s">
        <v>380</v>
      </c>
      <c r="J12" s="236" t="s">
        <v>403</v>
      </c>
      <c r="K12" s="236"/>
      <c r="L12" s="288"/>
      <c r="M12" s="236"/>
      <c r="N12" s="236"/>
      <c r="O12" s="289"/>
      <c r="P12" s="289"/>
      <c r="Q12" s="289"/>
      <c r="R12" s="289"/>
      <c r="S12" s="289"/>
      <c r="T12" s="324">
        <f>IF($A$1="补货",L12+M12+N12,L12)</f>
        <v>0</v>
      </c>
      <c r="U12" s="236"/>
      <c r="V12" s="325">
        <f t="shared" si="2"/>
        <v>0</v>
      </c>
      <c r="W12" s="326" t="str">
        <f t="shared" si="3"/>
        <v>-</v>
      </c>
    </row>
    <row r="13" s="220" customFormat="1" ht="50.1" customHeight="1" spans="2:23">
      <c r="B13" s="232"/>
      <c r="C13" s="232"/>
      <c r="D13" s="233"/>
      <c r="E13" s="230"/>
      <c r="F13" s="231" t="s">
        <v>17</v>
      </c>
      <c r="G13" s="231" t="s">
        <v>397</v>
      </c>
      <c r="H13" s="231" t="s">
        <v>386</v>
      </c>
      <c r="I13" s="281" t="s">
        <v>380</v>
      </c>
      <c r="J13" s="231" t="s">
        <v>404</v>
      </c>
      <c r="K13" s="231"/>
      <c r="L13" s="282"/>
      <c r="M13" s="231"/>
      <c r="N13" s="231"/>
      <c r="O13" s="283"/>
      <c r="P13" s="283"/>
      <c r="Q13" s="283"/>
      <c r="R13" s="283"/>
      <c r="S13" s="283"/>
      <c r="T13" s="319">
        <f>IF($A$1="补货",L13+M13+N13,L13)</f>
        <v>0</v>
      </c>
      <c r="U13" s="231"/>
      <c r="V13" s="319">
        <f t="shared" si="2"/>
        <v>0</v>
      </c>
      <c r="W13" s="320" t="str">
        <f t="shared" si="3"/>
        <v>-</v>
      </c>
    </row>
    <row r="14" s="220" customFormat="1" ht="50.1" customHeight="1" spans="2:23">
      <c r="B14" s="237"/>
      <c r="C14" s="237"/>
      <c r="D14" s="238"/>
      <c r="E14" s="239"/>
      <c r="F14" s="234" t="s">
        <v>18</v>
      </c>
      <c r="G14" s="234" t="s">
        <v>399</v>
      </c>
      <c r="H14" s="234" t="s">
        <v>389</v>
      </c>
      <c r="I14" s="284" t="s">
        <v>380</v>
      </c>
      <c r="J14" s="234" t="s">
        <v>405</v>
      </c>
      <c r="K14" s="234"/>
      <c r="L14" s="285"/>
      <c r="M14" s="234"/>
      <c r="N14" s="234"/>
      <c r="O14" s="286"/>
      <c r="P14" s="286"/>
      <c r="Q14" s="286"/>
      <c r="R14" s="286"/>
      <c r="S14" s="286"/>
      <c r="T14" s="321">
        <f>IF($A$1="补货",L14+M14+N14,L14)</f>
        <v>0</v>
      </c>
      <c r="U14" s="234"/>
      <c r="V14" s="322">
        <f t="shared" si="2"/>
        <v>0</v>
      </c>
      <c r="W14" s="323" t="str">
        <f t="shared" si="3"/>
        <v>-</v>
      </c>
    </row>
    <row r="15" s="220" customFormat="1" ht="50.1" customHeight="1" spans="2:23">
      <c r="B15" s="228" t="s">
        <v>406</v>
      </c>
      <c r="C15" s="8" t="s">
        <v>407</v>
      </c>
      <c r="D15" s="9">
        <v>20052</v>
      </c>
      <c r="E15" s="240"/>
      <c r="F15" s="236" t="s">
        <v>16</v>
      </c>
      <c r="G15" s="236" t="s">
        <v>378</v>
      </c>
      <c r="H15" s="236" t="s">
        <v>408</v>
      </c>
      <c r="I15" s="293" t="s">
        <v>380</v>
      </c>
      <c r="J15" s="236" t="s">
        <v>409</v>
      </c>
      <c r="K15" s="236"/>
      <c r="L15" s="288"/>
      <c r="M15" s="236"/>
      <c r="N15" s="236"/>
      <c r="O15" s="289"/>
      <c r="P15" s="289"/>
      <c r="Q15" s="289"/>
      <c r="R15" s="289"/>
      <c r="S15" s="289"/>
      <c r="T15" s="327">
        <f>IF($A$1="补货",L15+M15+N15,L15)</f>
        <v>0</v>
      </c>
      <c r="U15" s="236"/>
      <c r="V15" s="328">
        <f t="shared" si="2"/>
        <v>0</v>
      </c>
      <c r="W15" s="329" t="str">
        <f t="shared" si="3"/>
        <v>-</v>
      </c>
    </row>
    <row r="16" s="220" customFormat="1" ht="50.1" customHeight="1" spans="2:23">
      <c r="B16" s="232"/>
      <c r="C16" s="232"/>
      <c r="D16" s="233"/>
      <c r="E16" s="240"/>
      <c r="F16" s="231" t="s">
        <v>17</v>
      </c>
      <c r="G16" s="231" t="s">
        <v>395</v>
      </c>
      <c r="H16" s="231" t="s">
        <v>383</v>
      </c>
      <c r="I16" s="281" t="s">
        <v>380</v>
      </c>
      <c r="J16" s="231" t="s">
        <v>410</v>
      </c>
      <c r="K16" s="231"/>
      <c r="L16" s="282"/>
      <c r="M16" s="231"/>
      <c r="N16" s="231"/>
      <c r="O16" s="283"/>
      <c r="P16" s="283"/>
      <c r="Q16" s="283"/>
      <c r="R16" s="283"/>
      <c r="S16" s="283"/>
      <c r="T16" s="330">
        <f>IF($A$1="补货",L16+M16+N16,L16)</f>
        <v>0</v>
      </c>
      <c r="U16" s="231"/>
      <c r="V16" s="331">
        <f t="shared" si="2"/>
        <v>0</v>
      </c>
      <c r="W16" s="332" t="str">
        <f t="shared" si="3"/>
        <v>-</v>
      </c>
    </row>
    <row r="17" s="221" customFormat="1" ht="50.1" customHeight="1" spans="2:23">
      <c r="B17" s="241"/>
      <c r="C17" s="241"/>
      <c r="D17" s="242"/>
      <c r="E17" s="243"/>
      <c r="F17" s="244" t="s">
        <v>18</v>
      </c>
      <c r="G17" s="245" t="s">
        <v>397</v>
      </c>
      <c r="H17" s="245" t="s">
        <v>386</v>
      </c>
      <c r="I17" s="294" t="s">
        <v>393</v>
      </c>
      <c r="J17" s="244" t="s">
        <v>411</v>
      </c>
      <c r="K17" s="244"/>
      <c r="L17" s="295"/>
      <c r="M17" s="244"/>
      <c r="N17" s="244"/>
      <c r="O17" s="296"/>
      <c r="P17" s="296"/>
      <c r="Q17" s="296"/>
      <c r="R17" s="296"/>
      <c r="S17" s="296"/>
      <c r="T17" s="333">
        <f>IF($A$1="补货",L17+M17+N17,L17)</f>
        <v>0</v>
      </c>
      <c r="U17" s="334"/>
      <c r="V17" s="335">
        <f t="shared" si="2"/>
        <v>0</v>
      </c>
      <c r="W17" s="336" t="str">
        <f t="shared" si="3"/>
        <v>-</v>
      </c>
    </row>
    <row r="18" s="221" customFormat="1" ht="50.1" customHeight="1" spans="2:23">
      <c r="B18" s="246"/>
      <c r="C18" s="241"/>
      <c r="D18" s="242"/>
      <c r="E18" s="243"/>
      <c r="F18" s="247" t="s">
        <v>19</v>
      </c>
      <c r="G18" s="234" t="s">
        <v>399</v>
      </c>
      <c r="H18" s="234" t="s">
        <v>389</v>
      </c>
      <c r="I18" s="297" t="s">
        <v>393</v>
      </c>
      <c r="J18" s="247" t="s">
        <v>412</v>
      </c>
      <c r="K18" s="247"/>
      <c r="L18" s="285"/>
      <c r="M18" s="247"/>
      <c r="N18" s="247"/>
      <c r="O18" s="286"/>
      <c r="P18" s="286"/>
      <c r="Q18" s="286"/>
      <c r="R18" s="286"/>
      <c r="S18" s="286"/>
      <c r="T18" s="337">
        <f>IF($A$1="补货",L18+M18+N18,L18)</f>
        <v>0</v>
      </c>
      <c r="U18" s="338"/>
      <c r="V18" s="339">
        <f t="shared" ref="V18" si="4">T18+U18</f>
        <v>0</v>
      </c>
      <c r="W18" s="340" t="str">
        <f t="shared" ref="W18" si="5">IF(S18&gt;0,V18/S18*7,"-")</f>
        <v>-</v>
      </c>
    </row>
    <row r="19" s="220" customFormat="1" ht="50.1" customHeight="1" spans="2:23">
      <c r="B19" s="228" t="s">
        <v>413</v>
      </c>
      <c r="C19" s="228" t="s">
        <v>407</v>
      </c>
      <c r="D19" s="229" t="s">
        <v>414</v>
      </c>
      <c r="E19" s="235"/>
      <c r="F19" s="236" t="s">
        <v>16</v>
      </c>
      <c r="G19" s="236" t="s">
        <v>395</v>
      </c>
      <c r="H19" s="236" t="s">
        <v>383</v>
      </c>
      <c r="I19" s="292" t="s">
        <v>380</v>
      </c>
      <c r="J19" s="236" t="s">
        <v>415</v>
      </c>
      <c r="K19" s="236"/>
      <c r="L19" s="288"/>
      <c r="M19" s="236"/>
      <c r="N19" s="236"/>
      <c r="O19" s="289"/>
      <c r="P19" s="289"/>
      <c r="Q19" s="289"/>
      <c r="R19" s="289"/>
      <c r="S19" s="289"/>
      <c r="T19" s="324">
        <f>IF($A$1="补货",L19+M19+N19,L19)</f>
        <v>0</v>
      </c>
      <c r="U19" s="236"/>
      <c r="V19" s="325">
        <f t="shared" si="2"/>
        <v>0</v>
      </c>
      <c r="W19" s="326" t="str">
        <f t="shared" si="3"/>
        <v>-</v>
      </c>
    </row>
    <row r="20" s="220" customFormat="1" ht="50.1" customHeight="1" spans="2:23">
      <c r="B20" s="232"/>
      <c r="C20" s="232"/>
      <c r="D20" s="233"/>
      <c r="E20" s="230"/>
      <c r="F20" s="231" t="s">
        <v>17</v>
      </c>
      <c r="G20" s="231" t="s">
        <v>397</v>
      </c>
      <c r="H20" s="231" t="s">
        <v>386</v>
      </c>
      <c r="I20" s="281" t="s">
        <v>380</v>
      </c>
      <c r="J20" s="231" t="s">
        <v>416</v>
      </c>
      <c r="K20" s="231"/>
      <c r="L20" s="282"/>
      <c r="M20" s="231"/>
      <c r="N20" s="231"/>
      <c r="O20" s="283"/>
      <c r="P20" s="283"/>
      <c r="Q20" s="283"/>
      <c r="R20" s="283"/>
      <c r="S20" s="283"/>
      <c r="T20" s="319">
        <f>IF($A$1="补货",L20+M20+N20,L20)</f>
        <v>0</v>
      </c>
      <c r="U20" s="231"/>
      <c r="V20" s="319">
        <f t="shared" si="2"/>
        <v>0</v>
      </c>
      <c r="W20" s="320" t="str">
        <f t="shared" si="3"/>
        <v>-</v>
      </c>
    </row>
    <row r="21" s="220" customFormat="1" ht="50.1" customHeight="1" spans="2:23">
      <c r="B21" s="237"/>
      <c r="C21" s="237"/>
      <c r="D21" s="238"/>
      <c r="E21" s="239"/>
      <c r="F21" s="234" t="s">
        <v>18</v>
      </c>
      <c r="G21" s="234" t="s">
        <v>399</v>
      </c>
      <c r="H21" s="234" t="s">
        <v>389</v>
      </c>
      <c r="I21" s="291" t="s">
        <v>393</v>
      </c>
      <c r="J21" s="234" t="s">
        <v>417</v>
      </c>
      <c r="K21" s="234"/>
      <c r="L21" s="285"/>
      <c r="M21" s="234"/>
      <c r="N21" s="234"/>
      <c r="O21" s="286"/>
      <c r="P21" s="286"/>
      <c r="Q21" s="286"/>
      <c r="R21" s="286"/>
      <c r="S21" s="286"/>
      <c r="T21" s="321">
        <f>IF($A$1="补货",L21+M21+N21,L21)</f>
        <v>0</v>
      </c>
      <c r="U21" s="234"/>
      <c r="V21" s="322">
        <f t="shared" si="2"/>
        <v>0</v>
      </c>
      <c r="W21" s="323" t="str">
        <f t="shared" si="3"/>
        <v>-</v>
      </c>
    </row>
    <row r="22" s="220" customFormat="1" ht="50.1" customHeight="1" spans="2:23">
      <c r="B22" s="248" t="s">
        <v>418</v>
      </c>
      <c r="C22" s="248" t="s">
        <v>407</v>
      </c>
      <c r="D22" s="249" t="s">
        <v>419</v>
      </c>
      <c r="E22" s="250"/>
      <c r="F22" s="251" t="s">
        <v>16</v>
      </c>
      <c r="G22" s="251" t="s">
        <v>395</v>
      </c>
      <c r="H22" s="251" t="s">
        <v>383</v>
      </c>
      <c r="I22" s="251" t="s">
        <v>393</v>
      </c>
      <c r="J22" s="251" t="s">
        <v>420</v>
      </c>
      <c r="K22" s="251"/>
      <c r="L22" s="251"/>
      <c r="M22" s="251"/>
      <c r="N22" s="251"/>
      <c r="O22" s="298"/>
      <c r="P22" s="298"/>
      <c r="Q22" s="298"/>
      <c r="R22" s="298"/>
      <c r="S22" s="298"/>
      <c r="T22" s="341">
        <f>IF($A$1="补货",L22+M22+N22,L22)</f>
        <v>0</v>
      </c>
      <c r="U22" s="251"/>
      <c r="V22" s="251">
        <f t="shared" si="2"/>
        <v>0</v>
      </c>
      <c r="W22" s="342" t="str">
        <f t="shared" si="3"/>
        <v>-</v>
      </c>
    </row>
    <row r="23" s="220" customFormat="1" ht="50.1" customHeight="1" spans="2:23">
      <c r="B23" s="252"/>
      <c r="C23" s="252"/>
      <c r="D23" s="253"/>
      <c r="E23" s="254"/>
      <c r="F23" s="255" t="s">
        <v>17</v>
      </c>
      <c r="G23" s="255" t="s">
        <v>397</v>
      </c>
      <c r="H23" s="255" t="s">
        <v>386</v>
      </c>
      <c r="I23" s="255" t="s">
        <v>393</v>
      </c>
      <c r="J23" s="255" t="s">
        <v>421</v>
      </c>
      <c r="K23" s="255"/>
      <c r="L23" s="255"/>
      <c r="M23" s="255"/>
      <c r="N23" s="255"/>
      <c r="O23" s="299"/>
      <c r="P23" s="299"/>
      <c r="Q23" s="299"/>
      <c r="R23" s="299"/>
      <c r="S23" s="299"/>
      <c r="T23" s="343">
        <f>IF($A$1="补货",L23+M23+N23,L23)</f>
        <v>0</v>
      </c>
      <c r="U23" s="255"/>
      <c r="V23" s="255">
        <f t="shared" si="2"/>
        <v>0</v>
      </c>
      <c r="W23" s="344" t="str">
        <f t="shared" si="3"/>
        <v>-</v>
      </c>
    </row>
    <row r="24" s="220" customFormat="1" ht="50.1" customHeight="1" spans="2:23">
      <c r="B24" s="256"/>
      <c r="C24" s="256"/>
      <c r="D24" s="257"/>
      <c r="E24" s="258"/>
      <c r="F24" s="259" t="s">
        <v>18</v>
      </c>
      <c r="G24" s="259" t="s">
        <v>399</v>
      </c>
      <c r="H24" s="259" t="s">
        <v>389</v>
      </c>
      <c r="I24" s="259" t="s">
        <v>393</v>
      </c>
      <c r="J24" s="259" t="s">
        <v>422</v>
      </c>
      <c r="K24" s="259"/>
      <c r="L24" s="259"/>
      <c r="M24" s="259"/>
      <c r="N24" s="259"/>
      <c r="O24" s="300"/>
      <c r="P24" s="300"/>
      <c r="Q24" s="300"/>
      <c r="R24" s="300"/>
      <c r="S24" s="300"/>
      <c r="T24" s="345">
        <f>IF($A$1="补货",L24+M24+N24,L24)</f>
        <v>0</v>
      </c>
      <c r="U24" s="259"/>
      <c r="V24" s="259">
        <f t="shared" si="2"/>
        <v>0</v>
      </c>
      <c r="W24" s="346" t="str">
        <f t="shared" si="3"/>
        <v>-</v>
      </c>
    </row>
    <row r="25" s="220" customFormat="1" ht="50.1" customHeight="1" spans="2:23">
      <c r="B25" s="260" t="s">
        <v>423</v>
      </c>
      <c r="C25" s="261" t="s">
        <v>376</v>
      </c>
      <c r="D25" s="262" t="s">
        <v>424</v>
      </c>
      <c r="E25" s="263"/>
      <c r="F25" s="264" t="s">
        <v>16</v>
      </c>
      <c r="G25" s="264" t="s">
        <v>395</v>
      </c>
      <c r="H25" s="264" t="s">
        <v>383</v>
      </c>
      <c r="I25" s="293" t="s">
        <v>380</v>
      </c>
      <c r="J25" s="264" t="s">
        <v>425</v>
      </c>
      <c r="K25" s="264"/>
      <c r="L25" s="264"/>
      <c r="M25" s="264"/>
      <c r="N25" s="264"/>
      <c r="O25" s="301"/>
      <c r="P25" s="301"/>
      <c r="Q25" s="301"/>
      <c r="R25" s="301"/>
      <c r="S25" s="301"/>
      <c r="T25" s="347">
        <f>IF($A$1="补货",L25+M25+N25,L25)</f>
        <v>0</v>
      </c>
      <c r="U25" s="264"/>
      <c r="V25" s="264">
        <f t="shared" si="2"/>
        <v>0</v>
      </c>
      <c r="W25" s="348" t="str">
        <f t="shared" si="3"/>
        <v>-</v>
      </c>
    </row>
    <row r="26" s="220" customFormat="1" ht="50.1" customHeight="1" spans="2:23">
      <c r="B26" s="265"/>
      <c r="C26" s="265"/>
      <c r="D26" s="266"/>
      <c r="E26" s="267"/>
      <c r="F26" s="268" t="s">
        <v>17</v>
      </c>
      <c r="G26" s="268" t="s">
        <v>397</v>
      </c>
      <c r="H26" s="268" t="s">
        <v>386</v>
      </c>
      <c r="I26" s="281" t="s">
        <v>380</v>
      </c>
      <c r="J26" s="268" t="s">
        <v>426</v>
      </c>
      <c r="K26" s="268"/>
      <c r="L26" s="268"/>
      <c r="M26" s="268"/>
      <c r="N26" s="268"/>
      <c r="O26" s="302"/>
      <c r="P26" s="302"/>
      <c r="Q26" s="302"/>
      <c r="R26" s="302"/>
      <c r="S26" s="302"/>
      <c r="T26" s="349">
        <f>IF($A$1="补货",L26+M26+N26,L26)</f>
        <v>0</v>
      </c>
      <c r="U26" s="268"/>
      <c r="V26" s="268">
        <f t="shared" si="2"/>
        <v>0</v>
      </c>
      <c r="W26" s="350" t="str">
        <f t="shared" si="3"/>
        <v>-</v>
      </c>
    </row>
    <row r="27" s="220" customFormat="1" ht="50.1" customHeight="1" spans="2:23">
      <c r="B27" s="265"/>
      <c r="C27" s="265"/>
      <c r="D27" s="266"/>
      <c r="E27" s="269"/>
      <c r="F27" s="270" t="s">
        <v>18</v>
      </c>
      <c r="G27" s="270" t="s">
        <v>399</v>
      </c>
      <c r="H27" s="270" t="s">
        <v>389</v>
      </c>
      <c r="I27" s="303" t="s">
        <v>380</v>
      </c>
      <c r="J27" s="270" t="s">
        <v>427</v>
      </c>
      <c r="K27" s="270"/>
      <c r="L27" s="270"/>
      <c r="M27" s="270"/>
      <c r="N27" s="270"/>
      <c r="O27" s="304"/>
      <c r="P27" s="304"/>
      <c r="Q27" s="304"/>
      <c r="R27" s="304"/>
      <c r="S27" s="304"/>
      <c r="T27" s="351">
        <f>IF($A$1="补货",L27+M27+N27,L27)</f>
        <v>0</v>
      </c>
      <c r="U27" s="270"/>
      <c r="V27" s="270">
        <f t="shared" si="2"/>
        <v>0</v>
      </c>
      <c r="W27" s="352" t="str">
        <f t="shared" si="3"/>
        <v>-</v>
      </c>
    </row>
    <row r="28" s="220" customFormat="1" ht="50.1" customHeight="1" spans="2:23">
      <c r="B28" s="271" t="s">
        <v>428</v>
      </c>
      <c r="C28" s="265" t="s">
        <v>376</v>
      </c>
      <c r="D28" s="266"/>
      <c r="E28" s="263"/>
      <c r="F28" s="264" t="s">
        <v>16</v>
      </c>
      <c r="G28" s="264" t="s">
        <v>395</v>
      </c>
      <c r="H28" s="264" t="s">
        <v>383</v>
      </c>
      <c r="I28" s="305" t="s">
        <v>380</v>
      </c>
      <c r="J28" s="264" t="s">
        <v>429</v>
      </c>
      <c r="K28" s="264"/>
      <c r="L28" s="264"/>
      <c r="M28" s="264"/>
      <c r="N28" s="264"/>
      <c r="O28" s="301"/>
      <c r="P28" s="301"/>
      <c r="Q28" s="301"/>
      <c r="R28" s="301"/>
      <c r="S28" s="301"/>
      <c r="T28" s="347">
        <f>IF($A$1="补货",L28+M28+N28,L28)</f>
        <v>0</v>
      </c>
      <c r="U28" s="264"/>
      <c r="V28" s="264">
        <f t="shared" si="2"/>
        <v>0</v>
      </c>
      <c r="W28" s="348" t="str">
        <f t="shared" si="3"/>
        <v>-</v>
      </c>
    </row>
    <row r="29" s="220" customFormat="1" ht="50.1" customHeight="1" spans="2:23">
      <c r="B29" s="265"/>
      <c r="C29" s="265"/>
      <c r="D29" s="266"/>
      <c r="E29" s="267"/>
      <c r="F29" s="268" t="s">
        <v>17</v>
      </c>
      <c r="G29" s="268" t="s">
        <v>397</v>
      </c>
      <c r="H29" s="268" t="s">
        <v>386</v>
      </c>
      <c r="I29" s="306" t="s">
        <v>380</v>
      </c>
      <c r="J29" s="268" t="s">
        <v>430</v>
      </c>
      <c r="K29" s="268"/>
      <c r="L29" s="268"/>
      <c r="M29" s="268"/>
      <c r="N29" s="268"/>
      <c r="O29" s="302"/>
      <c r="P29" s="302"/>
      <c r="Q29" s="302"/>
      <c r="R29" s="302"/>
      <c r="S29" s="302"/>
      <c r="T29" s="349">
        <f>IF($A$1="补货",L29+M29+N29,L29)</f>
        <v>0</v>
      </c>
      <c r="U29" s="268"/>
      <c r="V29" s="268">
        <f t="shared" si="2"/>
        <v>0</v>
      </c>
      <c r="W29" s="350" t="str">
        <f t="shared" si="3"/>
        <v>-</v>
      </c>
    </row>
    <row r="30" s="220" customFormat="1" ht="50.1" customHeight="1" spans="2:23">
      <c r="B30" s="272"/>
      <c r="C30" s="272"/>
      <c r="D30" s="273"/>
      <c r="E30" s="269"/>
      <c r="F30" s="270" t="s">
        <v>18</v>
      </c>
      <c r="G30" s="270" t="s">
        <v>399</v>
      </c>
      <c r="H30" s="270" t="s">
        <v>389</v>
      </c>
      <c r="I30" s="307" t="s">
        <v>380</v>
      </c>
      <c r="J30" s="270" t="s">
        <v>431</v>
      </c>
      <c r="K30" s="270"/>
      <c r="L30" s="270"/>
      <c r="M30" s="270"/>
      <c r="N30" s="270"/>
      <c r="O30" s="304"/>
      <c r="P30" s="304"/>
      <c r="Q30" s="304"/>
      <c r="R30" s="304"/>
      <c r="S30" s="304"/>
      <c r="T30" s="351">
        <f>IF($A$1="补货",L30+M30+N30,L30)</f>
        <v>0</v>
      </c>
      <c r="U30" s="270"/>
      <c r="V30" s="270">
        <f t="shared" si="2"/>
        <v>0</v>
      </c>
      <c r="W30" s="352" t="str">
        <f t="shared" si="3"/>
        <v>-</v>
      </c>
    </row>
    <row r="31" s="220" customFormat="1" ht="50.1" customHeight="1" spans="2:23">
      <c r="B31" s="228" t="s">
        <v>432</v>
      </c>
      <c r="C31" s="8" t="s">
        <v>407</v>
      </c>
      <c r="D31" s="9" t="s">
        <v>433</v>
      </c>
      <c r="E31" s="235"/>
      <c r="F31" s="236" t="s">
        <v>16</v>
      </c>
      <c r="G31" s="236" t="s">
        <v>395</v>
      </c>
      <c r="H31" s="236" t="s">
        <v>383</v>
      </c>
      <c r="I31" s="308" t="s">
        <v>380</v>
      </c>
      <c r="J31" s="236" t="s">
        <v>434</v>
      </c>
      <c r="K31" s="236"/>
      <c r="L31" s="288"/>
      <c r="M31" s="236"/>
      <c r="N31" s="236"/>
      <c r="O31" s="289"/>
      <c r="P31" s="289"/>
      <c r="Q31" s="289"/>
      <c r="R31" s="289"/>
      <c r="S31" s="289"/>
      <c r="T31" s="327">
        <f>IF($A$1="补货",L31+M31+N31,L31)</f>
        <v>0</v>
      </c>
      <c r="U31" s="236"/>
      <c r="V31" s="328">
        <f t="shared" si="2"/>
        <v>0</v>
      </c>
      <c r="W31" s="329" t="str">
        <f t="shared" si="3"/>
        <v>-</v>
      </c>
    </row>
    <row r="32" s="220" customFormat="1" ht="50.1" customHeight="1" spans="2:23">
      <c r="B32" s="232"/>
      <c r="C32" s="232"/>
      <c r="D32" s="233"/>
      <c r="E32" s="230"/>
      <c r="F32" s="231" t="s">
        <v>17</v>
      </c>
      <c r="G32" s="231" t="s">
        <v>397</v>
      </c>
      <c r="H32" s="231" t="s">
        <v>386</v>
      </c>
      <c r="I32" s="231" t="s">
        <v>380</v>
      </c>
      <c r="J32" s="231" t="s">
        <v>435</v>
      </c>
      <c r="K32" s="231"/>
      <c r="L32" s="282"/>
      <c r="M32" s="231"/>
      <c r="N32" s="231"/>
      <c r="O32" s="283"/>
      <c r="P32" s="283"/>
      <c r="Q32" s="283"/>
      <c r="R32" s="283"/>
      <c r="S32" s="283"/>
      <c r="T32" s="330">
        <f>IF($A$1="补货",L32+M32+N32,L32)</f>
        <v>0</v>
      </c>
      <c r="U32" s="231"/>
      <c r="V32" s="331">
        <f t="shared" si="2"/>
        <v>0</v>
      </c>
      <c r="W32" s="332" t="str">
        <f t="shared" si="3"/>
        <v>-</v>
      </c>
    </row>
    <row r="33" s="220" customFormat="1" ht="50.1" customHeight="1" spans="2:23">
      <c r="B33" s="237"/>
      <c r="C33" s="237"/>
      <c r="D33" s="238"/>
      <c r="E33" s="239"/>
      <c r="F33" s="234" t="s">
        <v>18</v>
      </c>
      <c r="G33" s="234" t="s">
        <v>399</v>
      </c>
      <c r="H33" s="234" t="s">
        <v>389</v>
      </c>
      <c r="I33" s="245" t="s">
        <v>380</v>
      </c>
      <c r="J33" s="234" t="s">
        <v>436</v>
      </c>
      <c r="K33" s="234"/>
      <c r="L33" s="285"/>
      <c r="M33" s="234"/>
      <c r="N33" s="234"/>
      <c r="O33" s="286"/>
      <c r="P33" s="286"/>
      <c r="Q33" s="286"/>
      <c r="R33" s="286"/>
      <c r="S33" s="286"/>
      <c r="T33" s="337">
        <f>IF($A$1="补货",L33+M33+N33,L33)</f>
        <v>0</v>
      </c>
      <c r="U33" s="234"/>
      <c r="V33" s="339">
        <f t="shared" si="2"/>
        <v>0</v>
      </c>
      <c r="W33" s="340" t="str">
        <f t="shared" si="3"/>
        <v>-</v>
      </c>
    </row>
    <row r="34" s="220" customFormat="1" ht="50.1" customHeight="1" spans="2:23">
      <c r="B34" s="261" t="s">
        <v>437</v>
      </c>
      <c r="C34" s="261" t="s">
        <v>376</v>
      </c>
      <c r="D34" s="262" t="s">
        <v>438</v>
      </c>
      <c r="E34" s="263"/>
      <c r="F34" s="264" t="s">
        <v>16</v>
      </c>
      <c r="G34" s="264" t="s">
        <v>395</v>
      </c>
      <c r="H34" s="264" t="s">
        <v>383</v>
      </c>
      <c r="I34" s="292" t="s">
        <v>380</v>
      </c>
      <c r="J34" s="264" t="s">
        <v>439</v>
      </c>
      <c r="K34" s="264"/>
      <c r="L34" s="264"/>
      <c r="M34" s="264"/>
      <c r="N34" s="264"/>
      <c r="O34" s="301"/>
      <c r="P34" s="301"/>
      <c r="Q34" s="301"/>
      <c r="R34" s="301"/>
      <c r="S34" s="301"/>
      <c r="T34" s="347">
        <f>IF($A$1="补货",L34+M34+N34,L34)</f>
        <v>0</v>
      </c>
      <c r="U34" s="264"/>
      <c r="V34" s="264">
        <f t="shared" si="2"/>
        <v>0</v>
      </c>
      <c r="W34" s="348" t="str">
        <f t="shared" si="3"/>
        <v>-</v>
      </c>
    </row>
    <row r="35" s="220" customFormat="1" ht="50.1" customHeight="1" spans="2:23">
      <c r="B35" s="265"/>
      <c r="C35" s="265"/>
      <c r="D35" s="266"/>
      <c r="E35" s="267"/>
      <c r="F35" s="268" t="s">
        <v>17</v>
      </c>
      <c r="G35" s="268" t="s">
        <v>397</v>
      </c>
      <c r="H35" s="268" t="s">
        <v>386</v>
      </c>
      <c r="I35" s="281" t="s">
        <v>380</v>
      </c>
      <c r="J35" s="268" t="s">
        <v>440</v>
      </c>
      <c r="K35" s="268"/>
      <c r="L35" s="268"/>
      <c r="M35" s="268"/>
      <c r="N35" s="268"/>
      <c r="O35" s="302"/>
      <c r="P35" s="302"/>
      <c r="Q35" s="302"/>
      <c r="R35" s="302"/>
      <c r="S35" s="302"/>
      <c r="T35" s="349">
        <f>IF($A$1="补货",L35+M35+N35,L35)</f>
        <v>0</v>
      </c>
      <c r="U35" s="268"/>
      <c r="V35" s="268">
        <f t="shared" si="2"/>
        <v>0</v>
      </c>
      <c r="W35" s="350" t="str">
        <f t="shared" si="3"/>
        <v>-</v>
      </c>
    </row>
    <row r="36" s="220" customFormat="1" ht="50.1" customHeight="1" spans="2:23">
      <c r="B36" s="272"/>
      <c r="C36" s="272"/>
      <c r="D36" s="273"/>
      <c r="E36" s="269"/>
      <c r="F36" s="270" t="s">
        <v>18</v>
      </c>
      <c r="G36" s="270" t="s">
        <v>399</v>
      </c>
      <c r="H36" s="270" t="s">
        <v>389</v>
      </c>
      <c r="I36" s="284" t="s">
        <v>380</v>
      </c>
      <c r="J36" s="270" t="s">
        <v>441</v>
      </c>
      <c r="K36" s="270"/>
      <c r="L36" s="270"/>
      <c r="M36" s="270"/>
      <c r="N36" s="270"/>
      <c r="O36" s="304"/>
      <c r="P36" s="304"/>
      <c r="Q36" s="304"/>
      <c r="R36" s="304"/>
      <c r="S36" s="304"/>
      <c r="T36" s="351">
        <f>IF($A$1="补货",L36+M36+N36,L36)</f>
        <v>0</v>
      </c>
      <c r="U36" s="270"/>
      <c r="V36" s="270">
        <f t="shared" si="2"/>
        <v>0</v>
      </c>
      <c r="W36" s="352" t="str">
        <f t="shared" si="3"/>
        <v>-</v>
      </c>
    </row>
    <row r="37" s="220" customFormat="1" ht="50.1" customHeight="1" spans="2:23">
      <c r="B37" s="261" t="s">
        <v>442</v>
      </c>
      <c r="C37" s="261" t="s">
        <v>376</v>
      </c>
      <c r="D37" s="262" t="s">
        <v>443</v>
      </c>
      <c r="E37" s="263"/>
      <c r="F37" s="264" t="s">
        <v>16</v>
      </c>
      <c r="G37" s="264" t="s">
        <v>395</v>
      </c>
      <c r="H37" s="264" t="s">
        <v>383</v>
      </c>
      <c r="I37" s="293" t="s">
        <v>380</v>
      </c>
      <c r="J37" s="264" t="s">
        <v>444</v>
      </c>
      <c r="K37" s="264"/>
      <c r="L37" s="264"/>
      <c r="M37" s="264"/>
      <c r="N37" s="264"/>
      <c r="O37" s="301"/>
      <c r="P37" s="301"/>
      <c r="Q37" s="301"/>
      <c r="R37" s="301"/>
      <c r="S37" s="301"/>
      <c r="T37" s="347">
        <f>IF($A$1="补货",L37+M37+N37,L37)</f>
        <v>0</v>
      </c>
      <c r="U37" s="264"/>
      <c r="V37" s="264">
        <f t="shared" si="2"/>
        <v>0</v>
      </c>
      <c r="W37" s="348" t="str">
        <f t="shared" si="3"/>
        <v>-</v>
      </c>
    </row>
    <row r="38" s="220" customFormat="1" ht="50.1" customHeight="1" spans="2:23">
      <c r="B38" s="265"/>
      <c r="C38" s="265"/>
      <c r="D38" s="266"/>
      <c r="E38" s="267"/>
      <c r="F38" s="268" t="s">
        <v>17</v>
      </c>
      <c r="G38" s="268" t="s">
        <v>397</v>
      </c>
      <c r="H38" s="268" t="s">
        <v>386</v>
      </c>
      <c r="I38" s="281" t="s">
        <v>380</v>
      </c>
      <c r="J38" s="268" t="s">
        <v>445</v>
      </c>
      <c r="K38" s="268"/>
      <c r="L38" s="268"/>
      <c r="M38" s="268"/>
      <c r="N38" s="268"/>
      <c r="O38" s="302"/>
      <c r="P38" s="302"/>
      <c r="Q38" s="302"/>
      <c r="R38" s="302"/>
      <c r="S38" s="302"/>
      <c r="T38" s="349">
        <f>IF($A$1="补货",L38+M38+N38,L38)</f>
        <v>0</v>
      </c>
      <c r="U38" s="268"/>
      <c r="V38" s="268">
        <f t="shared" si="2"/>
        <v>0</v>
      </c>
      <c r="W38" s="350" t="str">
        <f t="shared" si="3"/>
        <v>-</v>
      </c>
    </row>
    <row r="39" s="220" customFormat="1" ht="50.1" customHeight="1" spans="2:23">
      <c r="B39" s="272"/>
      <c r="C39" s="272"/>
      <c r="D39" s="273"/>
      <c r="E39" s="269"/>
      <c r="F39" s="270" t="s">
        <v>18</v>
      </c>
      <c r="G39" s="270" t="s">
        <v>399</v>
      </c>
      <c r="H39" s="270" t="s">
        <v>389</v>
      </c>
      <c r="I39" s="303" t="s">
        <v>380</v>
      </c>
      <c r="J39" s="270" t="s">
        <v>446</v>
      </c>
      <c r="K39" s="270"/>
      <c r="L39" s="270"/>
      <c r="M39" s="270"/>
      <c r="N39" s="270"/>
      <c r="O39" s="304"/>
      <c r="P39" s="304"/>
      <c r="Q39" s="304"/>
      <c r="R39" s="304"/>
      <c r="S39" s="304"/>
      <c r="T39" s="351">
        <f>IF($A$1="补货",L39+M39+N39,L39)</f>
        <v>0</v>
      </c>
      <c r="U39" s="270"/>
      <c r="V39" s="270">
        <f t="shared" si="2"/>
        <v>0</v>
      </c>
      <c r="W39" s="352" t="str">
        <f t="shared" si="3"/>
        <v>-</v>
      </c>
    </row>
    <row r="40" s="220" customFormat="1" ht="50.1" customHeight="1" spans="2:23">
      <c r="B40" s="261" t="s">
        <v>447</v>
      </c>
      <c r="C40" s="261" t="s">
        <v>376</v>
      </c>
      <c r="D40" s="262" t="s">
        <v>448</v>
      </c>
      <c r="E40" s="263"/>
      <c r="F40" s="264" t="s">
        <v>16</v>
      </c>
      <c r="G40" s="264" t="s">
        <v>395</v>
      </c>
      <c r="H40" s="264" t="s">
        <v>383</v>
      </c>
      <c r="I40" s="292" t="s">
        <v>380</v>
      </c>
      <c r="J40" s="264" t="s">
        <v>449</v>
      </c>
      <c r="K40" s="264"/>
      <c r="L40" s="264"/>
      <c r="M40" s="264"/>
      <c r="N40" s="264"/>
      <c r="O40" s="301"/>
      <c r="P40" s="301"/>
      <c r="Q40" s="301"/>
      <c r="R40" s="301"/>
      <c r="S40" s="301"/>
      <c r="T40" s="347">
        <f>IF($A$1="补货",L40+M40+N40,L40)</f>
        <v>0</v>
      </c>
      <c r="U40" s="264"/>
      <c r="V40" s="264">
        <f t="shared" si="2"/>
        <v>0</v>
      </c>
      <c r="W40" s="348" t="str">
        <f t="shared" si="3"/>
        <v>-</v>
      </c>
    </row>
    <row r="41" s="220" customFormat="1" ht="50.1" customHeight="1" spans="2:23">
      <c r="B41" s="265"/>
      <c r="C41" s="265"/>
      <c r="D41" s="266"/>
      <c r="E41" s="267"/>
      <c r="F41" s="268" t="s">
        <v>17</v>
      </c>
      <c r="G41" s="268" t="s">
        <v>397</v>
      </c>
      <c r="H41" s="268" t="s">
        <v>386</v>
      </c>
      <c r="I41" s="281" t="s">
        <v>380</v>
      </c>
      <c r="J41" s="268" t="s">
        <v>450</v>
      </c>
      <c r="K41" s="268"/>
      <c r="L41" s="268"/>
      <c r="M41" s="268"/>
      <c r="N41" s="268"/>
      <c r="O41" s="302"/>
      <c r="P41" s="302"/>
      <c r="Q41" s="302"/>
      <c r="R41" s="302"/>
      <c r="S41" s="302"/>
      <c r="T41" s="349">
        <f>IF($A$1="补货",L41+M41+N41,L41)</f>
        <v>0</v>
      </c>
      <c r="U41" s="268"/>
      <c r="V41" s="268">
        <f t="shared" si="2"/>
        <v>0</v>
      </c>
      <c r="W41" s="350" t="str">
        <f t="shared" si="3"/>
        <v>-</v>
      </c>
    </row>
    <row r="42" s="220" customFormat="1" ht="50.1" customHeight="1" spans="2:23">
      <c r="B42" s="272"/>
      <c r="C42" s="272"/>
      <c r="D42" s="273"/>
      <c r="E42" s="269"/>
      <c r="F42" s="270" t="s">
        <v>18</v>
      </c>
      <c r="G42" s="270" t="s">
        <v>399</v>
      </c>
      <c r="H42" s="270" t="s">
        <v>389</v>
      </c>
      <c r="I42" s="284" t="s">
        <v>380</v>
      </c>
      <c r="J42" s="270" t="s">
        <v>451</v>
      </c>
      <c r="K42" s="270"/>
      <c r="L42" s="270"/>
      <c r="M42" s="270"/>
      <c r="N42" s="270"/>
      <c r="O42" s="304"/>
      <c r="P42" s="304"/>
      <c r="Q42" s="304"/>
      <c r="R42" s="304"/>
      <c r="S42" s="304"/>
      <c r="T42" s="351">
        <f>IF($A$1="补货",L42+M42+N42,L42)</f>
        <v>0</v>
      </c>
      <c r="U42" s="270"/>
      <c r="V42" s="270">
        <f t="shared" si="2"/>
        <v>0</v>
      </c>
      <c r="W42" s="352" t="str">
        <f t="shared" si="3"/>
        <v>-</v>
      </c>
    </row>
    <row r="43" s="220" customFormat="1" ht="50.1" customHeight="1" spans="2:23">
      <c r="B43" s="228" t="s">
        <v>452</v>
      </c>
      <c r="C43" s="8" t="s">
        <v>407</v>
      </c>
      <c r="D43" s="9">
        <v>19020</v>
      </c>
      <c r="E43" s="235"/>
      <c r="F43" s="236" t="s">
        <v>16</v>
      </c>
      <c r="G43" s="236" t="s">
        <v>378</v>
      </c>
      <c r="H43" s="236" t="s">
        <v>408</v>
      </c>
      <c r="I43" s="308" t="s">
        <v>380</v>
      </c>
      <c r="J43" s="236" t="s">
        <v>453</v>
      </c>
      <c r="K43" s="236"/>
      <c r="L43" s="288"/>
      <c r="M43" s="236"/>
      <c r="N43" s="236"/>
      <c r="O43" s="289"/>
      <c r="P43" s="289"/>
      <c r="Q43" s="289"/>
      <c r="R43" s="289"/>
      <c r="S43" s="289"/>
      <c r="T43" s="327">
        <f>IF($A$1="补货",L43+M43+N43,L43)</f>
        <v>0</v>
      </c>
      <c r="U43" s="236"/>
      <c r="V43" s="328">
        <f t="shared" si="2"/>
        <v>0</v>
      </c>
      <c r="W43" s="329" t="str">
        <f t="shared" si="3"/>
        <v>-</v>
      </c>
    </row>
    <row r="44" s="220" customFormat="1" ht="50.1" customHeight="1" spans="2:23">
      <c r="B44" s="232"/>
      <c r="C44" s="10"/>
      <c r="D44" s="12"/>
      <c r="E44" s="230"/>
      <c r="F44" s="231" t="s">
        <v>17</v>
      </c>
      <c r="G44" s="231" t="s">
        <v>395</v>
      </c>
      <c r="H44" s="231" t="s">
        <v>383</v>
      </c>
      <c r="I44" s="231" t="s">
        <v>380</v>
      </c>
      <c r="J44" s="231" t="s">
        <v>454</v>
      </c>
      <c r="K44" s="231"/>
      <c r="L44" s="282"/>
      <c r="M44" s="231"/>
      <c r="N44" s="231"/>
      <c r="O44" s="283"/>
      <c r="P44" s="283"/>
      <c r="Q44" s="283"/>
      <c r="R44" s="283"/>
      <c r="S44" s="283"/>
      <c r="T44" s="330">
        <f>IF($A$1="补货",L44+M44+N44,L44)</f>
        <v>0</v>
      </c>
      <c r="U44" s="231"/>
      <c r="V44" s="331">
        <f t="shared" si="2"/>
        <v>0</v>
      </c>
      <c r="W44" s="332" t="str">
        <f t="shared" si="3"/>
        <v>-</v>
      </c>
    </row>
    <row r="45" s="220" customFormat="1" ht="50.1" customHeight="1" spans="2:23">
      <c r="B45" s="232"/>
      <c r="C45" s="10"/>
      <c r="D45" s="12"/>
      <c r="E45" s="230"/>
      <c r="F45" s="245" t="s">
        <v>18</v>
      </c>
      <c r="G45" s="245" t="s">
        <v>397</v>
      </c>
      <c r="H45" s="245" t="s">
        <v>386</v>
      </c>
      <c r="I45" s="245" t="s">
        <v>393</v>
      </c>
      <c r="J45" s="245" t="s">
        <v>455</v>
      </c>
      <c r="K45" s="245"/>
      <c r="L45" s="295"/>
      <c r="M45" s="245"/>
      <c r="N45" s="245"/>
      <c r="O45" s="296"/>
      <c r="P45" s="296"/>
      <c r="Q45" s="296"/>
      <c r="R45" s="296"/>
      <c r="S45" s="296"/>
      <c r="T45" s="333">
        <f>IF($A$1="补货",L45+M45+N45,L45)</f>
        <v>0</v>
      </c>
      <c r="U45" s="245"/>
      <c r="V45" s="335">
        <f t="shared" si="2"/>
        <v>0</v>
      </c>
      <c r="W45" s="336" t="str">
        <f t="shared" si="3"/>
        <v>-</v>
      </c>
    </row>
    <row r="46" s="220" customFormat="1" ht="50.1" customHeight="1" spans="2:23">
      <c r="B46" s="237"/>
      <c r="C46" s="15"/>
      <c r="D46" s="16"/>
      <c r="E46" s="239"/>
      <c r="F46" s="234" t="s">
        <v>19</v>
      </c>
      <c r="G46" s="234" t="s">
        <v>399</v>
      </c>
      <c r="H46" s="234" t="s">
        <v>389</v>
      </c>
      <c r="I46" s="234" t="s">
        <v>393</v>
      </c>
      <c r="J46" s="234" t="s">
        <v>456</v>
      </c>
      <c r="K46" s="234"/>
      <c r="L46" s="285"/>
      <c r="M46" s="234"/>
      <c r="N46" s="234"/>
      <c r="O46" s="286"/>
      <c r="P46" s="286"/>
      <c r="Q46" s="286"/>
      <c r="R46" s="286"/>
      <c r="S46" s="286"/>
      <c r="T46" s="337">
        <f>IF($A$1="补货",L46+M46+N46,L46)</f>
        <v>0</v>
      </c>
      <c r="U46" s="234"/>
      <c r="V46" s="339">
        <f t="shared" ref="V46" si="6">T46+U46</f>
        <v>0</v>
      </c>
      <c r="W46" s="340" t="str">
        <f t="shared" ref="W46" si="7">IF(S46&gt;0,V46/S46*7,"-")</f>
        <v>-</v>
      </c>
    </row>
    <row r="47" s="220" customFormat="1" ht="50.1" customHeight="1" spans="2:23">
      <c r="B47" s="228" t="s">
        <v>457</v>
      </c>
      <c r="C47" s="8" t="s">
        <v>407</v>
      </c>
      <c r="D47" s="9" t="s">
        <v>458</v>
      </c>
      <c r="E47" s="235"/>
      <c r="F47" s="236" t="s">
        <v>16</v>
      </c>
      <c r="G47" s="236" t="s">
        <v>378</v>
      </c>
      <c r="H47" s="236" t="s">
        <v>408</v>
      </c>
      <c r="I47" s="236" t="s">
        <v>380</v>
      </c>
      <c r="J47" s="236" t="s">
        <v>459</v>
      </c>
      <c r="K47" s="236"/>
      <c r="L47" s="288"/>
      <c r="M47" s="236"/>
      <c r="N47" s="236"/>
      <c r="O47" s="289"/>
      <c r="P47" s="289"/>
      <c r="Q47" s="289"/>
      <c r="R47" s="289"/>
      <c r="S47" s="289"/>
      <c r="T47" s="327">
        <f>IF($A$1="补货",L47+M47+N47,L47)</f>
        <v>0</v>
      </c>
      <c r="U47" s="236"/>
      <c r="V47" s="328">
        <f t="shared" si="2"/>
        <v>0</v>
      </c>
      <c r="W47" s="329" t="str">
        <f t="shared" si="3"/>
        <v>-</v>
      </c>
    </row>
    <row r="48" s="220" customFormat="1" ht="50.1" customHeight="1" spans="2:23">
      <c r="B48" s="232"/>
      <c r="C48" s="232"/>
      <c r="D48" s="233"/>
      <c r="E48" s="230"/>
      <c r="F48" s="231" t="s">
        <v>17</v>
      </c>
      <c r="G48" s="231" t="s">
        <v>395</v>
      </c>
      <c r="H48" s="231" t="s">
        <v>383</v>
      </c>
      <c r="I48" s="231" t="s">
        <v>380</v>
      </c>
      <c r="J48" s="231" t="s">
        <v>460</v>
      </c>
      <c r="K48" s="231"/>
      <c r="L48" s="282"/>
      <c r="M48" s="231"/>
      <c r="N48" s="231"/>
      <c r="O48" s="283"/>
      <c r="P48" s="283"/>
      <c r="Q48" s="283"/>
      <c r="R48" s="283"/>
      <c r="S48" s="283"/>
      <c r="T48" s="330">
        <f>IF($A$1="补货",L48+M48+N48,L48)</f>
        <v>0</v>
      </c>
      <c r="U48" s="231"/>
      <c r="V48" s="331">
        <f t="shared" si="2"/>
        <v>0</v>
      </c>
      <c r="W48" s="332" t="str">
        <f t="shared" si="3"/>
        <v>-</v>
      </c>
    </row>
    <row r="49" s="220" customFormat="1" ht="50.1" customHeight="1" spans="2:23">
      <c r="B49" s="232"/>
      <c r="C49" s="232"/>
      <c r="D49" s="233"/>
      <c r="E49" s="230"/>
      <c r="F49" s="245" t="s">
        <v>18</v>
      </c>
      <c r="G49" s="245" t="s">
        <v>397</v>
      </c>
      <c r="H49" s="245" t="s">
        <v>386</v>
      </c>
      <c r="I49" s="245" t="s">
        <v>393</v>
      </c>
      <c r="J49" s="245" t="s">
        <v>461</v>
      </c>
      <c r="K49" s="245"/>
      <c r="L49" s="295"/>
      <c r="M49" s="245"/>
      <c r="N49" s="245"/>
      <c r="O49" s="296"/>
      <c r="P49" s="296"/>
      <c r="Q49" s="296"/>
      <c r="R49" s="296"/>
      <c r="S49" s="296"/>
      <c r="T49" s="333">
        <f>IF($A$1="补货",L49+M49+N49,L49)</f>
        <v>0</v>
      </c>
      <c r="U49" s="245"/>
      <c r="V49" s="335">
        <f t="shared" si="2"/>
        <v>0</v>
      </c>
      <c r="W49" s="336" t="str">
        <f t="shared" si="3"/>
        <v>-</v>
      </c>
    </row>
    <row r="50" s="220" customFormat="1" ht="50.1" customHeight="1" spans="2:23">
      <c r="B50" s="237"/>
      <c r="C50" s="237"/>
      <c r="D50" s="238"/>
      <c r="E50" s="239"/>
      <c r="F50" s="234" t="s">
        <v>19</v>
      </c>
      <c r="G50" s="234" t="s">
        <v>399</v>
      </c>
      <c r="H50" s="234" t="s">
        <v>389</v>
      </c>
      <c r="I50" s="234" t="s">
        <v>393</v>
      </c>
      <c r="J50" s="234" t="s">
        <v>462</v>
      </c>
      <c r="K50" s="234"/>
      <c r="L50" s="285"/>
      <c r="M50" s="234"/>
      <c r="N50" s="234"/>
      <c r="O50" s="286"/>
      <c r="P50" s="286"/>
      <c r="Q50" s="286"/>
      <c r="R50" s="286"/>
      <c r="S50" s="286"/>
      <c r="T50" s="337">
        <f>IF($A$1="补货",L50+M50+N50,L50)</f>
        <v>0</v>
      </c>
      <c r="U50" s="234"/>
      <c r="V50" s="339">
        <f t="shared" ref="V50" si="8">T50+U50</f>
        <v>0</v>
      </c>
      <c r="W50" s="340" t="str">
        <f t="shared" ref="W50" si="9">IF(S50&gt;0,V50/S50*7,"-")</f>
        <v>-</v>
      </c>
    </row>
    <row r="51" s="220" customFormat="1" ht="50.1" customHeight="1" spans="2:23">
      <c r="B51" s="228" t="s">
        <v>463</v>
      </c>
      <c r="C51" s="228" t="s">
        <v>376</v>
      </c>
      <c r="D51" s="229" t="s">
        <v>464</v>
      </c>
      <c r="E51" s="235"/>
      <c r="F51" s="274" t="s">
        <v>16</v>
      </c>
      <c r="G51" s="274" t="s">
        <v>395</v>
      </c>
      <c r="H51" s="274" t="s">
        <v>383</v>
      </c>
      <c r="I51" s="309" t="s">
        <v>380</v>
      </c>
      <c r="J51" s="308" t="s">
        <v>465</v>
      </c>
      <c r="K51" s="308"/>
      <c r="L51" s="310"/>
      <c r="M51" s="308"/>
      <c r="N51" s="308"/>
      <c r="O51" s="311"/>
      <c r="P51" s="311"/>
      <c r="Q51" s="311"/>
      <c r="R51" s="311"/>
      <c r="S51" s="311"/>
      <c r="T51" s="353">
        <f>IF($A$1="补货",L51+M51+N51,L51)</f>
        <v>0</v>
      </c>
      <c r="U51" s="308"/>
      <c r="V51" s="354">
        <f t="shared" si="2"/>
        <v>0</v>
      </c>
      <c r="W51" s="355" t="str">
        <f t="shared" si="3"/>
        <v>-</v>
      </c>
    </row>
    <row r="52" s="220" customFormat="1" ht="50.1" customHeight="1" spans="2:23">
      <c r="B52" s="232"/>
      <c r="C52" s="232"/>
      <c r="D52" s="233"/>
      <c r="E52" s="230"/>
      <c r="F52" s="275" t="s">
        <v>17</v>
      </c>
      <c r="G52" s="275" t="s">
        <v>397</v>
      </c>
      <c r="H52" s="275" t="s">
        <v>386</v>
      </c>
      <c r="I52" s="312" t="s">
        <v>380</v>
      </c>
      <c r="J52" s="231" t="s">
        <v>466</v>
      </c>
      <c r="K52" s="231"/>
      <c r="L52" s="282"/>
      <c r="M52" s="231"/>
      <c r="N52" s="231"/>
      <c r="O52" s="283"/>
      <c r="P52" s="283"/>
      <c r="Q52" s="283"/>
      <c r="R52" s="283"/>
      <c r="S52" s="283"/>
      <c r="T52" s="319">
        <f>IF($A$1="补货",L52+M52+N52,L52)</f>
        <v>0</v>
      </c>
      <c r="U52" s="231"/>
      <c r="V52" s="319">
        <f t="shared" si="2"/>
        <v>0</v>
      </c>
      <c r="W52" s="320" t="str">
        <f t="shared" si="3"/>
        <v>-</v>
      </c>
    </row>
    <row r="53" s="220" customFormat="1" ht="50.1" customHeight="1" spans="2:23">
      <c r="B53" s="237"/>
      <c r="C53" s="237"/>
      <c r="D53" s="238"/>
      <c r="E53" s="239"/>
      <c r="F53" s="247" t="s">
        <v>18</v>
      </c>
      <c r="G53" s="247" t="s">
        <v>399</v>
      </c>
      <c r="H53" s="247" t="s">
        <v>389</v>
      </c>
      <c r="I53" s="313" t="s">
        <v>380</v>
      </c>
      <c r="J53" s="234" t="s">
        <v>467</v>
      </c>
      <c r="K53" s="234"/>
      <c r="L53" s="285"/>
      <c r="M53" s="234"/>
      <c r="N53" s="234"/>
      <c r="O53" s="286"/>
      <c r="P53" s="286"/>
      <c r="Q53" s="286"/>
      <c r="R53" s="286"/>
      <c r="S53" s="286"/>
      <c r="T53" s="321">
        <f>IF($A$1="补货",L53+M53+N53,L53)</f>
        <v>0</v>
      </c>
      <c r="U53" s="234"/>
      <c r="V53" s="322">
        <f t="shared" si="2"/>
        <v>0</v>
      </c>
      <c r="W53" s="323" t="str">
        <f t="shared" si="3"/>
        <v>-</v>
      </c>
    </row>
    <row r="54" s="220" customFormat="1" ht="50.1" customHeight="1" spans="2:23">
      <c r="B54" s="228" t="s">
        <v>468</v>
      </c>
      <c r="C54" s="228" t="s">
        <v>376</v>
      </c>
      <c r="D54" s="229" t="s">
        <v>469</v>
      </c>
      <c r="E54" s="235"/>
      <c r="F54" s="276" t="s">
        <v>16</v>
      </c>
      <c r="G54" s="276" t="s">
        <v>395</v>
      </c>
      <c r="H54" s="276" t="s">
        <v>383</v>
      </c>
      <c r="I54" s="314" t="s">
        <v>380</v>
      </c>
      <c r="J54" s="236" t="s">
        <v>470</v>
      </c>
      <c r="K54" s="236"/>
      <c r="L54" s="288"/>
      <c r="M54" s="236"/>
      <c r="N54" s="236"/>
      <c r="O54" s="289"/>
      <c r="P54" s="289"/>
      <c r="Q54" s="289"/>
      <c r="R54" s="289"/>
      <c r="S54" s="289"/>
      <c r="T54" s="324">
        <f>IF($A$1="补货",L54+M54+N54,L54)</f>
        <v>0</v>
      </c>
      <c r="U54" s="236"/>
      <c r="V54" s="325">
        <f t="shared" si="2"/>
        <v>0</v>
      </c>
      <c r="W54" s="326" t="str">
        <f t="shared" si="3"/>
        <v>-</v>
      </c>
    </row>
    <row r="55" s="220" customFormat="1" ht="50.1" customHeight="1" spans="2:23">
      <c r="B55" s="232"/>
      <c r="C55" s="232"/>
      <c r="D55" s="233"/>
      <c r="E55" s="230"/>
      <c r="F55" s="275" t="s">
        <v>17</v>
      </c>
      <c r="G55" s="275" t="s">
        <v>397</v>
      </c>
      <c r="H55" s="275" t="s">
        <v>386</v>
      </c>
      <c r="I55" s="315" t="s">
        <v>380</v>
      </c>
      <c r="J55" s="231" t="s">
        <v>471</v>
      </c>
      <c r="K55" s="231"/>
      <c r="L55" s="282"/>
      <c r="M55" s="231"/>
      <c r="N55" s="231"/>
      <c r="O55" s="283"/>
      <c r="P55" s="283"/>
      <c r="Q55" s="283"/>
      <c r="R55" s="283"/>
      <c r="S55" s="283"/>
      <c r="T55" s="319">
        <f>IF($A$1="补货",L55+M55+N55,L55)</f>
        <v>0</v>
      </c>
      <c r="U55" s="231"/>
      <c r="V55" s="319">
        <f t="shared" si="2"/>
        <v>0</v>
      </c>
      <c r="W55" s="320" t="str">
        <f t="shared" si="3"/>
        <v>-</v>
      </c>
    </row>
    <row r="56" s="220" customFormat="1" ht="50.1" customHeight="1" spans="2:23">
      <c r="B56" s="237"/>
      <c r="C56" s="237"/>
      <c r="D56" s="238"/>
      <c r="E56" s="239"/>
      <c r="F56" s="247" t="s">
        <v>18</v>
      </c>
      <c r="G56" s="247" t="s">
        <v>399</v>
      </c>
      <c r="H56" s="247" t="s">
        <v>389</v>
      </c>
      <c r="I56" s="316" t="s">
        <v>380</v>
      </c>
      <c r="J56" s="234" t="s">
        <v>472</v>
      </c>
      <c r="K56" s="234"/>
      <c r="L56" s="285"/>
      <c r="M56" s="234"/>
      <c r="N56" s="234"/>
      <c r="O56" s="286"/>
      <c r="P56" s="286"/>
      <c r="Q56" s="286"/>
      <c r="R56" s="286"/>
      <c r="S56" s="286"/>
      <c r="T56" s="321">
        <f>IF($A$1="补货",L56+M56+N56,L56)</f>
        <v>0</v>
      </c>
      <c r="U56" s="234"/>
      <c r="V56" s="322">
        <f t="shared" si="2"/>
        <v>0</v>
      </c>
      <c r="W56" s="323" t="str">
        <f t="shared" si="3"/>
        <v>-</v>
      </c>
    </row>
    <row r="57" s="220" customFormat="1" ht="50.1" customHeight="1" spans="2:23">
      <c r="B57" s="228" t="s">
        <v>473</v>
      </c>
      <c r="C57" s="228" t="s">
        <v>376</v>
      </c>
      <c r="D57" s="229" t="s">
        <v>474</v>
      </c>
      <c r="E57" s="235"/>
      <c r="F57" s="276" t="s">
        <v>16</v>
      </c>
      <c r="G57" s="276" t="s">
        <v>395</v>
      </c>
      <c r="H57" s="276" t="s">
        <v>383</v>
      </c>
      <c r="I57" s="309" t="s">
        <v>380</v>
      </c>
      <c r="J57" s="236" t="s">
        <v>475</v>
      </c>
      <c r="K57" s="236"/>
      <c r="L57" s="288"/>
      <c r="M57" s="236"/>
      <c r="N57" s="236"/>
      <c r="O57" s="289"/>
      <c r="P57" s="289"/>
      <c r="Q57" s="289"/>
      <c r="R57" s="289"/>
      <c r="S57" s="289"/>
      <c r="T57" s="324">
        <f>IF($A$1="补货",L57+M57+N57,L57)</f>
        <v>0</v>
      </c>
      <c r="U57" s="236"/>
      <c r="V57" s="325">
        <f t="shared" si="2"/>
        <v>0</v>
      </c>
      <c r="W57" s="326" t="str">
        <f t="shared" si="3"/>
        <v>-</v>
      </c>
    </row>
    <row r="58" s="220" customFormat="1" ht="50.1" customHeight="1" spans="2:23">
      <c r="B58" s="232"/>
      <c r="C58" s="232"/>
      <c r="D58" s="233"/>
      <c r="E58" s="230"/>
      <c r="F58" s="275" t="s">
        <v>17</v>
      </c>
      <c r="G58" s="275" t="s">
        <v>397</v>
      </c>
      <c r="H58" s="275" t="s">
        <v>386</v>
      </c>
      <c r="I58" s="312" t="s">
        <v>380</v>
      </c>
      <c r="J58" s="231" t="s">
        <v>476</v>
      </c>
      <c r="K58" s="231"/>
      <c r="L58" s="282"/>
      <c r="M58" s="231"/>
      <c r="N58" s="231"/>
      <c r="O58" s="283"/>
      <c r="P58" s="283"/>
      <c r="Q58" s="283"/>
      <c r="R58" s="283"/>
      <c r="S58" s="283"/>
      <c r="T58" s="319">
        <f>IF($A$1="补货",L58+M58+N58,L58)</f>
        <v>0</v>
      </c>
      <c r="U58" s="231"/>
      <c r="V58" s="319">
        <f t="shared" si="2"/>
        <v>0</v>
      </c>
      <c r="W58" s="320" t="str">
        <f t="shared" si="3"/>
        <v>-</v>
      </c>
    </row>
    <row r="59" s="220" customFormat="1" ht="50.1" customHeight="1" spans="2:23">
      <c r="B59" s="237"/>
      <c r="C59" s="237"/>
      <c r="D59" s="238"/>
      <c r="E59" s="239"/>
      <c r="F59" s="247" t="s">
        <v>18</v>
      </c>
      <c r="G59" s="247" t="s">
        <v>399</v>
      </c>
      <c r="H59" s="247" t="s">
        <v>389</v>
      </c>
      <c r="I59" s="313" t="s">
        <v>380</v>
      </c>
      <c r="J59" s="234" t="s">
        <v>477</v>
      </c>
      <c r="K59" s="234"/>
      <c r="L59" s="285"/>
      <c r="M59" s="234"/>
      <c r="N59" s="234"/>
      <c r="O59" s="286"/>
      <c r="P59" s="286"/>
      <c r="Q59" s="286"/>
      <c r="R59" s="286"/>
      <c r="S59" s="286"/>
      <c r="T59" s="321">
        <f>IF($A$1="补货",L59+M59+N59,L59)</f>
        <v>0</v>
      </c>
      <c r="U59" s="234"/>
      <c r="V59" s="322">
        <f t="shared" si="2"/>
        <v>0</v>
      </c>
      <c r="W59" s="323" t="str">
        <f t="shared" si="3"/>
        <v>-</v>
      </c>
    </row>
    <row r="60" s="220" customFormat="1" ht="50.1" customHeight="1" spans="2:23">
      <c r="B60" s="228" t="s">
        <v>478</v>
      </c>
      <c r="C60" s="228" t="s">
        <v>376</v>
      </c>
      <c r="D60" s="229" t="s">
        <v>479</v>
      </c>
      <c r="E60" s="235"/>
      <c r="F60" s="276" t="s">
        <v>16</v>
      </c>
      <c r="G60" s="276" t="s">
        <v>480</v>
      </c>
      <c r="H60" s="276" t="s">
        <v>481</v>
      </c>
      <c r="I60" s="314" t="s">
        <v>380</v>
      </c>
      <c r="J60" s="236" t="s">
        <v>482</v>
      </c>
      <c r="K60" s="236"/>
      <c r="L60" s="288"/>
      <c r="M60" s="236"/>
      <c r="N60" s="236"/>
      <c r="O60" s="289"/>
      <c r="P60" s="289"/>
      <c r="Q60" s="289"/>
      <c r="R60" s="289"/>
      <c r="S60" s="289"/>
      <c r="T60" s="324">
        <f>IF($A$1="补货",L60+M60+N60,L60)</f>
        <v>0</v>
      </c>
      <c r="U60" s="236"/>
      <c r="V60" s="325">
        <f t="shared" si="2"/>
        <v>0</v>
      </c>
      <c r="W60" s="326" t="str">
        <f t="shared" si="3"/>
        <v>-</v>
      </c>
    </row>
    <row r="61" s="220" customFormat="1" ht="50.1" customHeight="1" spans="2:23">
      <c r="B61" s="232"/>
      <c r="C61" s="232"/>
      <c r="D61" s="233"/>
      <c r="E61" s="230"/>
      <c r="F61" s="275" t="s">
        <v>17</v>
      </c>
      <c r="G61" s="275" t="s">
        <v>378</v>
      </c>
      <c r="H61" s="275" t="s">
        <v>379</v>
      </c>
      <c r="I61" s="315" t="s">
        <v>380</v>
      </c>
      <c r="J61" s="231" t="s">
        <v>483</v>
      </c>
      <c r="K61" s="231"/>
      <c r="L61" s="282"/>
      <c r="M61" s="231"/>
      <c r="N61" s="231"/>
      <c r="O61" s="283"/>
      <c r="P61" s="283"/>
      <c r="Q61" s="283"/>
      <c r="R61" s="283"/>
      <c r="S61" s="283"/>
      <c r="T61" s="319">
        <f>IF($A$1="补货",L61+M61+N61,L61)</f>
        <v>0</v>
      </c>
      <c r="U61" s="231"/>
      <c r="V61" s="319">
        <f t="shared" si="2"/>
        <v>0</v>
      </c>
      <c r="W61" s="320" t="str">
        <f t="shared" si="3"/>
        <v>-</v>
      </c>
    </row>
    <row r="62" s="220" customFormat="1" ht="50.1" customHeight="1" spans="2:23">
      <c r="B62" s="232"/>
      <c r="C62" s="232"/>
      <c r="D62" s="233"/>
      <c r="E62" s="230"/>
      <c r="F62" s="275" t="s">
        <v>18</v>
      </c>
      <c r="G62" s="275" t="s">
        <v>395</v>
      </c>
      <c r="H62" s="275" t="s">
        <v>383</v>
      </c>
      <c r="I62" s="315" t="s">
        <v>380</v>
      </c>
      <c r="J62" s="231" t="s">
        <v>484</v>
      </c>
      <c r="K62" s="231"/>
      <c r="L62" s="282"/>
      <c r="M62" s="231"/>
      <c r="N62" s="231"/>
      <c r="O62" s="283"/>
      <c r="P62" s="283"/>
      <c r="Q62" s="283"/>
      <c r="R62" s="283"/>
      <c r="S62" s="283"/>
      <c r="T62" s="319">
        <f>IF($A$1="补货",L62+M62+N62,L62)</f>
        <v>0</v>
      </c>
      <c r="U62" s="231"/>
      <c r="V62" s="319">
        <f t="shared" si="2"/>
        <v>0</v>
      </c>
      <c r="W62" s="320" t="str">
        <f t="shared" si="3"/>
        <v>-</v>
      </c>
    </row>
    <row r="63" s="220" customFormat="1" ht="50.1" customHeight="1" spans="2:23">
      <c r="B63" s="232"/>
      <c r="C63" s="232"/>
      <c r="D63" s="233"/>
      <c r="E63" s="230"/>
      <c r="F63" s="275" t="s">
        <v>19</v>
      </c>
      <c r="G63" s="275" t="s">
        <v>397</v>
      </c>
      <c r="H63" s="275" t="s">
        <v>485</v>
      </c>
      <c r="I63" s="317" t="s">
        <v>393</v>
      </c>
      <c r="J63" s="231" t="s">
        <v>486</v>
      </c>
      <c r="K63" s="231"/>
      <c r="L63" s="282"/>
      <c r="M63" s="231"/>
      <c r="N63" s="231"/>
      <c r="O63" s="283"/>
      <c r="P63" s="283"/>
      <c r="Q63" s="283"/>
      <c r="R63" s="283"/>
      <c r="S63" s="283"/>
      <c r="T63" s="319">
        <f>IF($A$1="补货",L63+M63+N63,L63)</f>
        <v>0</v>
      </c>
      <c r="U63" s="231"/>
      <c r="V63" s="319">
        <f t="shared" si="2"/>
        <v>0</v>
      </c>
      <c r="W63" s="320" t="str">
        <f t="shared" si="3"/>
        <v>-</v>
      </c>
    </row>
    <row r="64" s="220" customFormat="1" ht="50.1" customHeight="1" spans="2:23">
      <c r="B64" s="237"/>
      <c r="C64" s="237"/>
      <c r="D64" s="238"/>
      <c r="E64" s="239"/>
      <c r="F64" s="247" t="s">
        <v>20</v>
      </c>
      <c r="G64" s="247" t="s">
        <v>399</v>
      </c>
      <c r="H64" s="247" t="s">
        <v>487</v>
      </c>
      <c r="I64" s="318" t="s">
        <v>393</v>
      </c>
      <c r="J64" s="234" t="s">
        <v>488</v>
      </c>
      <c r="K64" s="234"/>
      <c r="L64" s="285"/>
      <c r="M64" s="234"/>
      <c r="N64" s="234"/>
      <c r="O64" s="286"/>
      <c r="P64" s="286"/>
      <c r="Q64" s="286"/>
      <c r="R64" s="286"/>
      <c r="S64" s="286"/>
      <c r="T64" s="321">
        <f>IF($A$1="补货",L64+M64+N64,L64)</f>
        <v>0</v>
      </c>
      <c r="U64" s="234"/>
      <c r="V64" s="322">
        <f t="shared" si="2"/>
        <v>0</v>
      </c>
      <c r="W64" s="323" t="str">
        <f t="shared" si="3"/>
        <v>-</v>
      </c>
    </row>
    <row r="65" s="222" customFormat="1" ht="50.1" customHeight="1" spans="2:23">
      <c r="B65" s="261" t="s">
        <v>489</v>
      </c>
      <c r="C65" s="261" t="s">
        <v>376</v>
      </c>
      <c r="D65" s="262" t="s">
        <v>490</v>
      </c>
      <c r="E65" s="263"/>
      <c r="F65" s="356" t="s">
        <v>16</v>
      </c>
      <c r="G65" s="356" t="s">
        <v>395</v>
      </c>
      <c r="H65" s="356" t="s">
        <v>383</v>
      </c>
      <c r="I65" s="359" t="s">
        <v>380</v>
      </c>
      <c r="J65" s="264" t="s">
        <v>491</v>
      </c>
      <c r="K65" s="264"/>
      <c r="L65" s="264"/>
      <c r="M65" s="264"/>
      <c r="N65" s="264"/>
      <c r="O65" s="402"/>
      <c r="P65" s="402"/>
      <c r="Q65" s="402"/>
      <c r="R65" s="402"/>
      <c r="S65" s="402"/>
      <c r="T65" s="347">
        <f>IF($A$1="补货",L65+M65+N65,L65)</f>
        <v>0</v>
      </c>
      <c r="U65" s="356"/>
      <c r="V65" s="264">
        <f t="shared" si="2"/>
        <v>0</v>
      </c>
      <c r="W65" s="348" t="str">
        <f t="shared" si="3"/>
        <v>-</v>
      </c>
    </row>
    <row r="66" s="220" customFormat="1" ht="50.1" customHeight="1" spans="2:23">
      <c r="B66" s="265"/>
      <c r="C66" s="265"/>
      <c r="D66" s="266"/>
      <c r="E66" s="267"/>
      <c r="F66" s="357" t="s">
        <v>17</v>
      </c>
      <c r="G66" s="357" t="s">
        <v>397</v>
      </c>
      <c r="H66" s="357" t="s">
        <v>386</v>
      </c>
      <c r="I66" s="357" t="s">
        <v>380</v>
      </c>
      <c r="J66" s="268" t="s">
        <v>492</v>
      </c>
      <c r="K66" s="268"/>
      <c r="L66" s="268"/>
      <c r="M66" s="268"/>
      <c r="N66" s="268"/>
      <c r="O66" s="403"/>
      <c r="P66" s="403"/>
      <c r="Q66" s="403"/>
      <c r="R66" s="403"/>
      <c r="S66" s="403"/>
      <c r="T66" s="349">
        <f>IF($A$1="补货",L66+M66+N66,L66)</f>
        <v>0</v>
      </c>
      <c r="U66" s="268"/>
      <c r="V66" s="268">
        <f t="shared" si="2"/>
        <v>0</v>
      </c>
      <c r="W66" s="350" t="str">
        <f t="shared" si="3"/>
        <v>-</v>
      </c>
    </row>
    <row r="67" s="220" customFormat="1" ht="50.1" customHeight="1" spans="2:23">
      <c r="B67" s="272"/>
      <c r="C67" s="272"/>
      <c r="D67" s="273"/>
      <c r="E67" s="269"/>
      <c r="F67" s="358" t="s">
        <v>18</v>
      </c>
      <c r="G67" s="358" t="s">
        <v>399</v>
      </c>
      <c r="H67" s="358" t="s">
        <v>389</v>
      </c>
      <c r="I67" s="404" t="s">
        <v>380</v>
      </c>
      <c r="J67" s="270" t="s">
        <v>493</v>
      </c>
      <c r="K67" s="270"/>
      <c r="L67" s="270"/>
      <c r="M67" s="270"/>
      <c r="N67" s="270"/>
      <c r="O67" s="405"/>
      <c r="P67" s="405"/>
      <c r="Q67" s="405"/>
      <c r="R67" s="405"/>
      <c r="S67" s="405"/>
      <c r="T67" s="351">
        <f>IF($A$1="补货",L67+M67+N67,L67)</f>
        <v>0</v>
      </c>
      <c r="U67" s="270"/>
      <c r="V67" s="270">
        <f t="shared" si="2"/>
        <v>0</v>
      </c>
      <c r="W67" s="352" t="str">
        <f t="shared" si="3"/>
        <v>-</v>
      </c>
    </row>
    <row r="68" s="220" customFormat="1" ht="50.1" customHeight="1" spans="2:23">
      <c r="B68" s="228" t="s">
        <v>494</v>
      </c>
      <c r="C68" s="8" t="s">
        <v>407</v>
      </c>
      <c r="D68" s="9">
        <v>19021</v>
      </c>
      <c r="E68" s="235"/>
      <c r="F68" s="276" t="s">
        <v>16</v>
      </c>
      <c r="G68" s="276" t="s">
        <v>378</v>
      </c>
      <c r="H68" s="276" t="s">
        <v>408</v>
      </c>
      <c r="I68" s="406" t="s">
        <v>380</v>
      </c>
      <c r="J68" s="236" t="s">
        <v>495</v>
      </c>
      <c r="K68" s="236"/>
      <c r="L68" s="288"/>
      <c r="M68" s="236"/>
      <c r="N68" s="236"/>
      <c r="O68" s="407"/>
      <c r="P68" s="407"/>
      <c r="Q68" s="407"/>
      <c r="R68" s="407"/>
      <c r="S68" s="407"/>
      <c r="T68" s="327">
        <f>IF($A$1="补货",L68+M68+N68,L68)</f>
        <v>0</v>
      </c>
      <c r="U68" s="236"/>
      <c r="V68" s="328">
        <f t="shared" si="2"/>
        <v>0</v>
      </c>
      <c r="W68" s="329" t="str">
        <f t="shared" si="3"/>
        <v>-</v>
      </c>
    </row>
    <row r="69" s="220" customFormat="1" ht="50.1" customHeight="1" spans="2:23">
      <c r="B69" s="232"/>
      <c r="C69" s="232"/>
      <c r="D69" s="233"/>
      <c r="E69" s="230"/>
      <c r="F69" s="275" t="s">
        <v>17</v>
      </c>
      <c r="G69" s="275" t="s">
        <v>395</v>
      </c>
      <c r="H69" s="275" t="s">
        <v>383</v>
      </c>
      <c r="I69" s="312" t="s">
        <v>380</v>
      </c>
      <c r="J69" s="231" t="s">
        <v>496</v>
      </c>
      <c r="K69" s="231"/>
      <c r="L69" s="282"/>
      <c r="M69" s="231"/>
      <c r="N69" s="231"/>
      <c r="O69" s="408"/>
      <c r="P69" s="408"/>
      <c r="Q69" s="408"/>
      <c r="R69" s="408"/>
      <c r="S69" s="408"/>
      <c r="T69" s="330">
        <f>IF($A$1="补货",L69+M69+N69,L69)</f>
        <v>0</v>
      </c>
      <c r="U69" s="231"/>
      <c r="V69" s="331">
        <f t="shared" si="2"/>
        <v>0</v>
      </c>
      <c r="W69" s="332" t="str">
        <f t="shared" si="3"/>
        <v>-</v>
      </c>
    </row>
    <row r="70" s="220" customFormat="1" ht="50.1" customHeight="1" spans="2:23">
      <c r="B70" s="232"/>
      <c r="C70" s="232"/>
      <c r="D70" s="233"/>
      <c r="E70" s="230"/>
      <c r="F70" s="244" t="s">
        <v>18</v>
      </c>
      <c r="G70" s="244" t="s">
        <v>397</v>
      </c>
      <c r="H70" s="244" t="s">
        <v>386</v>
      </c>
      <c r="I70" s="409" t="s">
        <v>393</v>
      </c>
      <c r="J70" s="410" t="s">
        <v>497</v>
      </c>
      <c r="K70" s="410"/>
      <c r="L70" s="295"/>
      <c r="M70" s="410"/>
      <c r="N70" s="410"/>
      <c r="O70" s="411"/>
      <c r="P70" s="411"/>
      <c r="Q70" s="411"/>
      <c r="R70" s="411"/>
      <c r="S70" s="411"/>
      <c r="T70" s="333">
        <f>IF($A$1="补货",L70+M70+N70,L70)</f>
        <v>0</v>
      </c>
      <c r="U70" s="245"/>
      <c r="V70" s="335">
        <f t="shared" si="2"/>
        <v>0</v>
      </c>
      <c r="W70" s="336" t="str">
        <f t="shared" si="3"/>
        <v>-</v>
      </c>
    </row>
    <row r="71" s="220" customFormat="1" ht="50.1" customHeight="1" spans="2:23">
      <c r="B71" s="237"/>
      <c r="C71" s="237"/>
      <c r="D71" s="238"/>
      <c r="E71" s="239"/>
      <c r="F71" s="247" t="s">
        <v>19</v>
      </c>
      <c r="G71" s="247" t="s">
        <v>399</v>
      </c>
      <c r="H71" s="247" t="s">
        <v>389</v>
      </c>
      <c r="I71" s="412" t="s">
        <v>393</v>
      </c>
      <c r="J71" s="413" t="s">
        <v>498</v>
      </c>
      <c r="K71" s="413"/>
      <c r="L71" s="285"/>
      <c r="M71" s="413"/>
      <c r="N71" s="413"/>
      <c r="O71" s="414"/>
      <c r="P71" s="414"/>
      <c r="Q71" s="414"/>
      <c r="R71" s="414"/>
      <c r="S71" s="414"/>
      <c r="T71" s="337">
        <f>IF($A$1="补货",L71+M71+N71,L71)</f>
        <v>0</v>
      </c>
      <c r="U71" s="234"/>
      <c r="V71" s="339">
        <f t="shared" si="2"/>
        <v>0</v>
      </c>
      <c r="W71" s="340" t="str">
        <f t="shared" si="3"/>
        <v>-</v>
      </c>
    </row>
    <row r="72" s="220" customFormat="1" ht="50.1" customHeight="1" spans="2:23">
      <c r="B72" s="261" t="s">
        <v>499</v>
      </c>
      <c r="C72" s="261" t="s">
        <v>376</v>
      </c>
      <c r="D72" s="262" t="s">
        <v>500</v>
      </c>
      <c r="E72" s="263"/>
      <c r="F72" s="359" t="s">
        <v>16</v>
      </c>
      <c r="G72" s="359" t="s">
        <v>395</v>
      </c>
      <c r="H72" s="359" t="s">
        <v>383</v>
      </c>
      <c r="I72" s="359" t="s">
        <v>380</v>
      </c>
      <c r="J72" s="415" t="s">
        <v>501</v>
      </c>
      <c r="K72" s="415"/>
      <c r="L72" s="415"/>
      <c r="M72" s="415"/>
      <c r="N72" s="415"/>
      <c r="O72" s="416"/>
      <c r="P72" s="416"/>
      <c r="Q72" s="416"/>
      <c r="R72" s="416"/>
      <c r="S72" s="416"/>
      <c r="T72" s="438">
        <f>IF($A$1="补货",L72+M72+N72,L72)</f>
        <v>0</v>
      </c>
      <c r="U72" s="415"/>
      <c r="V72" s="415">
        <f t="shared" si="2"/>
        <v>0</v>
      </c>
      <c r="W72" s="439" t="str">
        <f t="shared" si="3"/>
        <v>-</v>
      </c>
    </row>
    <row r="73" s="220" customFormat="1" ht="50.1" customHeight="1" spans="2:23">
      <c r="B73" s="265"/>
      <c r="C73" s="265"/>
      <c r="D73" s="266"/>
      <c r="E73" s="267"/>
      <c r="F73" s="357" t="s">
        <v>17</v>
      </c>
      <c r="G73" s="357" t="s">
        <v>397</v>
      </c>
      <c r="H73" s="357" t="s">
        <v>386</v>
      </c>
      <c r="I73" s="357" t="s">
        <v>380</v>
      </c>
      <c r="J73" s="417" t="s">
        <v>502</v>
      </c>
      <c r="K73" s="417"/>
      <c r="L73" s="268"/>
      <c r="M73" s="417"/>
      <c r="N73" s="417"/>
      <c r="O73" s="403"/>
      <c r="P73" s="403"/>
      <c r="Q73" s="403"/>
      <c r="R73" s="403"/>
      <c r="S73" s="403"/>
      <c r="T73" s="349">
        <f>IF($A$1="补货",L73+M73+N73,L73)</f>
        <v>0</v>
      </c>
      <c r="U73" s="268"/>
      <c r="V73" s="268">
        <f t="shared" si="2"/>
        <v>0</v>
      </c>
      <c r="W73" s="350" t="str">
        <f t="shared" si="3"/>
        <v>-</v>
      </c>
    </row>
    <row r="74" s="220" customFormat="1" ht="50.1" customHeight="1" spans="2:23">
      <c r="B74" s="272"/>
      <c r="C74" s="272"/>
      <c r="D74" s="273"/>
      <c r="E74" s="269"/>
      <c r="F74" s="358" t="s">
        <v>18</v>
      </c>
      <c r="G74" s="358" t="s">
        <v>399</v>
      </c>
      <c r="H74" s="358" t="s">
        <v>389</v>
      </c>
      <c r="I74" s="404" t="s">
        <v>380</v>
      </c>
      <c r="J74" s="270" t="s">
        <v>503</v>
      </c>
      <c r="K74" s="270"/>
      <c r="L74" s="270"/>
      <c r="M74" s="270"/>
      <c r="N74" s="270"/>
      <c r="O74" s="405"/>
      <c r="P74" s="405"/>
      <c r="Q74" s="405"/>
      <c r="R74" s="405"/>
      <c r="S74" s="405"/>
      <c r="T74" s="351">
        <f>IF($A$1="补货",L74+M74+N74,L74)</f>
        <v>0</v>
      </c>
      <c r="U74" s="270"/>
      <c r="V74" s="270">
        <f t="shared" si="2"/>
        <v>0</v>
      </c>
      <c r="W74" s="352" t="str">
        <f t="shared" si="3"/>
        <v>-</v>
      </c>
    </row>
    <row r="75" s="220" customFormat="1" ht="50.1" customHeight="1" spans="2:23">
      <c r="B75" s="228" t="s">
        <v>504</v>
      </c>
      <c r="C75" s="228" t="s">
        <v>407</v>
      </c>
      <c r="D75" s="229" t="s">
        <v>505</v>
      </c>
      <c r="E75" s="235"/>
      <c r="F75" s="276" t="s">
        <v>16</v>
      </c>
      <c r="G75" s="276" t="s">
        <v>395</v>
      </c>
      <c r="H75" s="276" t="s">
        <v>383</v>
      </c>
      <c r="I75" s="418" t="s">
        <v>393</v>
      </c>
      <c r="J75" s="236" t="s">
        <v>506</v>
      </c>
      <c r="K75" s="236"/>
      <c r="L75" s="288"/>
      <c r="M75" s="236"/>
      <c r="N75" s="236"/>
      <c r="O75" s="407"/>
      <c r="P75" s="407"/>
      <c r="Q75" s="407"/>
      <c r="R75" s="407"/>
      <c r="S75" s="407"/>
      <c r="T75" s="324">
        <f>IF($A$1="补货",L75+M75+N75,L75)</f>
        <v>0</v>
      </c>
      <c r="U75" s="236"/>
      <c r="V75" s="325">
        <f t="shared" si="2"/>
        <v>0</v>
      </c>
      <c r="W75" s="326" t="str">
        <f t="shared" ref="W75:W83" si="10">IF(S75&gt;0,V75/S75*7,"-")</f>
        <v>-</v>
      </c>
    </row>
    <row r="76" s="220" customFormat="1" ht="50.1" customHeight="1" spans="2:23">
      <c r="B76" s="232"/>
      <c r="C76" s="232"/>
      <c r="D76" s="233"/>
      <c r="E76" s="230"/>
      <c r="F76" s="275" t="s">
        <v>17</v>
      </c>
      <c r="G76" s="275" t="s">
        <v>397</v>
      </c>
      <c r="H76" s="275" t="s">
        <v>386</v>
      </c>
      <c r="I76" s="317" t="s">
        <v>393</v>
      </c>
      <c r="J76" s="231" t="s">
        <v>507</v>
      </c>
      <c r="K76" s="231"/>
      <c r="L76" s="282"/>
      <c r="M76" s="231"/>
      <c r="N76" s="231"/>
      <c r="O76" s="408"/>
      <c r="P76" s="408"/>
      <c r="Q76" s="408"/>
      <c r="R76" s="408"/>
      <c r="S76" s="408"/>
      <c r="T76" s="319">
        <f>IF($A$1="补货",L76+M76+N76,L76)</f>
        <v>0</v>
      </c>
      <c r="U76" s="231"/>
      <c r="V76" s="319">
        <f t="shared" ref="V76:V83" si="11">T76+U76</f>
        <v>0</v>
      </c>
      <c r="W76" s="320" t="str">
        <f t="shared" si="10"/>
        <v>-</v>
      </c>
    </row>
    <row r="77" s="220" customFormat="1" ht="50.1" customHeight="1" spans="2:23">
      <c r="B77" s="237"/>
      <c r="C77" s="237"/>
      <c r="D77" s="238"/>
      <c r="E77" s="239"/>
      <c r="F77" s="247" t="s">
        <v>18</v>
      </c>
      <c r="G77" s="247" t="s">
        <v>399</v>
      </c>
      <c r="H77" s="247" t="s">
        <v>389</v>
      </c>
      <c r="I77" s="318" t="s">
        <v>393</v>
      </c>
      <c r="J77" s="234" t="s">
        <v>508</v>
      </c>
      <c r="K77" s="234"/>
      <c r="L77" s="285"/>
      <c r="M77" s="234"/>
      <c r="N77" s="234"/>
      <c r="O77" s="414"/>
      <c r="P77" s="414"/>
      <c r="Q77" s="414"/>
      <c r="R77" s="414"/>
      <c r="S77" s="414"/>
      <c r="T77" s="321">
        <f>IF($A$1="补货",L77+M77+N77,L77)</f>
        <v>0</v>
      </c>
      <c r="U77" s="234"/>
      <c r="V77" s="322">
        <f t="shared" si="11"/>
        <v>0</v>
      </c>
      <c r="W77" s="323" t="str">
        <f t="shared" si="10"/>
        <v>-</v>
      </c>
    </row>
    <row r="78" s="220" customFormat="1" ht="50.1" customHeight="1" spans="2:23">
      <c r="B78" s="248" t="s">
        <v>509</v>
      </c>
      <c r="C78" s="248" t="s">
        <v>407</v>
      </c>
      <c r="D78" s="249" t="s">
        <v>510</v>
      </c>
      <c r="E78" s="250"/>
      <c r="F78" s="360" t="s">
        <v>16</v>
      </c>
      <c r="G78" s="360" t="s">
        <v>395</v>
      </c>
      <c r="H78" s="360" t="s">
        <v>383</v>
      </c>
      <c r="I78" s="419" t="s">
        <v>393</v>
      </c>
      <c r="J78" s="251" t="s">
        <v>511</v>
      </c>
      <c r="K78" s="251"/>
      <c r="L78" s="251"/>
      <c r="M78" s="251"/>
      <c r="N78" s="251"/>
      <c r="O78" s="420"/>
      <c r="P78" s="420"/>
      <c r="Q78" s="420"/>
      <c r="R78" s="420"/>
      <c r="S78" s="420"/>
      <c r="T78" s="341">
        <f>IF($A$1="补货",L78+M78+N78,L78)</f>
        <v>0</v>
      </c>
      <c r="U78" s="251"/>
      <c r="V78" s="251">
        <f t="shared" si="11"/>
        <v>0</v>
      </c>
      <c r="W78" s="342" t="str">
        <f t="shared" si="10"/>
        <v>-</v>
      </c>
    </row>
    <row r="79" s="220" customFormat="1" ht="50.1" customHeight="1" spans="2:23">
      <c r="B79" s="252"/>
      <c r="C79" s="252"/>
      <c r="D79" s="253"/>
      <c r="E79" s="254"/>
      <c r="F79" s="361" t="s">
        <v>17</v>
      </c>
      <c r="G79" s="361" t="s">
        <v>397</v>
      </c>
      <c r="H79" s="361" t="s">
        <v>386</v>
      </c>
      <c r="I79" s="361" t="s">
        <v>393</v>
      </c>
      <c r="J79" s="255" t="s">
        <v>512</v>
      </c>
      <c r="K79" s="255"/>
      <c r="L79" s="255"/>
      <c r="M79" s="255"/>
      <c r="N79" s="255"/>
      <c r="O79" s="421"/>
      <c r="P79" s="421"/>
      <c r="Q79" s="421"/>
      <c r="R79" s="421"/>
      <c r="S79" s="421"/>
      <c r="T79" s="343">
        <f>IF($A$1="补货",L79+M79+N79,L79)</f>
        <v>0</v>
      </c>
      <c r="U79" s="255"/>
      <c r="V79" s="255">
        <f t="shared" si="11"/>
        <v>0</v>
      </c>
      <c r="W79" s="344" t="str">
        <f t="shared" si="10"/>
        <v>-</v>
      </c>
    </row>
    <row r="80" s="220" customFormat="1" ht="50.1" customHeight="1" spans="2:23">
      <c r="B80" s="256"/>
      <c r="C80" s="256"/>
      <c r="D80" s="257"/>
      <c r="E80" s="258"/>
      <c r="F80" s="362" t="s">
        <v>18</v>
      </c>
      <c r="G80" s="362" t="s">
        <v>399</v>
      </c>
      <c r="H80" s="362" t="s">
        <v>389</v>
      </c>
      <c r="I80" s="422" t="s">
        <v>393</v>
      </c>
      <c r="J80" s="259" t="s">
        <v>513</v>
      </c>
      <c r="K80" s="259"/>
      <c r="L80" s="259"/>
      <c r="M80" s="259"/>
      <c r="N80" s="259"/>
      <c r="O80" s="423"/>
      <c r="P80" s="423"/>
      <c r="Q80" s="423"/>
      <c r="R80" s="423"/>
      <c r="S80" s="423"/>
      <c r="T80" s="345">
        <f>IF($A$1="补货",L80+M80+N80,L80)</f>
        <v>0</v>
      </c>
      <c r="U80" s="259"/>
      <c r="V80" s="259">
        <f t="shared" si="11"/>
        <v>0</v>
      </c>
      <c r="W80" s="346" t="str">
        <f t="shared" si="10"/>
        <v>-</v>
      </c>
    </row>
    <row r="81" s="222" customFormat="1" ht="50.1" customHeight="1" spans="2:23">
      <c r="B81" s="228" t="s">
        <v>514</v>
      </c>
      <c r="C81" s="228" t="s">
        <v>407</v>
      </c>
      <c r="D81" s="363" t="s">
        <v>515</v>
      </c>
      <c r="E81" s="364"/>
      <c r="F81" s="276" t="s">
        <v>16</v>
      </c>
      <c r="G81" s="276" t="s">
        <v>378</v>
      </c>
      <c r="H81" s="276" t="s">
        <v>383</v>
      </c>
      <c r="I81" s="418" t="s">
        <v>393</v>
      </c>
      <c r="J81" s="236" t="s">
        <v>516</v>
      </c>
      <c r="K81" s="236"/>
      <c r="L81" s="288"/>
      <c r="M81" s="236"/>
      <c r="N81" s="236"/>
      <c r="O81" s="289"/>
      <c r="P81" s="289"/>
      <c r="Q81" s="289"/>
      <c r="R81" s="289"/>
      <c r="S81" s="289"/>
      <c r="T81" s="324">
        <f>IF($A$1="补货",L81+M81+N81,L81)</f>
        <v>0</v>
      </c>
      <c r="U81" s="440"/>
      <c r="V81" s="325">
        <f t="shared" si="11"/>
        <v>0</v>
      </c>
      <c r="W81" s="326" t="str">
        <f t="shared" si="10"/>
        <v>-</v>
      </c>
    </row>
    <row r="82" s="220" customFormat="1" ht="50.1" customHeight="1" spans="2:23">
      <c r="B82" s="232"/>
      <c r="C82" s="232"/>
      <c r="D82" s="365"/>
      <c r="E82" s="230"/>
      <c r="F82" s="275" t="s">
        <v>17</v>
      </c>
      <c r="G82" s="366" t="s">
        <v>382</v>
      </c>
      <c r="H82" s="366" t="s">
        <v>383</v>
      </c>
      <c r="I82" s="424" t="s">
        <v>393</v>
      </c>
      <c r="J82" s="231" t="s">
        <v>517</v>
      </c>
      <c r="K82" s="231"/>
      <c r="L82" s="282"/>
      <c r="M82" s="231"/>
      <c r="N82" s="231"/>
      <c r="O82" s="283"/>
      <c r="P82" s="283"/>
      <c r="Q82" s="283"/>
      <c r="R82" s="283"/>
      <c r="S82" s="283"/>
      <c r="T82" s="319">
        <f>IF($A$1="补货",L82+M82+N82,L82)</f>
        <v>0</v>
      </c>
      <c r="U82" s="231"/>
      <c r="V82" s="319">
        <f t="shared" si="11"/>
        <v>0</v>
      </c>
      <c r="W82" s="320" t="str">
        <f t="shared" si="10"/>
        <v>-</v>
      </c>
    </row>
    <row r="83" s="220" customFormat="1" ht="50.1" customHeight="1" spans="2:23">
      <c r="B83" s="232"/>
      <c r="C83" s="232"/>
      <c r="D83" s="365"/>
      <c r="E83" s="230"/>
      <c r="F83" s="244" t="s">
        <v>18</v>
      </c>
      <c r="G83" s="367" t="s">
        <v>385</v>
      </c>
      <c r="H83" s="367" t="s">
        <v>386</v>
      </c>
      <c r="I83" s="425" t="s">
        <v>393</v>
      </c>
      <c r="J83" s="245" t="s">
        <v>518</v>
      </c>
      <c r="K83" s="245"/>
      <c r="L83" s="295"/>
      <c r="M83" s="245"/>
      <c r="N83" s="245"/>
      <c r="O83" s="296"/>
      <c r="P83" s="296"/>
      <c r="Q83" s="296"/>
      <c r="R83" s="296"/>
      <c r="S83" s="296"/>
      <c r="T83" s="319">
        <f>IF($A$1="补货",L83+M83+N83,L83)</f>
        <v>0</v>
      </c>
      <c r="U83" s="231"/>
      <c r="V83" s="319">
        <f t="shared" si="11"/>
        <v>0</v>
      </c>
      <c r="W83" s="320" t="str">
        <f t="shared" si="10"/>
        <v>-</v>
      </c>
    </row>
    <row r="84" s="220" customFormat="1" ht="50.1" customHeight="1" spans="2:23">
      <c r="B84" s="237"/>
      <c r="C84" s="232"/>
      <c r="D84" s="368"/>
      <c r="E84" s="230"/>
      <c r="F84" s="247" t="s">
        <v>19</v>
      </c>
      <c r="G84" s="247" t="s">
        <v>388</v>
      </c>
      <c r="H84" s="247" t="s">
        <v>389</v>
      </c>
      <c r="I84" s="318" t="s">
        <v>393</v>
      </c>
      <c r="J84" s="234" t="s">
        <v>519</v>
      </c>
      <c r="K84" s="234"/>
      <c r="L84" s="285"/>
      <c r="M84" s="234"/>
      <c r="N84" s="234"/>
      <c r="O84" s="286"/>
      <c r="P84" s="286"/>
      <c r="Q84" s="286"/>
      <c r="R84" s="286"/>
      <c r="S84" s="286"/>
      <c r="T84" s="321">
        <f>IF($A$1="补货",L84+M84+N84,L84)</f>
        <v>0</v>
      </c>
      <c r="U84" s="234"/>
      <c r="V84" s="322">
        <f t="shared" ref="V84:V122" si="12">T84+U84</f>
        <v>0</v>
      </c>
      <c r="W84" s="323" t="str">
        <f t="shared" ref="W84:W122" si="13">IF(S84&gt;0,V84/S84*7,"-")</f>
        <v>-</v>
      </c>
    </row>
    <row r="85" s="220" customFormat="1" ht="50.1" customHeight="1" spans="2:23">
      <c r="B85" s="228" t="s">
        <v>520</v>
      </c>
      <c r="C85" s="228" t="s">
        <v>407</v>
      </c>
      <c r="D85" s="369" t="s">
        <v>521</v>
      </c>
      <c r="E85" s="235"/>
      <c r="F85" s="276" t="s">
        <v>16</v>
      </c>
      <c r="G85" s="276" t="s">
        <v>395</v>
      </c>
      <c r="H85" s="276" t="s">
        <v>383</v>
      </c>
      <c r="I85" s="426" t="s">
        <v>393</v>
      </c>
      <c r="J85" s="236" t="s">
        <v>522</v>
      </c>
      <c r="K85" s="236"/>
      <c r="L85" s="288"/>
      <c r="M85" s="236"/>
      <c r="N85" s="236"/>
      <c r="O85" s="289"/>
      <c r="P85" s="289"/>
      <c r="Q85" s="289"/>
      <c r="R85" s="289"/>
      <c r="S85" s="289"/>
      <c r="T85" s="324">
        <f>IF($A$1="补货",L85+M85+N85,L85)</f>
        <v>0</v>
      </c>
      <c r="U85" s="236"/>
      <c r="V85" s="325">
        <f t="shared" si="12"/>
        <v>0</v>
      </c>
      <c r="W85" s="326" t="str">
        <f t="shared" si="13"/>
        <v>-</v>
      </c>
    </row>
    <row r="86" s="220" customFormat="1" ht="50.1" customHeight="1" spans="2:23">
      <c r="B86" s="232"/>
      <c r="C86" s="232"/>
      <c r="D86" s="369"/>
      <c r="E86" s="370"/>
      <c r="F86" s="275" t="s">
        <v>17</v>
      </c>
      <c r="G86" s="275" t="s">
        <v>397</v>
      </c>
      <c r="H86" s="275" t="s">
        <v>386</v>
      </c>
      <c r="I86" s="317" t="s">
        <v>393</v>
      </c>
      <c r="J86" s="231" t="s">
        <v>523</v>
      </c>
      <c r="K86" s="231"/>
      <c r="L86" s="282"/>
      <c r="M86" s="231"/>
      <c r="N86" s="231"/>
      <c r="O86" s="283"/>
      <c r="P86" s="283"/>
      <c r="Q86" s="283"/>
      <c r="R86" s="283"/>
      <c r="S86" s="283"/>
      <c r="T86" s="319">
        <f>IF($A$1="补货",L86+M86+N86,L86)</f>
        <v>0</v>
      </c>
      <c r="U86" s="231"/>
      <c r="V86" s="319">
        <f t="shared" si="12"/>
        <v>0</v>
      </c>
      <c r="W86" s="320" t="str">
        <f t="shared" si="13"/>
        <v>-</v>
      </c>
    </row>
    <row r="87" s="220" customFormat="1" ht="50.1" customHeight="1" spans="2:23">
      <c r="B87" s="237"/>
      <c r="C87" s="371"/>
      <c r="D87" s="369"/>
      <c r="E87" s="370"/>
      <c r="F87" s="247" t="s">
        <v>18</v>
      </c>
      <c r="G87" s="247" t="s">
        <v>399</v>
      </c>
      <c r="H87" s="247" t="s">
        <v>389</v>
      </c>
      <c r="I87" s="427" t="s">
        <v>393</v>
      </c>
      <c r="J87" s="234" t="s">
        <v>524</v>
      </c>
      <c r="K87" s="234"/>
      <c r="L87" s="285"/>
      <c r="M87" s="234"/>
      <c r="N87" s="234"/>
      <c r="O87" s="286"/>
      <c r="P87" s="286"/>
      <c r="Q87" s="286"/>
      <c r="R87" s="286"/>
      <c r="S87" s="286"/>
      <c r="T87" s="321">
        <f>IF($A$1="补货",L87+M87+N87,L87)</f>
        <v>0</v>
      </c>
      <c r="U87" s="234"/>
      <c r="V87" s="322">
        <f t="shared" si="12"/>
        <v>0</v>
      </c>
      <c r="W87" s="323" t="str">
        <f t="shared" si="13"/>
        <v>-</v>
      </c>
    </row>
    <row r="88" s="220" customFormat="1" ht="50.1" customHeight="1" spans="2:23">
      <c r="B88" s="248" t="s">
        <v>525</v>
      </c>
      <c r="C88" s="372" t="s">
        <v>407</v>
      </c>
      <c r="D88" s="373" t="s">
        <v>526</v>
      </c>
      <c r="E88" s="250"/>
      <c r="F88" s="360" t="s">
        <v>16</v>
      </c>
      <c r="G88" s="360" t="s">
        <v>395</v>
      </c>
      <c r="H88" s="360" t="s">
        <v>383</v>
      </c>
      <c r="I88" s="360" t="s">
        <v>393</v>
      </c>
      <c r="J88" s="251" t="s">
        <v>527</v>
      </c>
      <c r="K88" s="251"/>
      <c r="L88" s="251"/>
      <c r="M88" s="251"/>
      <c r="N88" s="251"/>
      <c r="O88" s="298"/>
      <c r="P88" s="298"/>
      <c r="Q88" s="298"/>
      <c r="R88" s="298"/>
      <c r="S88" s="298"/>
      <c r="T88" s="341">
        <f>IF($A$1="补货",L88+M88+N88,L88)</f>
        <v>0</v>
      </c>
      <c r="U88" s="251"/>
      <c r="V88" s="251">
        <f t="shared" si="12"/>
        <v>0</v>
      </c>
      <c r="W88" s="342" t="str">
        <f t="shared" si="13"/>
        <v>-</v>
      </c>
    </row>
    <row r="89" s="220" customFormat="1" ht="50.1" customHeight="1" spans="2:23">
      <c r="B89" s="252"/>
      <c r="C89" s="252"/>
      <c r="D89" s="374"/>
      <c r="E89" s="254"/>
      <c r="F89" s="361" t="s">
        <v>17</v>
      </c>
      <c r="G89" s="361" t="s">
        <v>397</v>
      </c>
      <c r="H89" s="361" t="s">
        <v>386</v>
      </c>
      <c r="I89" s="361" t="s">
        <v>393</v>
      </c>
      <c r="J89" s="255" t="s">
        <v>528</v>
      </c>
      <c r="K89" s="255"/>
      <c r="L89" s="255"/>
      <c r="M89" s="255"/>
      <c r="N89" s="255"/>
      <c r="O89" s="299"/>
      <c r="P89" s="299"/>
      <c r="Q89" s="299"/>
      <c r="R89" s="299"/>
      <c r="S89" s="299"/>
      <c r="T89" s="343">
        <f>IF($A$1="补货",L89+M89+N89,L89)</f>
        <v>0</v>
      </c>
      <c r="U89" s="255"/>
      <c r="V89" s="255">
        <f t="shared" si="12"/>
        <v>0</v>
      </c>
      <c r="W89" s="344" t="str">
        <f t="shared" si="13"/>
        <v>-</v>
      </c>
    </row>
    <row r="90" s="220" customFormat="1" ht="50.1" customHeight="1" spans="2:23">
      <c r="B90" s="256"/>
      <c r="C90" s="375"/>
      <c r="D90" s="374"/>
      <c r="E90" s="254"/>
      <c r="F90" s="362" t="s">
        <v>18</v>
      </c>
      <c r="G90" s="362" t="s">
        <v>399</v>
      </c>
      <c r="H90" s="362" t="s">
        <v>389</v>
      </c>
      <c r="I90" s="362" t="s">
        <v>393</v>
      </c>
      <c r="J90" s="428" t="s">
        <v>529</v>
      </c>
      <c r="K90" s="428"/>
      <c r="L90" s="259"/>
      <c r="M90" s="428"/>
      <c r="N90" s="428"/>
      <c r="O90" s="300"/>
      <c r="P90" s="300"/>
      <c r="Q90" s="300"/>
      <c r="R90" s="300"/>
      <c r="S90" s="300"/>
      <c r="T90" s="345">
        <f>IF($A$1="补货",L90+M90+N90,L90)</f>
        <v>0</v>
      </c>
      <c r="U90" s="259"/>
      <c r="V90" s="259">
        <f t="shared" si="12"/>
        <v>0</v>
      </c>
      <c r="W90" s="346" t="str">
        <f t="shared" si="13"/>
        <v>-</v>
      </c>
    </row>
    <row r="91" s="220" customFormat="1" ht="50.1" customHeight="1" spans="2:23">
      <c r="B91" s="228" t="s">
        <v>530</v>
      </c>
      <c r="C91" s="376" t="s">
        <v>407</v>
      </c>
      <c r="D91" s="377" t="s">
        <v>531</v>
      </c>
      <c r="E91" s="235"/>
      <c r="F91" s="276" t="s">
        <v>16</v>
      </c>
      <c r="G91" s="276" t="s">
        <v>532</v>
      </c>
      <c r="H91" s="276" t="s">
        <v>379</v>
      </c>
      <c r="I91" s="429" t="s">
        <v>380</v>
      </c>
      <c r="J91" s="236" t="s">
        <v>533</v>
      </c>
      <c r="K91" s="236"/>
      <c r="L91" s="288"/>
      <c r="M91" s="236"/>
      <c r="N91" s="236"/>
      <c r="O91" s="289"/>
      <c r="P91" s="289"/>
      <c r="Q91" s="289"/>
      <c r="R91" s="289"/>
      <c r="S91" s="289"/>
      <c r="T91" s="324">
        <f>IF($A$1="补货",L91+M91+N91,L91)</f>
        <v>0</v>
      </c>
      <c r="U91" s="236"/>
      <c r="V91" s="325">
        <f t="shared" si="12"/>
        <v>0</v>
      </c>
      <c r="W91" s="326" t="str">
        <f t="shared" si="13"/>
        <v>-</v>
      </c>
    </row>
    <row r="92" s="220" customFormat="1" ht="50.1" customHeight="1" spans="2:23">
      <c r="B92" s="232"/>
      <c r="C92" s="232"/>
      <c r="D92" s="369"/>
      <c r="E92" s="230"/>
      <c r="F92" s="275" t="s">
        <v>17</v>
      </c>
      <c r="G92" s="275" t="s">
        <v>534</v>
      </c>
      <c r="H92" s="275" t="s">
        <v>383</v>
      </c>
      <c r="I92" s="315" t="s">
        <v>380</v>
      </c>
      <c r="J92" s="231" t="s">
        <v>535</v>
      </c>
      <c r="K92" s="231"/>
      <c r="L92" s="282"/>
      <c r="M92" s="231"/>
      <c r="N92" s="231"/>
      <c r="O92" s="283"/>
      <c r="P92" s="283"/>
      <c r="Q92" s="283"/>
      <c r="R92" s="283"/>
      <c r="S92" s="283"/>
      <c r="T92" s="319">
        <f>IF($A$1="补货",L92+M92+N92,L92)</f>
        <v>0</v>
      </c>
      <c r="U92" s="231"/>
      <c r="V92" s="319">
        <f t="shared" si="12"/>
        <v>0</v>
      </c>
      <c r="W92" s="320" t="str">
        <f t="shared" si="13"/>
        <v>-</v>
      </c>
    </row>
    <row r="93" s="220" customFormat="1" ht="50.1" customHeight="1" spans="2:23">
      <c r="B93" s="237"/>
      <c r="C93" s="371"/>
      <c r="D93" s="369"/>
      <c r="E93" s="230"/>
      <c r="F93" s="247" t="s">
        <v>18</v>
      </c>
      <c r="G93" s="247" t="s">
        <v>536</v>
      </c>
      <c r="H93" s="247" t="s">
        <v>386</v>
      </c>
      <c r="I93" s="430" t="s">
        <v>380</v>
      </c>
      <c r="J93" s="431" t="s">
        <v>537</v>
      </c>
      <c r="K93" s="431"/>
      <c r="L93" s="285"/>
      <c r="M93" s="431"/>
      <c r="N93" s="431"/>
      <c r="O93" s="286"/>
      <c r="P93" s="286"/>
      <c r="Q93" s="286"/>
      <c r="R93" s="286"/>
      <c r="S93" s="286"/>
      <c r="T93" s="321">
        <f>IF($A$1="补货",L93+M93+N93,L93)</f>
        <v>0</v>
      </c>
      <c r="U93" s="234"/>
      <c r="V93" s="322">
        <f t="shared" si="12"/>
        <v>0</v>
      </c>
      <c r="W93" s="323" t="str">
        <f t="shared" si="13"/>
        <v>-</v>
      </c>
    </row>
    <row r="94" s="220" customFormat="1" ht="50.1" customHeight="1" spans="2:23">
      <c r="B94" s="228" t="s">
        <v>538</v>
      </c>
      <c r="C94" s="376" t="s">
        <v>407</v>
      </c>
      <c r="D94" s="377" t="s">
        <v>539</v>
      </c>
      <c r="E94" s="235"/>
      <c r="F94" s="276" t="s">
        <v>16</v>
      </c>
      <c r="G94" s="276" t="s">
        <v>480</v>
      </c>
      <c r="H94" s="276" t="s">
        <v>481</v>
      </c>
      <c r="I94" s="314" t="s">
        <v>380</v>
      </c>
      <c r="J94" s="236" t="s">
        <v>540</v>
      </c>
      <c r="K94" s="236"/>
      <c r="L94" s="288"/>
      <c r="M94" s="236"/>
      <c r="N94" s="236"/>
      <c r="O94" s="289"/>
      <c r="P94" s="289"/>
      <c r="Q94" s="289"/>
      <c r="R94" s="289"/>
      <c r="S94" s="289"/>
      <c r="T94" s="324">
        <f>IF($A$1="补货",L94+M94+N94,L94)</f>
        <v>0</v>
      </c>
      <c r="U94" s="236"/>
      <c r="V94" s="325">
        <f t="shared" si="12"/>
        <v>0</v>
      </c>
      <c r="W94" s="326" t="str">
        <f t="shared" si="13"/>
        <v>-</v>
      </c>
    </row>
    <row r="95" s="220" customFormat="1" ht="50.1" customHeight="1" spans="2:23">
      <c r="B95" s="232"/>
      <c r="C95" s="232"/>
      <c r="D95" s="369"/>
      <c r="E95" s="230"/>
      <c r="F95" s="275" t="s">
        <v>17</v>
      </c>
      <c r="G95" s="275" t="s">
        <v>532</v>
      </c>
      <c r="H95" s="275" t="s">
        <v>379</v>
      </c>
      <c r="I95" s="315" t="s">
        <v>380</v>
      </c>
      <c r="J95" s="231" t="s">
        <v>541</v>
      </c>
      <c r="K95" s="231"/>
      <c r="L95" s="282"/>
      <c r="M95" s="231"/>
      <c r="N95" s="231"/>
      <c r="O95" s="283"/>
      <c r="P95" s="283"/>
      <c r="Q95" s="283"/>
      <c r="R95" s="283"/>
      <c r="S95" s="283"/>
      <c r="T95" s="319">
        <f>IF($A$1="补货",L95+M95+N95,L95)</f>
        <v>0</v>
      </c>
      <c r="U95" s="231"/>
      <c r="V95" s="319">
        <f t="shared" si="12"/>
        <v>0</v>
      </c>
      <c r="W95" s="320" t="str">
        <f t="shared" si="13"/>
        <v>-</v>
      </c>
    </row>
    <row r="96" s="220" customFormat="1" ht="50.1" customHeight="1" spans="2:23">
      <c r="B96" s="237"/>
      <c r="C96" s="378"/>
      <c r="D96" s="379"/>
      <c r="E96" s="239"/>
      <c r="F96" s="247" t="s">
        <v>18</v>
      </c>
      <c r="G96" s="247" t="s">
        <v>542</v>
      </c>
      <c r="H96" s="247" t="s">
        <v>383</v>
      </c>
      <c r="I96" s="316" t="s">
        <v>380</v>
      </c>
      <c r="J96" s="413" t="s">
        <v>543</v>
      </c>
      <c r="K96" s="413"/>
      <c r="L96" s="285"/>
      <c r="M96" s="413"/>
      <c r="N96" s="413"/>
      <c r="O96" s="286"/>
      <c r="P96" s="286"/>
      <c r="Q96" s="286"/>
      <c r="R96" s="286"/>
      <c r="S96" s="286"/>
      <c r="T96" s="321">
        <f>IF($A$1="补货",L96+M96+N96,L96)</f>
        <v>0</v>
      </c>
      <c r="U96" s="234"/>
      <c r="V96" s="322">
        <f t="shared" si="12"/>
        <v>0</v>
      </c>
      <c r="W96" s="323" t="str">
        <f t="shared" si="13"/>
        <v>-</v>
      </c>
    </row>
    <row r="97" s="220" customFormat="1" ht="50.1" customHeight="1" spans="2:23">
      <c r="B97" s="228" t="s">
        <v>544</v>
      </c>
      <c r="C97" s="380" t="s">
        <v>407</v>
      </c>
      <c r="D97" s="363" t="s">
        <v>545</v>
      </c>
      <c r="E97" s="381"/>
      <c r="F97" s="276" t="s">
        <v>16</v>
      </c>
      <c r="G97" s="276" t="s">
        <v>395</v>
      </c>
      <c r="H97" s="276" t="s">
        <v>383</v>
      </c>
      <c r="I97" s="426" t="s">
        <v>393</v>
      </c>
      <c r="J97" s="236" t="s">
        <v>546</v>
      </c>
      <c r="K97" s="236"/>
      <c r="L97" s="288"/>
      <c r="M97" s="236"/>
      <c r="N97" s="236"/>
      <c r="O97" s="289"/>
      <c r="P97" s="289"/>
      <c r="Q97" s="289"/>
      <c r="R97" s="289"/>
      <c r="S97" s="289"/>
      <c r="T97" s="324">
        <f>IF($A$1="补货",L97+M97+N97,L97)</f>
        <v>0</v>
      </c>
      <c r="U97" s="236"/>
      <c r="V97" s="325">
        <f t="shared" si="12"/>
        <v>0</v>
      </c>
      <c r="W97" s="326" t="str">
        <f t="shared" si="13"/>
        <v>-</v>
      </c>
    </row>
    <row r="98" s="220" customFormat="1" ht="50.1" customHeight="1" spans="2:23">
      <c r="B98" s="232"/>
      <c r="C98" s="380"/>
      <c r="D98" s="365"/>
      <c r="E98" s="370"/>
      <c r="F98" s="275" t="s">
        <v>17</v>
      </c>
      <c r="G98" s="275" t="s">
        <v>397</v>
      </c>
      <c r="H98" s="275" t="s">
        <v>386</v>
      </c>
      <c r="I98" s="317" t="s">
        <v>393</v>
      </c>
      <c r="J98" s="231" t="s">
        <v>547</v>
      </c>
      <c r="K98" s="231"/>
      <c r="L98" s="282"/>
      <c r="M98" s="231"/>
      <c r="N98" s="231"/>
      <c r="O98" s="283"/>
      <c r="P98" s="283"/>
      <c r="Q98" s="283"/>
      <c r="R98" s="283"/>
      <c r="S98" s="283"/>
      <c r="T98" s="319">
        <f>IF($A$1="补货",L98+M98+N98,L98)</f>
        <v>0</v>
      </c>
      <c r="U98" s="231"/>
      <c r="V98" s="319">
        <f t="shared" si="12"/>
        <v>0</v>
      </c>
      <c r="W98" s="320" t="str">
        <f t="shared" si="13"/>
        <v>-</v>
      </c>
    </row>
    <row r="99" s="220" customFormat="1" ht="50.1" customHeight="1" spans="2:23">
      <c r="B99" s="232"/>
      <c r="C99" s="380"/>
      <c r="D99" s="368"/>
      <c r="E99" s="370"/>
      <c r="F99" s="247" t="s">
        <v>18</v>
      </c>
      <c r="G99" s="247" t="s">
        <v>399</v>
      </c>
      <c r="H99" s="247" t="s">
        <v>389</v>
      </c>
      <c r="I99" s="427" t="s">
        <v>393</v>
      </c>
      <c r="J99" s="234" t="s">
        <v>548</v>
      </c>
      <c r="K99" s="234"/>
      <c r="L99" s="285"/>
      <c r="M99" s="234"/>
      <c r="N99" s="234"/>
      <c r="O99" s="286"/>
      <c r="P99" s="286"/>
      <c r="Q99" s="286"/>
      <c r="R99" s="286"/>
      <c r="S99" s="286"/>
      <c r="T99" s="321">
        <f>IF($A$1="补货",L99+M99+N99,L99)</f>
        <v>0</v>
      </c>
      <c r="U99" s="234"/>
      <c r="V99" s="322">
        <f t="shared" si="12"/>
        <v>0</v>
      </c>
      <c r="W99" s="323" t="str">
        <f t="shared" si="13"/>
        <v>-</v>
      </c>
    </row>
    <row r="100" s="220" customFormat="1" ht="50.1" customHeight="1" spans="2:23">
      <c r="B100" s="232"/>
      <c r="C100" s="248" t="s">
        <v>407</v>
      </c>
      <c r="D100" s="382" t="s">
        <v>549</v>
      </c>
      <c r="E100" s="383"/>
      <c r="F100" s="360" t="s">
        <v>16</v>
      </c>
      <c r="G100" s="360" t="s">
        <v>395</v>
      </c>
      <c r="H100" s="360" t="s">
        <v>383</v>
      </c>
      <c r="I100" s="360" t="s">
        <v>393</v>
      </c>
      <c r="J100" s="251" t="s">
        <v>550</v>
      </c>
      <c r="K100" s="251"/>
      <c r="L100" s="251"/>
      <c r="M100" s="251"/>
      <c r="N100" s="251"/>
      <c r="O100" s="298"/>
      <c r="P100" s="298"/>
      <c r="Q100" s="298"/>
      <c r="R100" s="298"/>
      <c r="S100" s="298"/>
      <c r="T100" s="341">
        <f>IF($A$1="补货",L100+M100+N100,L100)</f>
        <v>0</v>
      </c>
      <c r="U100" s="251"/>
      <c r="V100" s="251">
        <f t="shared" si="12"/>
        <v>0</v>
      </c>
      <c r="W100" s="342" t="str">
        <f t="shared" si="13"/>
        <v>-</v>
      </c>
    </row>
    <row r="101" s="220" customFormat="1" ht="50.1" customHeight="1" spans="2:23">
      <c r="B101" s="232"/>
      <c r="C101" s="252"/>
      <c r="D101" s="384"/>
      <c r="E101" s="385"/>
      <c r="F101" s="361" t="s">
        <v>17</v>
      </c>
      <c r="G101" s="361" t="s">
        <v>397</v>
      </c>
      <c r="H101" s="361" t="s">
        <v>386</v>
      </c>
      <c r="I101" s="361" t="s">
        <v>393</v>
      </c>
      <c r="J101" s="255" t="s">
        <v>551</v>
      </c>
      <c r="K101" s="255"/>
      <c r="L101" s="255"/>
      <c r="M101" s="255"/>
      <c r="N101" s="255"/>
      <c r="O101" s="299"/>
      <c r="P101" s="299"/>
      <c r="Q101" s="299"/>
      <c r="R101" s="299"/>
      <c r="S101" s="299"/>
      <c r="T101" s="343">
        <f>IF($A$1="补货",L101+M101+N101,L101)</f>
        <v>0</v>
      </c>
      <c r="U101" s="255"/>
      <c r="V101" s="255">
        <f t="shared" si="12"/>
        <v>0</v>
      </c>
      <c r="W101" s="344" t="str">
        <f t="shared" si="13"/>
        <v>-</v>
      </c>
    </row>
    <row r="102" s="220" customFormat="1" ht="50.1" customHeight="1" spans="2:23">
      <c r="B102" s="237"/>
      <c r="C102" s="256"/>
      <c r="D102" s="386"/>
      <c r="E102" s="387"/>
      <c r="F102" s="362" t="s">
        <v>18</v>
      </c>
      <c r="G102" s="362" t="s">
        <v>399</v>
      </c>
      <c r="H102" s="362" t="s">
        <v>389</v>
      </c>
      <c r="I102" s="362" t="s">
        <v>393</v>
      </c>
      <c r="J102" s="259" t="s">
        <v>552</v>
      </c>
      <c r="K102" s="259"/>
      <c r="L102" s="259"/>
      <c r="M102" s="259"/>
      <c r="N102" s="259"/>
      <c r="O102" s="300"/>
      <c r="P102" s="300"/>
      <c r="Q102" s="300"/>
      <c r="R102" s="300"/>
      <c r="S102" s="300"/>
      <c r="T102" s="345">
        <f>IF($A$1="补货",L102+M102+N102,L102)</f>
        <v>0</v>
      </c>
      <c r="U102" s="259"/>
      <c r="V102" s="259">
        <f t="shared" si="12"/>
        <v>0</v>
      </c>
      <c r="W102" s="346" t="str">
        <f t="shared" si="13"/>
        <v>-</v>
      </c>
    </row>
    <row r="103" s="220" customFormat="1" ht="50.1" customHeight="1" spans="2:23">
      <c r="B103" s="228" t="s">
        <v>553</v>
      </c>
      <c r="C103" s="380" t="s">
        <v>407</v>
      </c>
      <c r="D103" s="363" t="s">
        <v>554</v>
      </c>
      <c r="E103" s="370"/>
      <c r="F103" s="276" t="s">
        <v>16</v>
      </c>
      <c r="G103" s="236" t="s">
        <v>555</v>
      </c>
      <c r="H103" s="236" t="s">
        <v>556</v>
      </c>
      <c r="I103" s="314" t="s">
        <v>380</v>
      </c>
      <c r="J103" s="236" t="s">
        <v>557</v>
      </c>
      <c r="K103" s="236"/>
      <c r="L103" s="288"/>
      <c r="M103" s="236"/>
      <c r="N103" s="236"/>
      <c r="O103" s="289"/>
      <c r="P103" s="289"/>
      <c r="Q103" s="289"/>
      <c r="R103" s="289"/>
      <c r="S103" s="289"/>
      <c r="T103" s="324">
        <f>IF($A$1="补货",L103+M103+N103,L103)</f>
        <v>0</v>
      </c>
      <c r="U103" s="236"/>
      <c r="V103" s="325">
        <f t="shared" si="12"/>
        <v>0</v>
      </c>
      <c r="W103" s="326" t="str">
        <f t="shared" si="13"/>
        <v>-</v>
      </c>
    </row>
    <row r="104" s="220" customFormat="1" ht="50.1" customHeight="1" spans="2:23">
      <c r="B104" s="232"/>
      <c r="C104" s="380"/>
      <c r="D104" s="365"/>
      <c r="E104" s="370"/>
      <c r="F104" s="275" t="s">
        <v>17</v>
      </c>
      <c r="G104" s="231" t="s">
        <v>558</v>
      </c>
      <c r="H104" s="231" t="s">
        <v>383</v>
      </c>
      <c r="I104" s="315" t="s">
        <v>380</v>
      </c>
      <c r="J104" s="231" t="s">
        <v>559</v>
      </c>
      <c r="K104" s="231"/>
      <c r="L104" s="282"/>
      <c r="M104" s="231"/>
      <c r="N104" s="231"/>
      <c r="O104" s="283"/>
      <c r="P104" s="283"/>
      <c r="Q104" s="283"/>
      <c r="R104" s="283"/>
      <c r="S104" s="283"/>
      <c r="T104" s="319">
        <f>IF($A$1="补货",L104+M104+N104,L104)</f>
        <v>0</v>
      </c>
      <c r="U104" s="231"/>
      <c r="V104" s="319">
        <f t="shared" si="12"/>
        <v>0</v>
      </c>
      <c r="W104" s="320" t="str">
        <f t="shared" si="13"/>
        <v>-</v>
      </c>
    </row>
    <row r="105" s="220" customFormat="1" ht="50.1" customHeight="1" spans="2:23">
      <c r="B105" s="232"/>
      <c r="C105" s="380"/>
      <c r="D105" s="368"/>
      <c r="E105" s="239"/>
      <c r="F105" s="247" t="s">
        <v>18</v>
      </c>
      <c r="G105" s="234" t="s">
        <v>560</v>
      </c>
      <c r="H105" s="234" t="s">
        <v>561</v>
      </c>
      <c r="I105" s="427" t="s">
        <v>393</v>
      </c>
      <c r="J105" s="234" t="s">
        <v>562</v>
      </c>
      <c r="K105" s="234"/>
      <c r="L105" s="285"/>
      <c r="M105" s="234"/>
      <c r="N105" s="234"/>
      <c r="O105" s="286"/>
      <c r="P105" s="286"/>
      <c r="Q105" s="286"/>
      <c r="R105" s="286"/>
      <c r="S105" s="286"/>
      <c r="T105" s="321">
        <f>IF($A$1="补货",L105+M105+N105,L105)</f>
        <v>0</v>
      </c>
      <c r="U105" s="234"/>
      <c r="V105" s="322">
        <f t="shared" si="12"/>
        <v>0</v>
      </c>
      <c r="W105" s="323" t="str">
        <f t="shared" si="13"/>
        <v>-</v>
      </c>
    </row>
    <row r="106" s="220" customFormat="1" ht="50.1" customHeight="1" spans="2:23">
      <c r="B106" s="232"/>
      <c r="C106" s="228" t="s">
        <v>407</v>
      </c>
      <c r="D106" s="363" t="s">
        <v>563</v>
      </c>
      <c r="E106" s="370"/>
      <c r="F106" s="276" t="s">
        <v>16</v>
      </c>
      <c r="G106" s="236" t="s">
        <v>564</v>
      </c>
      <c r="H106" s="236" t="s">
        <v>556</v>
      </c>
      <c r="I106" s="406" t="s">
        <v>380</v>
      </c>
      <c r="J106" s="236" t="s">
        <v>565</v>
      </c>
      <c r="K106" s="236"/>
      <c r="L106" s="288"/>
      <c r="M106" s="236"/>
      <c r="N106" s="236"/>
      <c r="O106" s="289"/>
      <c r="P106" s="289"/>
      <c r="Q106" s="289"/>
      <c r="R106" s="289"/>
      <c r="S106" s="289"/>
      <c r="T106" s="324">
        <f>IF($A$1="补货",L106+M106+N106,L106)</f>
        <v>0</v>
      </c>
      <c r="U106" s="236"/>
      <c r="V106" s="325">
        <f t="shared" si="12"/>
        <v>0</v>
      </c>
      <c r="W106" s="326" t="str">
        <f t="shared" si="13"/>
        <v>-</v>
      </c>
    </row>
    <row r="107" s="220" customFormat="1" ht="50.1" customHeight="1" spans="2:23">
      <c r="B107" s="232"/>
      <c r="C107" s="232"/>
      <c r="D107" s="365"/>
      <c r="E107" s="370"/>
      <c r="F107" s="275" t="s">
        <v>17</v>
      </c>
      <c r="G107" s="231" t="s">
        <v>558</v>
      </c>
      <c r="H107" s="231" t="s">
        <v>383</v>
      </c>
      <c r="I107" s="312" t="s">
        <v>380</v>
      </c>
      <c r="J107" s="231" t="s">
        <v>566</v>
      </c>
      <c r="K107" s="231"/>
      <c r="L107" s="282"/>
      <c r="M107" s="231"/>
      <c r="N107" s="231"/>
      <c r="O107" s="283"/>
      <c r="P107" s="283"/>
      <c r="Q107" s="283"/>
      <c r="R107" s="283"/>
      <c r="S107" s="283"/>
      <c r="T107" s="319">
        <f>IF($A$1="补货",L107+M107+N107,L107)</f>
        <v>0</v>
      </c>
      <c r="U107" s="231"/>
      <c r="V107" s="319">
        <f t="shared" si="12"/>
        <v>0</v>
      </c>
      <c r="W107" s="320" t="str">
        <f t="shared" si="13"/>
        <v>-</v>
      </c>
    </row>
    <row r="108" s="220" customFormat="1" ht="50.1" customHeight="1" spans="2:23">
      <c r="B108" s="237"/>
      <c r="C108" s="237"/>
      <c r="D108" s="368"/>
      <c r="E108" s="239"/>
      <c r="F108" s="247" t="s">
        <v>18</v>
      </c>
      <c r="G108" s="234" t="s">
        <v>560</v>
      </c>
      <c r="H108" s="234" t="s">
        <v>386</v>
      </c>
      <c r="I108" s="318" t="s">
        <v>393</v>
      </c>
      <c r="J108" s="234" t="s">
        <v>567</v>
      </c>
      <c r="K108" s="234"/>
      <c r="L108" s="285"/>
      <c r="M108" s="234"/>
      <c r="N108" s="234"/>
      <c r="O108" s="286"/>
      <c r="P108" s="286"/>
      <c r="Q108" s="286"/>
      <c r="R108" s="286"/>
      <c r="S108" s="286"/>
      <c r="T108" s="321">
        <f>IF($A$1="补货",L108+M108+N108,L108)</f>
        <v>0</v>
      </c>
      <c r="U108" s="234"/>
      <c r="V108" s="322">
        <f t="shared" si="12"/>
        <v>0</v>
      </c>
      <c r="W108" s="323" t="str">
        <f t="shared" si="13"/>
        <v>-</v>
      </c>
    </row>
    <row r="109" s="220" customFormat="1" ht="50.1" customHeight="1" spans="2:23">
      <c r="B109" s="261" t="s">
        <v>568</v>
      </c>
      <c r="C109" s="261" t="s">
        <v>407</v>
      </c>
      <c r="D109" s="262" t="s">
        <v>569</v>
      </c>
      <c r="E109" s="388"/>
      <c r="F109" s="356" t="s">
        <v>16</v>
      </c>
      <c r="G109" s="264" t="s">
        <v>570</v>
      </c>
      <c r="H109" s="264" t="s">
        <v>379</v>
      </c>
      <c r="I109" s="359" t="s">
        <v>380</v>
      </c>
      <c r="J109" s="264" t="s">
        <v>571</v>
      </c>
      <c r="K109" s="264"/>
      <c r="L109" s="264"/>
      <c r="M109" s="264"/>
      <c r="N109" s="264"/>
      <c r="O109" s="301"/>
      <c r="P109" s="301"/>
      <c r="Q109" s="301"/>
      <c r="R109" s="301"/>
      <c r="S109" s="301"/>
      <c r="T109" s="347">
        <f>IF($A$1="补货",L109+M109+N109,L109)</f>
        <v>0</v>
      </c>
      <c r="U109" s="264"/>
      <c r="V109" s="264">
        <f t="shared" si="12"/>
        <v>0</v>
      </c>
      <c r="W109" s="348" t="str">
        <f t="shared" si="13"/>
        <v>-</v>
      </c>
    </row>
    <row r="110" s="220" customFormat="1" ht="50.1" customHeight="1" spans="2:23">
      <c r="B110" s="265"/>
      <c r="C110" s="265"/>
      <c r="D110" s="266"/>
      <c r="E110" s="388"/>
      <c r="F110" s="357" t="s">
        <v>17</v>
      </c>
      <c r="G110" s="268" t="s">
        <v>572</v>
      </c>
      <c r="H110" s="268" t="s">
        <v>383</v>
      </c>
      <c r="I110" s="357" t="s">
        <v>393</v>
      </c>
      <c r="J110" s="268" t="s">
        <v>573</v>
      </c>
      <c r="K110" s="268"/>
      <c r="L110" s="268"/>
      <c r="M110" s="268"/>
      <c r="N110" s="268"/>
      <c r="O110" s="302"/>
      <c r="P110" s="302"/>
      <c r="Q110" s="302"/>
      <c r="R110" s="302"/>
      <c r="S110" s="302"/>
      <c r="T110" s="349">
        <f>IF($A$1="补货",L110+M110+N110,L110)</f>
        <v>0</v>
      </c>
      <c r="U110" s="268"/>
      <c r="V110" s="268">
        <f t="shared" si="12"/>
        <v>0</v>
      </c>
      <c r="W110" s="350" t="str">
        <f t="shared" si="13"/>
        <v>-</v>
      </c>
    </row>
    <row r="111" s="220" customFormat="1" ht="50.1" customHeight="1" spans="2:23">
      <c r="B111" s="265"/>
      <c r="C111" s="265"/>
      <c r="D111" s="266"/>
      <c r="E111" s="388"/>
      <c r="F111" s="357" t="s">
        <v>18</v>
      </c>
      <c r="G111" s="268" t="s">
        <v>574</v>
      </c>
      <c r="H111" s="268" t="s">
        <v>386</v>
      </c>
      <c r="I111" s="357" t="s">
        <v>393</v>
      </c>
      <c r="J111" s="268" t="s">
        <v>575</v>
      </c>
      <c r="K111" s="268"/>
      <c r="L111" s="268"/>
      <c r="M111" s="268"/>
      <c r="N111" s="268"/>
      <c r="O111" s="302"/>
      <c r="P111" s="302"/>
      <c r="Q111" s="302"/>
      <c r="R111" s="302"/>
      <c r="S111" s="302"/>
      <c r="T111" s="349">
        <f>IF($A$1="补货",L111+M111+N111,L111)</f>
        <v>0</v>
      </c>
      <c r="U111" s="268"/>
      <c r="V111" s="268">
        <f t="shared" si="12"/>
        <v>0</v>
      </c>
      <c r="W111" s="350" t="str">
        <f t="shared" si="13"/>
        <v>-</v>
      </c>
    </row>
    <row r="112" s="220" customFormat="1" ht="50.1" customHeight="1" spans="2:23">
      <c r="B112" s="265"/>
      <c r="C112" s="272"/>
      <c r="D112" s="273"/>
      <c r="E112" s="388"/>
      <c r="F112" s="358" t="s">
        <v>19</v>
      </c>
      <c r="G112" s="270" t="s">
        <v>576</v>
      </c>
      <c r="H112" s="270" t="s">
        <v>389</v>
      </c>
      <c r="I112" s="404" t="s">
        <v>393</v>
      </c>
      <c r="J112" s="270" t="s">
        <v>577</v>
      </c>
      <c r="K112" s="270"/>
      <c r="L112" s="270"/>
      <c r="M112" s="270"/>
      <c r="N112" s="270"/>
      <c r="O112" s="304"/>
      <c r="P112" s="304"/>
      <c r="Q112" s="304"/>
      <c r="R112" s="304"/>
      <c r="S112" s="304"/>
      <c r="T112" s="351">
        <f>IF($A$1="补货",L112+M112+N112,L112)</f>
        <v>0</v>
      </c>
      <c r="U112" s="270"/>
      <c r="V112" s="270">
        <f t="shared" si="12"/>
        <v>0</v>
      </c>
      <c r="W112" s="352" t="str">
        <f t="shared" si="13"/>
        <v>-</v>
      </c>
    </row>
    <row r="113" s="220" customFormat="1" ht="50.1" customHeight="1" spans="2:23">
      <c r="B113" s="265"/>
      <c r="C113" s="261" t="s">
        <v>407</v>
      </c>
      <c r="D113" s="262" t="s">
        <v>578</v>
      </c>
      <c r="E113" s="263"/>
      <c r="F113" s="356" t="s">
        <v>16</v>
      </c>
      <c r="G113" s="264" t="s">
        <v>570</v>
      </c>
      <c r="H113" s="264" t="s">
        <v>379</v>
      </c>
      <c r="I113" s="356" t="s">
        <v>380</v>
      </c>
      <c r="J113" s="264" t="s">
        <v>579</v>
      </c>
      <c r="K113" s="264"/>
      <c r="L113" s="264"/>
      <c r="M113" s="264"/>
      <c r="N113" s="264"/>
      <c r="O113" s="301"/>
      <c r="P113" s="301"/>
      <c r="Q113" s="301"/>
      <c r="R113" s="301"/>
      <c r="S113" s="301"/>
      <c r="T113" s="347">
        <f>IF($A$1="补货",L113+M113+N113,L113)</f>
        <v>0</v>
      </c>
      <c r="U113" s="264"/>
      <c r="V113" s="264">
        <f t="shared" si="12"/>
        <v>0</v>
      </c>
      <c r="W113" s="348" t="str">
        <f t="shared" si="13"/>
        <v>-</v>
      </c>
    </row>
    <row r="114" s="220" customFormat="1" ht="50.1" customHeight="1" spans="2:23">
      <c r="B114" s="265"/>
      <c r="C114" s="265"/>
      <c r="D114" s="266"/>
      <c r="E114" s="267"/>
      <c r="F114" s="357" t="s">
        <v>17</v>
      </c>
      <c r="G114" s="268" t="s">
        <v>572</v>
      </c>
      <c r="H114" s="268" t="s">
        <v>383</v>
      </c>
      <c r="I114" s="357" t="s">
        <v>393</v>
      </c>
      <c r="J114" s="268" t="s">
        <v>580</v>
      </c>
      <c r="K114" s="268"/>
      <c r="L114" s="268"/>
      <c r="M114" s="268"/>
      <c r="N114" s="268"/>
      <c r="O114" s="302"/>
      <c r="P114" s="302"/>
      <c r="Q114" s="302"/>
      <c r="R114" s="302"/>
      <c r="S114" s="302"/>
      <c r="T114" s="349">
        <f>IF($A$1="补货",L114+M114+N114,L114)</f>
        <v>0</v>
      </c>
      <c r="U114" s="268"/>
      <c r="V114" s="268">
        <f t="shared" si="12"/>
        <v>0</v>
      </c>
      <c r="W114" s="350" t="str">
        <f t="shared" si="13"/>
        <v>-</v>
      </c>
    </row>
    <row r="115" s="220" customFormat="1" ht="50.1" customHeight="1" spans="2:23">
      <c r="B115" s="265"/>
      <c r="C115" s="265"/>
      <c r="D115" s="266"/>
      <c r="E115" s="267"/>
      <c r="F115" s="357" t="s">
        <v>18</v>
      </c>
      <c r="G115" s="268" t="s">
        <v>574</v>
      </c>
      <c r="H115" s="268" t="s">
        <v>386</v>
      </c>
      <c r="I115" s="357" t="s">
        <v>393</v>
      </c>
      <c r="J115" s="268" t="s">
        <v>581</v>
      </c>
      <c r="K115" s="268"/>
      <c r="L115" s="268"/>
      <c r="M115" s="268"/>
      <c r="N115" s="268"/>
      <c r="O115" s="302"/>
      <c r="P115" s="302"/>
      <c r="Q115" s="302"/>
      <c r="R115" s="302"/>
      <c r="S115" s="302"/>
      <c r="T115" s="349">
        <f>IF($A$1="补货",L115+M115+N115,L115)</f>
        <v>0</v>
      </c>
      <c r="U115" s="268"/>
      <c r="V115" s="268">
        <f t="shared" si="12"/>
        <v>0</v>
      </c>
      <c r="W115" s="350" t="str">
        <f t="shared" si="13"/>
        <v>-</v>
      </c>
    </row>
    <row r="116" s="220" customFormat="1" ht="50.1" customHeight="1" spans="2:23">
      <c r="B116" s="265"/>
      <c r="C116" s="265"/>
      <c r="D116" s="266"/>
      <c r="E116" s="267"/>
      <c r="F116" s="358" t="s">
        <v>19</v>
      </c>
      <c r="G116" s="270" t="s">
        <v>576</v>
      </c>
      <c r="H116" s="270" t="s">
        <v>389</v>
      </c>
      <c r="I116" s="358" t="s">
        <v>393</v>
      </c>
      <c r="J116" s="270" t="s">
        <v>582</v>
      </c>
      <c r="K116" s="270"/>
      <c r="L116" s="270"/>
      <c r="M116" s="270"/>
      <c r="N116" s="270"/>
      <c r="O116" s="304"/>
      <c r="P116" s="304"/>
      <c r="Q116" s="304"/>
      <c r="R116" s="304"/>
      <c r="S116" s="304"/>
      <c r="T116" s="351">
        <f>IF($A$1="补货",L116+M116+N116,L116)</f>
        <v>0</v>
      </c>
      <c r="U116" s="270"/>
      <c r="V116" s="270">
        <f t="shared" si="12"/>
        <v>0</v>
      </c>
      <c r="W116" s="352" t="str">
        <f t="shared" si="13"/>
        <v>-</v>
      </c>
    </row>
    <row r="117" s="220" customFormat="1" ht="50.1" customHeight="1" spans="2:23">
      <c r="B117" s="248" t="s">
        <v>583</v>
      </c>
      <c r="C117" s="248" t="s">
        <v>407</v>
      </c>
      <c r="D117" s="249" t="s">
        <v>584</v>
      </c>
      <c r="E117" s="250"/>
      <c r="F117" s="360" t="s">
        <v>16</v>
      </c>
      <c r="G117" s="251" t="s">
        <v>572</v>
      </c>
      <c r="H117" s="251" t="s">
        <v>383</v>
      </c>
      <c r="I117" s="360" t="s">
        <v>393</v>
      </c>
      <c r="J117" s="251" t="s">
        <v>585</v>
      </c>
      <c r="K117" s="251"/>
      <c r="L117" s="251"/>
      <c r="M117" s="251"/>
      <c r="N117" s="251"/>
      <c r="O117" s="298"/>
      <c r="P117" s="298"/>
      <c r="Q117" s="298"/>
      <c r="R117" s="298"/>
      <c r="S117" s="298"/>
      <c r="T117" s="341">
        <f>IF($A$1="补货",L117+M117+N117,L117)</f>
        <v>0</v>
      </c>
      <c r="U117" s="251"/>
      <c r="V117" s="251">
        <f t="shared" si="12"/>
        <v>0</v>
      </c>
      <c r="W117" s="342" t="str">
        <f t="shared" si="13"/>
        <v>-</v>
      </c>
    </row>
    <row r="118" s="220" customFormat="1" ht="50.1" customHeight="1" spans="2:23">
      <c r="B118" s="252"/>
      <c r="C118" s="252"/>
      <c r="D118" s="389"/>
      <c r="E118" s="254"/>
      <c r="F118" s="361" t="s">
        <v>17</v>
      </c>
      <c r="G118" s="255" t="s">
        <v>586</v>
      </c>
      <c r="H118" s="255" t="s">
        <v>485</v>
      </c>
      <c r="I118" s="361" t="s">
        <v>393</v>
      </c>
      <c r="J118" s="255" t="s">
        <v>587</v>
      </c>
      <c r="K118" s="255"/>
      <c r="L118" s="255"/>
      <c r="M118" s="255"/>
      <c r="N118" s="255"/>
      <c r="O118" s="299"/>
      <c r="P118" s="299"/>
      <c r="Q118" s="299"/>
      <c r="R118" s="299"/>
      <c r="S118" s="299"/>
      <c r="T118" s="343">
        <f>IF($A$1="补货",L118+M118+N118,L118)</f>
        <v>0</v>
      </c>
      <c r="U118" s="255"/>
      <c r="V118" s="255">
        <f t="shared" si="12"/>
        <v>0</v>
      </c>
      <c r="W118" s="344" t="str">
        <f t="shared" si="13"/>
        <v>-</v>
      </c>
    </row>
    <row r="119" s="220" customFormat="1" ht="50.1" customHeight="1" spans="2:23">
      <c r="B119" s="252"/>
      <c r="C119" s="252"/>
      <c r="D119" s="389"/>
      <c r="E119" s="254"/>
      <c r="F119" s="362" t="s">
        <v>18</v>
      </c>
      <c r="G119" s="259" t="s">
        <v>588</v>
      </c>
      <c r="H119" s="259" t="s">
        <v>487</v>
      </c>
      <c r="I119" s="422" t="s">
        <v>393</v>
      </c>
      <c r="J119" s="259" t="s">
        <v>589</v>
      </c>
      <c r="K119" s="259"/>
      <c r="L119" s="259"/>
      <c r="M119" s="259"/>
      <c r="N119" s="259"/>
      <c r="O119" s="300"/>
      <c r="P119" s="300"/>
      <c r="Q119" s="300"/>
      <c r="R119" s="300"/>
      <c r="S119" s="300"/>
      <c r="T119" s="345">
        <f>IF($A$1="补货",L119+M119+N119,L119)</f>
        <v>0</v>
      </c>
      <c r="U119" s="259"/>
      <c r="V119" s="259">
        <f t="shared" si="12"/>
        <v>0</v>
      </c>
      <c r="W119" s="346" t="str">
        <f t="shared" si="13"/>
        <v>-</v>
      </c>
    </row>
    <row r="120" s="220" customFormat="1" ht="50.1" customHeight="1" spans="2:23">
      <c r="B120" s="252"/>
      <c r="C120" s="248" t="s">
        <v>407</v>
      </c>
      <c r="D120" s="390" t="s">
        <v>590</v>
      </c>
      <c r="E120" s="250"/>
      <c r="F120" s="360" t="s">
        <v>16</v>
      </c>
      <c r="G120" s="251" t="s">
        <v>572</v>
      </c>
      <c r="H120" s="251" t="s">
        <v>383</v>
      </c>
      <c r="I120" s="360" t="s">
        <v>393</v>
      </c>
      <c r="J120" s="251" t="s">
        <v>591</v>
      </c>
      <c r="K120" s="251"/>
      <c r="L120" s="251"/>
      <c r="M120" s="251"/>
      <c r="N120" s="251"/>
      <c r="O120" s="298"/>
      <c r="P120" s="298"/>
      <c r="Q120" s="298"/>
      <c r="R120" s="298"/>
      <c r="S120" s="298"/>
      <c r="T120" s="341">
        <f>IF($A$1="补货",L120+M120+N120,L120)</f>
        <v>0</v>
      </c>
      <c r="U120" s="251"/>
      <c r="V120" s="251">
        <f t="shared" si="12"/>
        <v>0</v>
      </c>
      <c r="W120" s="342" t="str">
        <f t="shared" si="13"/>
        <v>-</v>
      </c>
    </row>
    <row r="121" s="220" customFormat="1" ht="50.1" customHeight="1" spans="2:23">
      <c r="B121" s="252"/>
      <c r="C121" s="252"/>
      <c r="D121" s="389"/>
      <c r="E121" s="254"/>
      <c r="F121" s="361" t="s">
        <v>17</v>
      </c>
      <c r="G121" s="255" t="s">
        <v>586</v>
      </c>
      <c r="H121" s="255" t="s">
        <v>485</v>
      </c>
      <c r="I121" s="361" t="s">
        <v>393</v>
      </c>
      <c r="J121" s="255" t="s">
        <v>592</v>
      </c>
      <c r="K121" s="255"/>
      <c r="L121" s="255"/>
      <c r="M121" s="255"/>
      <c r="N121" s="255"/>
      <c r="O121" s="299"/>
      <c r="P121" s="299"/>
      <c r="Q121" s="299"/>
      <c r="R121" s="299"/>
      <c r="S121" s="299"/>
      <c r="T121" s="343">
        <f>IF($A$1="补货",L121+M121+N121,L121)</f>
        <v>0</v>
      </c>
      <c r="U121" s="255"/>
      <c r="V121" s="255">
        <f t="shared" si="12"/>
        <v>0</v>
      </c>
      <c r="W121" s="344" t="str">
        <f t="shared" si="13"/>
        <v>-</v>
      </c>
    </row>
    <row r="122" s="220" customFormat="1" ht="50.1" customHeight="1" spans="2:23">
      <c r="B122" s="256"/>
      <c r="C122" s="256"/>
      <c r="D122" s="391"/>
      <c r="E122" s="258"/>
      <c r="F122" s="362" t="s">
        <v>18</v>
      </c>
      <c r="G122" s="259" t="s">
        <v>588</v>
      </c>
      <c r="H122" s="259" t="s">
        <v>487</v>
      </c>
      <c r="I122" s="362" t="s">
        <v>393</v>
      </c>
      <c r="J122" s="259" t="s">
        <v>593</v>
      </c>
      <c r="K122" s="259"/>
      <c r="L122" s="259"/>
      <c r="M122" s="259"/>
      <c r="N122" s="259"/>
      <c r="O122" s="300"/>
      <c r="P122" s="300"/>
      <c r="Q122" s="300"/>
      <c r="R122" s="300"/>
      <c r="S122" s="300"/>
      <c r="T122" s="345">
        <f>IF($A$1="补货",L122+M122+N122,L122)</f>
        <v>0</v>
      </c>
      <c r="U122" s="259"/>
      <c r="V122" s="259">
        <f t="shared" si="12"/>
        <v>0</v>
      </c>
      <c r="W122" s="346" t="str">
        <f t="shared" si="13"/>
        <v>-</v>
      </c>
    </row>
    <row r="123" s="5" customFormat="1" ht="50.1" customHeight="1" spans="2:23">
      <c r="B123" s="228" t="s">
        <v>594</v>
      </c>
      <c r="C123" s="228" t="s">
        <v>376</v>
      </c>
      <c r="D123" s="229" t="s">
        <v>595</v>
      </c>
      <c r="E123" s="392"/>
      <c r="F123" s="236" t="s">
        <v>16</v>
      </c>
      <c r="G123" s="236" t="s">
        <v>572</v>
      </c>
      <c r="H123" s="393" t="s">
        <v>383</v>
      </c>
      <c r="I123" s="432" t="s">
        <v>380</v>
      </c>
      <c r="J123" s="236" t="s">
        <v>596</v>
      </c>
      <c r="K123" s="236"/>
      <c r="L123" s="288"/>
      <c r="M123" s="236"/>
      <c r="N123" s="236"/>
      <c r="O123" s="289"/>
      <c r="P123" s="289"/>
      <c r="Q123" s="289"/>
      <c r="R123" s="289"/>
      <c r="S123" s="289"/>
      <c r="T123" s="324">
        <f>IF($A$1="补货",L123+M123+N123,L123)</f>
        <v>0</v>
      </c>
      <c r="U123" s="236"/>
      <c r="V123" s="325">
        <f t="shared" ref="V123:V142" si="14">T123+U123</f>
        <v>0</v>
      </c>
      <c r="W123" s="326" t="str">
        <f t="shared" ref="W123:W142" si="15">IF(S123&gt;0,V123/S123*7,"-")</f>
        <v>-</v>
      </c>
    </row>
    <row r="124" s="5" customFormat="1" ht="50.1" customHeight="1" spans="2:23">
      <c r="B124" s="232"/>
      <c r="C124" s="232"/>
      <c r="D124" s="233"/>
      <c r="E124" s="394"/>
      <c r="F124" s="231" t="s">
        <v>17</v>
      </c>
      <c r="G124" s="231" t="s">
        <v>597</v>
      </c>
      <c r="H124" s="395" t="s">
        <v>386</v>
      </c>
      <c r="I124" s="433" t="s">
        <v>380</v>
      </c>
      <c r="J124" s="231" t="s">
        <v>598</v>
      </c>
      <c r="K124" s="231"/>
      <c r="L124" s="282"/>
      <c r="M124" s="231"/>
      <c r="N124" s="231"/>
      <c r="O124" s="283"/>
      <c r="P124" s="283"/>
      <c r="Q124" s="283"/>
      <c r="R124" s="283"/>
      <c r="S124" s="283"/>
      <c r="T124" s="319">
        <f>IF($A$1="补货",L124+M124+N124,L124)</f>
        <v>0</v>
      </c>
      <c r="U124" s="231"/>
      <c r="V124" s="319">
        <f t="shared" si="14"/>
        <v>0</v>
      </c>
      <c r="W124" s="320" t="str">
        <f t="shared" si="15"/>
        <v>-</v>
      </c>
    </row>
    <row r="125" s="5" customFormat="1" ht="50.1" customHeight="1" spans="2:23">
      <c r="B125" s="232"/>
      <c r="C125" s="232"/>
      <c r="D125" s="238"/>
      <c r="E125" s="396"/>
      <c r="F125" s="234" t="s">
        <v>18</v>
      </c>
      <c r="G125" s="234" t="s">
        <v>576</v>
      </c>
      <c r="H125" s="397" t="s">
        <v>389</v>
      </c>
      <c r="I125" s="434" t="s">
        <v>380</v>
      </c>
      <c r="J125" s="234" t="s">
        <v>599</v>
      </c>
      <c r="K125" s="234"/>
      <c r="L125" s="285"/>
      <c r="M125" s="234"/>
      <c r="N125" s="234"/>
      <c r="O125" s="286"/>
      <c r="P125" s="286"/>
      <c r="Q125" s="286"/>
      <c r="R125" s="286"/>
      <c r="S125" s="286"/>
      <c r="T125" s="321">
        <f>IF($A$1="补货",L125+M125+N125,L125)</f>
        <v>0</v>
      </c>
      <c r="U125" s="234"/>
      <c r="V125" s="322">
        <f t="shared" si="14"/>
        <v>0</v>
      </c>
      <c r="W125" s="323" t="str">
        <f t="shared" si="15"/>
        <v>-</v>
      </c>
    </row>
    <row r="126" s="5" customFormat="1" ht="50.1" customHeight="1" spans="2:23">
      <c r="B126" s="232"/>
      <c r="C126" s="232"/>
      <c r="D126" s="229" t="s">
        <v>600</v>
      </c>
      <c r="E126" s="398"/>
      <c r="F126" s="308" t="s">
        <v>16</v>
      </c>
      <c r="G126" s="308" t="s">
        <v>572</v>
      </c>
      <c r="H126" s="399" t="s">
        <v>383</v>
      </c>
      <c r="I126" s="435" t="s">
        <v>380</v>
      </c>
      <c r="J126" s="236" t="s">
        <v>601</v>
      </c>
      <c r="K126" s="236"/>
      <c r="L126" s="288"/>
      <c r="M126" s="236"/>
      <c r="N126" s="236"/>
      <c r="O126" s="289"/>
      <c r="P126" s="289"/>
      <c r="Q126" s="289"/>
      <c r="R126" s="289"/>
      <c r="S126" s="289"/>
      <c r="T126" s="324">
        <f>IF($A$1="补货",L126+M126+N126,L126)</f>
        <v>0</v>
      </c>
      <c r="U126" s="236"/>
      <c r="V126" s="325">
        <f t="shared" si="14"/>
        <v>0</v>
      </c>
      <c r="W126" s="326" t="str">
        <f t="shared" si="15"/>
        <v>-</v>
      </c>
    </row>
    <row r="127" s="5" customFormat="1" ht="50.1" customHeight="1" spans="2:23">
      <c r="B127" s="232"/>
      <c r="C127" s="232"/>
      <c r="D127" s="233"/>
      <c r="E127" s="394"/>
      <c r="F127" s="231" t="s">
        <v>17</v>
      </c>
      <c r="G127" s="231" t="s">
        <v>597</v>
      </c>
      <c r="H127" s="395" t="s">
        <v>386</v>
      </c>
      <c r="I127" s="436" t="s">
        <v>380</v>
      </c>
      <c r="J127" s="231" t="s">
        <v>602</v>
      </c>
      <c r="K127" s="231"/>
      <c r="L127" s="282"/>
      <c r="M127" s="231"/>
      <c r="N127" s="231"/>
      <c r="O127" s="283"/>
      <c r="P127" s="283"/>
      <c r="Q127" s="283"/>
      <c r="R127" s="283"/>
      <c r="S127" s="283"/>
      <c r="T127" s="319">
        <f>IF($A$1="补货",L127+M127+N127,L127)</f>
        <v>0</v>
      </c>
      <c r="U127" s="231"/>
      <c r="V127" s="319">
        <f t="shared" si="14"/>
        <v>0</v>
      </c>
      <c r="W127" s="320" t="str">
        <f t="shared" si="15"/>
        <v>-</v>
      </c>
    </row>
    <row r="128" s="5" customFormat="1" ht="50.1" customHeight="1" spans="2:23">
      <c r="B128" s="232"/>
      <c r="C128" s="232"/>
      <c r="D128" s="238"/>
      <c r="E128" s="400"/>
      <c r="F128" s="245" t="s">
        <v>18</v>
      </c>
      <c r="G128" s="245" t="s">
        <v>576</v>
      </c>
      <c r="H128" s="401" t="s">
        <v>389</v>
      </c>
      <c r="I128" s="437" t="s">
        <v>380</v>
      </c>
      <c r="J128" s="234" t="s">
        <v>603</v>
      </c>
      <c r="K128" s="234"/>
      <c r="L128" s="285"/>
      <c r="M128" s="234"/>
      <c r="N128" s="234"/>
      <c r="O128" s="286"/>
      <c r="P128" s="286"/>
      <c r="Q128" s="286"/>
      <c r="R128" s="286"/>
      <c r="S128" s="286"/>
      <c r="T128" s="321">
        <f>IF($A$1="补货",L128+M128+N128,L128)</f>
        <v>0</v>
      </c>
      <c r="U128" s="234"/>
      <c r="V128" s="322">
        <f t="shared" si="14"/>
        <v>0</v>
      </c>
      <c r="W128" s="323" t="str">
        <f t="shared" si="15"/>
        <v>-</v>
      </c>
    </row>
    <row r="129" s="5" customFormat="1" ht="50.1" customHeight="1" spans="2:23">
      <c r="B129" s="232"/>
      <c r="C129" s="232"/>
      <c r="D129" s="229" t="s">
        <v>604</v>
      </c>
      <c r="E129" s="392"/>
      <c r="F129" s="236" t="s">
        <v>16</v>
      </c>
      <c r="G129" s="236" t="s">
        <v>572</v>
      </c>
      <c r="H129" s="393" t="s">
        <v>383</v>
      </c>
      <c r="I129" s="432" t="s">
        <v>380</v>
      </c>
      <c r="J129" s="236" t="s">
        <v>605</v>
      </c>
      <c r="K129" s="236"/>
      <c r="L129" s="288"/>
      <c r="M129" s="236"/>
      <c r="N129" s="236"/>
      <c r="O129" s="289"/>
      <c r="P129" s="289"/>
      <c r="Q129" s="289"/>
      <c r="R129" s="289"/>
      <c r="S129" s="289"/>
      <c r="T129" s="324">
        <f>IF($A$1="补货",L129+M129+N129,L129)</f>
        <v>0</v>
      </c>
      <c r="U129" s="236"/>
      <c r="V129" s="325">
        <f t="shared" si="14"/>
        <v>0</v>
      </c>
      <c r="W129" s="326" t="str">
        <f t="shared" si="15"/>
        <v>-</v>
      </c>
    </row>
    <row r="130" s="5" customFormat="1" ht="50.1" customHeight="1" spans="2:23">
      <c r="B130" s="232"/>
      <c r="C130" s="232"/>
      <c r="D130" s="233"/>
      <c r="E130" s="394"/>
      <c r="F130" s="231" t="s">
        <v>17</v>
      </c>
      <c r="G130" s="231" t="s">
        <v>597</v>
      </c>
      <c r="H130" s="395" t="s">
        <v>386</v>
      </c>
      <c r="I130" s="433" t="s">
        <v>380</v>
      </c>
      <c r="J130" s="231" t="s">
        <v>606</v>
      </c>
      <c r="K130" s="231"/>
      <c r="L130" s="282"/>
      <c r="M130" s="231"/>
      <c r="N130" s="231"/>
      <c r="O130" s="283"/>
      <c r="P130" s="283"/>
      <c r="Q130" s="283"/>
      <c r="R130" s="283"/>
      <c r="S130" s="283"/>
      <c r="T130" s="319">
        <f>IF($A$1="补货",L130+M130+N130,L130)</f>
        <v>0</v>
      </c>
      <c r="U130" s="231"/>
      <c r="V130" s="319">
        <f t="shared" si="14"/>
        <v>0</v>
      </c>
      <c r="W130" s="320" t="str">
        <f t="shared" si="15"/>
        <v>-</v>
      </c>
    </row>
    <row r="131" s="5" customFormat="1" ht="50.1" customHeight="1" spans="2:23">
      <c r="B131" s="232"/>
      <c r="C131" s="232"/>
      <c r="D131" s="238"/>
      <c r="E131" s="396"/>
      <c r="F131" s="234" t="s">
        <v>18</v>
      </c>
      <c r="G131" s="234" t="s">
        <v>576</v>
      </c>
      <c r="H131" s="397" t="s">
        <v>389</v>
      </c>
      <c r="I131" s="434" t="s">
        <v>380</v>
      </c>
      <c r="J131" s="234" t="s">
        <v>607</v>
      </c>
      <c r="K131" s="234"/>
      <c r="L131" s="285"/>
      <c r="M131" s="234"/>
      <c r="N131" s="234"/>
      <c r="O131" s="286"/>
      <c r="P131" s="286"/>
      <c r="Q131" s="286"/>
      <c r="R131" s="286"/>
      <c r="S131" s="286"/>
      <c r="T131" s="321">
        <f>IF($A$1="补货",L131+M131+N131,L131)</f>
        <v>0</v>
      </c>
      <c r="U131" s="234"/>
      <c r="V131" s="322">
        <f t="shared" si="14"/>
        <v>0</v>
      </c>
      <c r="W131" s="323" t="str">
        <f t="shared" si="15"/>
        <v>-</v>
      </c>
    </row>
    <row r="132" s="5" customFormat="1" ht="50.1" customHeight="1" spans="2:23">
      <c r="B132" s="232"/>
      <c r="C132" s="232"/>
      <c r="D132" s="229" t="s">
        <v>608</v>
      </c>
      <c r="E132" s="392"/>
      <c r="F132" s="236" t="s">
        <v>16</v>
      </c>
      <c r="G132" s="236" t="s">
        <v>572</v>
      </c>
      <c r="H132" s="393" t="s">
        <v>383</v>
      </c>
      <c r="I132" s="462" t="s">
        <v>380</v>
      </c>
      <c r="J132" s="236" t="s">
        <v>609</v>
      </c>
      <c r="K132" s="236"/>
      <c r="L132" s="288"/>
      <c r="M132" s="236"/>
      <c r="N132" s="236"/>
      <c r="O132" s="289"/>
      <c r="P132" s="289"/>
      <c r="Q132" s="289"/>
      <c r="R132" s="289"/>
      <c r="S132" s="289"/>
      <c r="T132" s="324">
        <f>IF($A$1="补货",L132+M132+N132,L132)</f>
        <v>0</v>
      </c>
      <c r="U132" s="236"/>
      <c r="V132" s="325">
        <f t="shared" si="14"/>
        <v>0</v>
      </c>
      <c r="W132" s="326" t="str">
        <f t="shared" si="15"/>
        <v>-</v>
      </c>
    </row>
    <row r="133" s="5" customFormat="1" ht="50.1" customHeight="1" spans="2:23">
      <c r="B133" s="232"/>
      <c r="C133" s="232"/>
      <c r="D133" s="233"/>
      <c r="E133" s="394"/>
      <c r="F133" s="231" t="s">
        <v>17</v>
      </c>
      <c r="G133" s="231" t="s">
        <v>597</v>
      </c>
      <c r="H133" s="395" t="s">
        <v>386</v>
      </c>
      <c r="I133" s="436" t="s">
        <v>380</v>
      </c>
      <c r="J133" s="231" t="s">
        <v>610</v>
      </c>
      <c r="K133" s="231"/>
      <c r="L133" s="282"/>
      <c r="M133" s="231"/>
      <c r="N133" s="231"/>
      <c r="O133" s="283"/>
      <c r="P133" s="283"/>
      <c r="Q133" s="283"/>
      <c r="R133" s="283"/>
      <c r="S133" s="283"/>
      <c r="T133" s="319">
        <f>IF($A$1="补货",L133+M133+N133,L133)</f>
        <v>0</v>
      </c>
      <c r="U133" s="231"/>
      <c r="V133" s="319">
        <f t="shared" si="14"/>
        <v>0</v>
      </c>
      <c r="W133" s="320" t="str">
        <f t="shared" si="15"/>
        <v>-</v>
      </c>
    </row>
    <row r="134" s="5" customFormat="1" ht="50.1" customHeight="1" spans="2:23">
      <c r="B134" s="232"/>
      <c r="C134" s="232"/>
      <c r="D134" s="238"/>
      <c r="E134" s="400"/>
      <c r="F134" s="245" t="s">
        <v>18</v>
      </c>
      <c r="G134" s="245" t="s">
        <v>576</v>
      </c>
      <c r="H134" s="401" t="s">
        <v>389</v>
      </c>
      <c r="I134" s="437" t="s">
        <v>380</v>
      </c>
      <c r="J134" s="234" t="s">
        <v>611</v>
      </c>
      <c r="K134" s="234"/>
      <c r="L134" s="285"/>
      <c r="M134" s="234"/>
      <c r="N134" s="234"/>
      <c r="O134" s="286"/>
      <c r="P134" s="286"/>
      <c r="Q134" s="286"/>
      <c r="R134" s="286"/>
      <c r="S134" s="286"/>
      <c r="T134" s="321">
        <f>IF($A$1="补货",L134+M134+N134,L134)</f>
        <v>0</v>
      </c>
      <c r="U134" s="234"/>
      <c r="V134" s="322">
        <f t="shared" si="14"/>
        <v>0</v>
      </c>
      <c r="W134" s="323" t="str">
        <f t="shared" si="15"/>
        <v>-</v>
      </c>
    </row>
    <row r="135" s="5" customFormat="1" ht="50.1" customHeight="1" spans="2:23">
      <c r="B135" s="228" t="s">
        <v>612</v>
      </c>
      <c r="C135" s="228" t="s">
        <v>376</v>
      </c>
      <c r="D135" s="363" t="s">
        <v>613</v>
      </c>
      <c r="E135" s="441"/>
      <c r="F135" s="236" t="s">
        <v>16</v>
      </c>
      <c r="G135" s="236" t="s">
        <v>570</v>
      </c>
      <c r="H135" s="393" t="s">
        <v>379</v>
      </c>
      <c r="I135" s="462" t="s">
        <v>380</v>
      </c>
      <c r="J135" s="236" t="s">
        <v>614</v>
      </c>
      <c r="K135" s="236"/>
      <c r="L135" s="288"/>
      <c r="M135" s="236"/>
      <c r="N135" s="236"/>
      <c r="O135" s="289"/>
      <c r="P135" s="289"/>
      <c r="Q135" s="289"/>
      <c r="R135" s="289"/>
      <c r="S135" s="289"/>
      <c r="T135" s="324">
        <f>IF($A$1="补货",L135+M135+N135,L135)</f>
        <v>0</v>
      </c>
      <c r="U135" s="236"/>
      <c r="V135" s="325">
        <f t="shared" si="14"/>
        <v>0</v>
      </c>
      <c r="W135" s="326" t="str">
        <f t="shared" si="15"/>
        <v>-</v>
      </c>
    </row>
    <row r="136" s="5" customFormat="1" ht="50.1" customHeight="1" spans="2:23">
      <c r="B136" s="232"/>
      <c r="C136" s="232"/>
      <c r="D136" s="365"/>
      <c r="E136" s="442"/>
      <c r="F136" s="231" t="s">
        <v>17</v>
      </c>
      <c r="G136" s="231" t="s">
        <v>572</v>
      </c>
      <c r="H136" s="395" t="s">
        <v>383</v>
      </c>
      <c r="I136" s="436" t="s">
        <v>380</v>
      </c>
      <c r="J136" s="231" t="s">
        <v>615</v>
      </c>
      <c r="K136" s="231"/>
      <c r="L136" s="282"/>
      <c r="M136" s="231"/>
      <c r="N136" s="231"/>
      <c r="O136" s="283"/>
      <c r="P136" s="283"/>
      <c r="Q136" s="283"/>
      <c r="R136" s="283"/>
      <c r="S136" s="283"/>
      <c r="T136" s="319">
        <f>IF($A$1="补货",L136+M136+N136,L136)</f>
        <v>0</v>
      </c>
      <c r="U136" s="231"/>
      <c r="V136" s="319">
        <f t="shared" si="14"/>
        <v>0</v>
      </c>
      <c r="W136" s="320" t="str">
        <f t="shared" si="15"/>
        <v>-</v>
      </c>
    </row>
    <row r="137" s="5" customFormat="1" ht="50.1" customHeight="1" spans="2:23">
      <c r="B137" s="232"/>
      <c r="C137" s="443"/>
      <c r="D137" s="365"/>
      <c r="E137" s="442"/>
      <c r="F137" s="231" t="s">
        <v>18</v>
      </c>
      <c r="G137" s="231" t="s">
        <v>597</v>
      </c>
      <c r="H137" s="395" t="s">
        <v>386</v>
      </c>
      <c r="I137" s="436" t="s">
        <v>380</v>
      </c>
      <c r="J137" s="231" t="s">
        <v>616</v>
      </c>
      <c r="K137" s="231"/>
      <c r="L137" s="282"/>
      <c r="M137" s="231"/>
      <c r="N137" s="231"/>
      <c r="O137" s="283"/>
      <c r="P137" s="283"/>
      <c r="Q137" s="283"/>
      <c r="R137" s="283"/>
      <c r="S137" s="283"/>
      <c r="T137" s="319">
        <f>IF($A$1="补货",L137+M137+N137,L137)</f>
        <v>0</v>
      </c>
      <c r="U137" s="231"/>
      <c r="V137" s="319">
        <f t="shared" si="14"/>
        <v>0</v>
      </c>
      <c r="W137" s="320" t="str">
        <f t="shared" si="15"/>
        <v>-</v>
      </c>
    </row>
    <row r="138" s="5" customFormat="1" ht="50.1" customHeight="1" spans="2:23">
      <c r="B138" s="232"/>
      <c r="C138" s="232"/>
      <c r="D138" s="368"/>
      <c r="E138" s="444"/>
      <c r="F138" s="234" t="s">
        <v>19</v>
      </c>
      <c r="G138" s="234" t="s">
        <v>576</v>
      </c>
      <c r="H138" s="397" t="s">
        <v>389</v>
      </c>
      <c r="I138" s="463" t="s">
        <v>380</v>
      </c>
      <c r="J138" s="234" t="s">
        <v>617</v>
      </c>
      <c r="K138" s="234"/>
      <c r="L138" s="285"/>
      <c r="M138" s="234"/>
      <c r="N138" s="234"/>
      <c r="O138" s="286"/>
      <c r="P138" s="286"/>
      <c r="Q138" s="286"/>
      <c r="R138" s="286"/>
      <c r="S138" s="286"/>
      <c r="T138" s="321">
        <f>IF($A$1="补货",L138+M138+N138,L138)</f>
        <v>0</v>
      </c>
      <c r="U138" s="234"/>
      <c r="V138" s="322">
        <f t="shared" si="14"/>
        <v>0</v>
      </c>
      <c r="W138" s="323" t="str">
        <f t="shared" si="15"/>
        <v>-</v>
      </c>
    </row>
    <row r="139" s="5" customFormat="1" ht="50.1" customHeight="1" spans="2:23">
      <c r="B139" s="443"/>
      <c r="C139" s="443"/>
      <c r="D139" s="229" t="s">
        <v>618</v>
      </c>
      <c r="E139" s="398"/>
      <c r="F139" s="308" t="s">
        <v>16</v>
      </c>
      <c r="G139" s="308" t="s">
        <v>570</v>
      </c>
      <c r="H139" s="399" t="s">
        <v>379</v>
      </c>
      <c r="I139" s="435" t="s">
        <v>380</v>
      </c>
      <c r="J139" s="236" t="s">
        <v>619</v>
      </c>
      <c r="K139" s="236"/>
      <c r="L139" s="288"/>
      <c r="M139" s="236"/>
      <c r="N139" s="236"/>
      <c r="O139" s="289"/>
      <c r="P139" s="289"/>
      <c r="Q139" s="289"/>
      <c r="R139" s="289"/>
      <c r="S139" s="289"/>
      <c r="T139" s="324">
        <f>IF($A$1="补货",L139+M139+N139,L139)</f>
        <v>0</v>
      </c>
      <c r="U139" s="236"/>
      <c r="V139" s="325">
        <f t="shared" si="14"/>
        <v>0</v>
      </c>
      <c r="W139" s="326" t="str">
        <f t="shared" si="15"/>
        <v>-</v>
      </c>
    </row>
    <row r="140" s="5" customFormat="1" ht="50.1" customHeight="1" spans="2:23">
      <c r="B140" s="443"/>
      <c r="C140" s="443"/>
      <c r="D140" s="233"/>
      <c r="E140" s="394"/>
      <c r="F140" s="231" t="s">
        <v>17</v>
      </c>
      <c r="G140" s="231" t="s">
        <v>572</v>
      </c>
      <c r="H140" s="395" t="s">
        <v>383</v>
      </c>
      <c r="I140" s="436" t="s">
        <v>380</v>
      </c>
      <c r="J140" s="231" t="s">
        <v>620</v>
      </c>
      <c r="K140" s="231"/>
      <c r="L140" s="282"/>
      <c r="M140" s="231"/>
      <c r="N140" s="231"/>
      <c r="O140" s="283"/>
      <c r="P140" s="283"/>
      <c r="Q140" s="283"/>
      <c r="R140" s="283"/>
      <c r="S140" s="283"/>
      <c r="T140" s="319">
        <f>IF($A$1="补货",L140+M140+N140,L140)</f>
        <v>0</v>
      </c>
      <c r="U140" s="231"/>
      <c r="V140" s="319">
        <f t="shared" si="14"/>
        <v>0</v>
      </c>
      <c r="W140" s="320" t="str">
        <f t="shared" si="15"/>
        <v>-</v>
      </c>
    </row>
    <row r="141" s="5" customFormat="1" ht="50.1" customHeight="1" spans="2:23">
      <c r="B141" s="443"/>
      <c r="C141" s="443"/>
      <c r="D141" s="233"/>
      <c r="E141" s="394"/>
      <c r="F141" s="231" t="s">
        <v>18</v>
      </c>
      <c r="G141" s="231" t="s">
        <v>597</v>
      </c>
      <c r="H141" s="395" t="s">
        <v>386</v>
      </c>
      <c r="I141" s="436" t="s">
        <v>380</v>
      </c>
      <c r="J141" s="231" t="s">
        <v>621</v>
      </c>
      <c r="K141" s="231"/>
      <c r="L141" s="282"/>
      <c r="M141" s="231"/>
      <c r="N141" s="231"/>
      <c r="O141" s="283"/>
      <c r="P141" s="283"/>
      <c r="Q141" s="283"/>
      <c r="R141" s="283"/>
      <c r="S141" s="283"/>
      <c r="T141" s="319">
        <f>IF($A$1="补货",L141+M141+N141,L141)</f>
        <v>0</v>
      </c>
      <c r="U141" s="231"/>
      <c r="V141" s="319">
        <f t="shared" si="14"/>
        <v>0</v>
      </c>
      <c r="W141" s="320" t="str">
        <f t="shared" si="15"/>
        <v>-</v>
      </c>
    </row>
    <row r="142" s="5" customFormat="1" ht="50.1" customHeight="1" spans="2:23">
      <c r="B142" s="445"/>
      <c r="C142" s="445"/>
      <c r="D142" s="238"/>
      <c r="E142" s="396"/>
      <c r="F142" s="234" t="s">
        <v>19</v>
      </c>
      <c r="G142" s="234" t="s">
        <v>576</v>
      </c>
      <c r="H142" s="397" t="s">
        <v>389</v>
      </c>
      <c r="I142" s="463" t="s">
        <v>380</v>
      </c>
      <c r="J142" s="234" t="s">
        <v>622</v>
      </c>
      <c r="K142" s="234"/>
      <c r="L142" s="285"/>
      <c r="M142" s="234"/>
      <c r="N142" s="234"/>
      <c r="O142" s="286"/>
      <c r="P142" s="286"/>
      <c r="Q142" s="286"/>
      <c r="R142" s="286"/>
      <c r="S142" s="286"/>
      <c r="T142" s="321">
        <f>IF($A$1="补货",L142+M142+N142,L142)</f>
        <v>0</v>
      </c>
      <c r="U142" s="234"/>
      <c r="V142" s="322">
        <f t="shared" si="14"/>
        <v>0</v>
      </c>
      <c r="W142" s="323" t="str">
        <f t="shared" si="15"/>
        <v>-</v>
      </c>
    </row>
    <row r="143" s="5" customFormat="1" ht="50.1" customHeight="1" spans="2:23">
      <c r="B143" s="228" t="s">
        <v>623</v>
      </c>
      <c r="C143" s="228" t="s">
        <v>376</v>
      </c>
      <c r="D143" s="229" t="s">
        <v>624</v>
      </c>
      <c r="E143" s="446"/>
      <c r="F143" s="236" t="s">
        <v>16</v>
      </c>
      <c r="G143" s="236" t="s">
        <v>570</v>
      </c>
      <c r="H143" s="393" t="s">
        <v>379</v>
      </c>
      <c r="I143" s="462" t="s">
        <v>380</v>
      </c>
      <c r="J143" s="236" t="s">
        <v>625</v>
      </c>
      <c r="K143" s="236"/>
      <c r="L143" s="288"/>
      <c r="M143" s="236"/>
      <c r="N143" s="236"/>
      <c r="O143" s="289"/>
      <c r="P143" s="289"/>
      <c r="Q143" s="289"/>
      <c r="R143" s="289"/>
      <c r="S143" s="289"/>
      <c r="T143" s="324">
        <f>IF($A$1="补货",L143+M143+N143,L143)</f>
        <v>0</v>
      </c>
      <c r="U143" s="236"/>
      <c r="V143" s="325">
        <f t="shared" ref="V143:V192" si="16">T143+U143</f>
        <v>0</v>
      </c>
      <c r="W143" s="326" t="str">
        <f t="shared" ref="W143:W192" si="17">IF(S143&gt;0,V143/S143*7,"-")</f>
        <v>-</v>
      </c>
    </row>
    <row r="144" s="5" customFormat="1" ht="50.1" customHeight="1" spans="2:23">
      <c r="B144" s="232"/>
      <c r="C144" s="232"/>
      <c r="D144" s="233" t="s">
        <v>626</v>
      </c>
      <c r="E144" s="447"/>
      <c r="F144" s="231" t="s">
        <v>17</v>
      </c>
      <c r="G144" s="231" t="s">
        <v>572</v>
      </c>
      <c r="H144" s="395" t="s">
        <v>383</v>
      </c>
      <c r="I144" s="436" t="s">
        <v>380</v>
      </c>
      <c r="J144" s="231" t="s">
        <v>627</v>
      </c>
      <c r="K144" s="231"/>
      <c r="L144" s="282"/>
      <c r="M144" s="231"/>
      <c r="N144" s="231"/>
      <c r="O144" s="283"/>
      <c r="P144" s="283"/>
      <c r="Q144" s="283"/>
      <c r="R144" s="283"/>
      <c r="S144" s="283"/>
      <c r="T144" s="319">
        <f>IF($A$1="补货",L144+M144+N144,L144)</f>
        <v>0</v>
      </c>
      <c r="U144" s="231"/>
      <c r="V144" s="319">
        <f t="shared" si="16"/>
        <v>0</v>
      </c>
      <c r="W144" s="320" t="str">
        <f t="shared" si="17"/>
        <v>-</v>
      </c>
    </row>
    <row r="145" s="5" customFormat="1" ht="50.1" customHeight="1" spans="2:23">
      <c r="B145" s="232"/>
      <c r="C145" s="232"/>
      <c r="D145" s="233"/>
      <c r="E145" s="447"/>
      <c r="F145" s="231" t="s">
        <v>18</v>
      </c>
      <c r="G145" s="231" t="s">
        <v>597</v>
      </c>
      <c r="H145" s="395" t="s">
        <v>386</v>
      </c>
      <c r="I145" s="436" t="s">
        <v>380</v>
      </c>
      <c r="J145" s="231" t="s">
        <v>628</v>
      </c>
      <c r="K145" s="231"/>
      <c r="L145" s="282"/>
      <c r="M145" s="231"/>
      <c r="N145" s="231"/>
      <c r="O145" s="283"/>
      <c r="P145" s="283"/>
      <c r="Q145" s="283"/>
      <c r="R145" s="283"/>
      <c r="S145" s="283"/>
      <c r="T145" s="319">
        <f>IF($A$1="补货",L145+M145+N145,L145)</f>
        <v>0</v>
      </c>
      <c r="U145" s="231"/>
      <c r="V145" s="319">
        <f t="shared" si="16"/>
        <v>0</v>
      </c>
      <c r="W145" s="320" t="str">
        <f t="shared" si="17"/>
        <v>-</v>
      </c>
    </row>
    <row r="146" s="5" customFormat="1" ht="50.1" customHeight="1" spans="2:23">
      <c r="B146" s="232"/>
      <c r="C146" s="232"/>
      <c r="D146" s="238"/>
      <c r="E146" s="448"/>
      <c r="F146" s="245" t="s">
        <v>19</v>
      </c>
      <c r="G146" s="245" t="s">
        <v>576</v>
      </c>
      <c r="H146" s="401" t="s">
        <v>389</v>
      </c>
      <c r="I146" s="437" t="s">
        <v>380</v>
      </c>
      <c r="J146" s="234" t="s">
        <v>629</v>
      </c>
      <c r="K146" s="234"/>
      <c r="L146" s="285"/>
      <c r="M146" s="234"/>
      <c r="N146" s="234"/>
      <c r="O146" s="286"/>
      <c r="P146" s="286"/>
      <c r="Q146" s="286"/>
      <c r="R146" s="286"/>
      <c r="S146" s="286"/>
      <c r="T146" s="321">
        <f>IF($A$1="补货",L146+M146+N146,L146)</f>
        <v>0</v>
      </c>
      <c r="U146" s="234"/>
      <c r="V146" s="322">
        <f t="shared" si="16"/>
        <v>0</v>
      </c>
      <c r="W146" s="323" t="str">
        <f t="shared" si="17"/>
        <v>-</v>
      </c>
    </row>
    <row r="147" s="5" customFormat="1" ht="50.1" customHeight="1" spans="2:23">
      <c r="B147" s="232"/>
      <c r="C147" s="232"/>
      <c r="D147" s="229" t="s">
        <v>630</v>
      </c>
      <c r="E147" s="449"/>
      <c r="F147" s="236" t="s">
        <v>16</v>
      </c>
      <c r="G147" s="236" t="s">
        <v>570</v>
      </c>
      <c r="H147" s="393" t="s">
        <v>379</v>
      </c>
      <c r="I147" s="462" t="s">
        <v>380</v>
      </c>
      <c r="J147" s="236" t="s">
        <v>631</v>
      </c>
      <c r="K147" s="236"/>
      <c r="L147" s="288"/>
      <c r="M147" s="236"/>
      <c r="N147" s="236"/>
      <c r="O147" s="289"/>
      <c r="P147" s="289"/>
      <c r="Q147" s="289"/>
      <c r="R147" s="289"/>
      <c r="S147" s="289"/>
      <c r="T147" s="324">
        <f>IF($A$1="补货",L147+M147+N147,L147)</f>
        <v>0</v>
      </c>
      <c r="U147" s="236"/>
      <c r="V147" s="325">
        <f t="shared" si="16"/>
        <v>0</v>
      </c>
      <c r="W147" s="326" t="str">
        <f t="shared" si="17"/>
        <v>-</v>
      </c>
    </row>
    <row r="148" s="5" customFormat="1" ht="50.1" customHeight="1" spans="2:23">
      <c r="B148" s="232"/>
      <c r="C148" s="232"/>
      <c r="D148" s="233"/>
      <c r="E148" s="450"/>
      <c r="F148" s="231" t="s">
        <v>17</v>
      </c>
      <c r="G148" s="231" t="s">
        <v>572</v>
      </c>
      <c r="H148" s="395" t="s">
        <v>383</v>
      </c>
      <c r="I148" s="436" t="s">
        <v>380</v>
      </c>
      <c r="J148" s="231" t="s">
        <v>632</v>
      </c>
      <c r="K148" s="231"/>
      <c r="L148" s="282"/>
      <c r="M148" s="231"/>
      <c r="N148" s="231"/>
      <c r="O148" s="283"/>
      <c r="P148" s="283"/>
      <c r="Q148" s="283"/>
      <c r="R148" s="283"/>
      <c r="S148" s="283"/>
      <c r="T148" s="319">
        <f>IF($A$1="补货",L148+M148+N148,L148)</f>
        <v>0</v>
      </c>
      <c r="U148" s="231"/>
      <c r="V148" s="319">
        <f t="shared" si="16"/>
        <v>0</v>
      </c>
      <c r="W148" s="320" t="str">
        <f t="shared" si="17"/>
        <v>-</v>
      </c>
    </row>
    <row r="149" s="5" customFormat="1" ht="50.1" customHeight="1" spans="2:23">
      <c r="B149" s="232"/>
      <c r="C149" s="232"/>
      <c r="D149" s="233"/>
      <c r="E149" s="450"/>
      <c r="F149" s="231" t="s">
        <v>18</v>
      </c>
      <c r="G149" s="231" t="s">
        <v>597</v>
      </c>
      <c r="H149" s="395" t="s">
        <v>386</v>
      </c>
      <c r="I149" s="436" t="s">
        <v>380</v>
      </c>
      <c r="J149" s="231" t="s">
        <v>633</v>
      </c>
      <c r="K149" s="231"/>
      <c r="L149" s="282"/>
      <c r="M149" s="231"/>
      <c r="N149" s="231"/>
      <c r="O149" s="283"/>
      <c r="P149" s="283"/>
      <c r="Q149" s="283"/>
      <c r="R149" s="283"/>
      <c r="S149" s="283"/>
      <c r="T149" s="319">
        <f>IF($A$1="补货",L149+M149+N149,L149)</f>
        <v>0</v>
      </c>
      <c r="U149" s="231"/>
      <c r="V149" s="319">
        <f t="shared" si="16"/>
        <v>0</v>
      </c>
      <c r="W149" s="320" t="str">
        <f t="shared" si="17"/>
        <v>-</v>
      </c>
    </row>
    <row r="150" s="5" customFormat="1" ht="50.1" customHeight="1" spans="2:23">
      <c r="B150" s="241"/>
      <c r="C150" s="241"/>
      <c r="D150" s="451"/>
      <c r="E150" s="452"/>
      <c r="F150" s="247" t="s">
        <v>19</v>
      </c>
      <c r="G150" s="234" t="s">
        <v>576</v>
      </c>
      <c r="H150" s="397" t="s">
        <v>389</v>
      </c>
      <c r="I150" s="463" t="s">
        <v>380</v>
      </c>
      <c r="J150" s="234" t="s">
        <v>634</v>
      </c>
      <c r="K150" s="234"/>
      <c r="L150" s="285"/>
      <c r="M150" s="234"/>
      <c r="N150" s="234"/>
      <c r="O150" s="286"/>
      <c r="P150" s="286"/>
      <c r="Q150" s="286"/>
      <c r="R150" s="286"/>
      <c r="S150" s="286"/>
      <c r="T150" s="321">
        <f>IF($A$1="补货",L150+M150+N150,L150)</f>
        <v>0</v>
      </c>
      <c r="U150" s="234"/>
      <c r="V150" s="322">
        <f t="shared" si="16"/>
        <v>0</v>
      </c>
      <c r="W150" s="323" t="str">
        <f t="shared" si="17"/>
        <v>-</v>
      </c>
    </row>
    <row r="151" s="5" customFormat="1" ht="50.1" customHeight="1" spans="2:23">
      <c r="B151" s="453"/>
      <c r="C151" s="453"/>
      <c r="D151" s="229">
        <v>20003</v>
      </c>
      <c r="E151" s="446"/>
      <c r="F151" s="308" t="s">
        <v>16</v>
      </c>
      <c r="G151" s="308" t="s">
        <v>570</v>
      </c>
      <c r="H151" s="399" t="s">
        <v>379</v>
      </c>
      <c r="I151" s="435" t="s">
        <v>380</v>
      </c>
      <c r="J151" s="236" t="s">
        <v>635</v>
      </c>
      <c r="K151" s="236"/>
      <c r="L151" s="288"/>
      <c r="M151" s="236"/>
      <c r="N151" s="236"/>
      <c r="O151" s="289"/>
      <c r="P151" s="289"/>
      <c r="Q151" s="289"/>
      <c r="R151" s="289"/>
      <c r="S151" s="289"/>
      <c r="T151" s="324">
        <f>IF($A$1="补货",L151+M151+N151,L151)</f>
        <v>0</v>
      </c>
      <c r="U151" s="236"/>
      <c r="V151" s="325">
        <f t="shared" si="16"/>
        <v>0</v>
      </c>
      <c r="W151" s="326" t="str">
        <f t="shared" si="17"/>
        <v>-</v>
      </c>
    </row>
    <row r="152" s="5" customFormat="1" ht="50.1" customHeight="1" spans="2:23">
      <c r="B152" s="453"/>
      <c r="C152" s="453"/>
      <c r="D152" s="233"/>
      <c r="E152" s="447"/>
      <c r="F152" s="231" t="s">
        <v>17</v>
      </c>
      <c r="G152" s="231" t="s">
        <v>572</v>
      </c>
      <c r="H152" s="395" t="s">
        <v>383</v>
      </c>
      <c r="I152" s="436" t="s">
        <v>380</v>
      </c>
      <c r="J152" s="231" t="s">
        <v>636</v>
      </c>
      <c r="K152" s="231"/>
      <c r="L152" s="282"/>
      <c r="M152" s="231"/>
      <c r="N152" s="231"/>
      <c r="O152" s="283"/>
      <c r="P152" s="283"/>
      <c r="Q152" s="283"/>
      <c r="R152" s="283"/>
      <c r="S152" s="283"/>
      <c r="T152" s="319">
        <f>IF($A$1="补货",L152+M152+N152,L152)</f>
        <v>0</v>
      </c>
      <c r="U152" s="231"/>
      <c r="V152" s="319">
        <f t="shared" si="16"/>
        <v>0</v>
      </c>
      <c r="W152" s="320" t="str">
        <f t="shared" si="17"/>
        <v>-</v>
      </c>
    </row>
    <row r="153" s="5" customFormat="1" ht="50.1" customHeight="1" spans="2:23">
      <c r="B153" s="453"/>
      <c r="C153" s="453"/>
      <c r="D153" s="233"/>
      <c r="E153" s="447"/>
      <c r="F153" s="231" t="s">
        <v>18</v>
      </c>
      <c r="G153" s="231" t="s">
        <v>597</v>
      </c>
      <c r="H153" s="395" t="s">
        <v>386</v>
      </c>
      <c r="I153" s="436" t="s">
        <v>380</v>
      </c>
      <c r="J153" s="231" t="s">
        <v>637</v>
      </c>
      <c r="K153" s="231"/>
      <c r="L153" s="282"/>
      <c r="M153" s="231"/>
      <c r="N153" s="231"/>
      <c r="O153" s="283"/>
      <c r="P153" s="283"/>
      <c r="Q153" s="283"/>
      <c r="R153" s="283"/>
      <c r="S153" s="283"/>
      <c r="T153" s="319">
        <f>IF($A$1="补货",L153+M153+N153,L153)</f>
        <v>0</v>
      </c>
      <c r="U153" s="231"/>
      <c r="V153" s="319">
        <f t="shared" si="16"/>
        <v>0</v>
      </c>
      <c r="W153" s="320" t="str">
        <f t="shared" si="17"/>
        <v>-</v>
      </c>
    </row>
    <row r="154" s="5" customFormat="1" ht="50.1" customHeight="1" spans="2:23">
      <c r="B154" s="453"/>
      <c r="C154" s="453"/>
      <c r="D154" s="238"/>
      <c r="E154" s="448"/>
      <c r="F154" s="245" t="s">
        <v>19</v>
      </c>
      <c r="G154" s="245" t="s">
        <v>576</v>
      </c>
      <c r="H154" s="401" t="s">
        <v>389</v>
      </c>
      <c r="I154" s="437" t="s">
        <v>380</v>
      </c>
      <c r="J154" s="234" t="s">
        <v>638</v>
      </c>
      <c r="K154" s="234"/>
      <c r="L154" s="285"/>
      <c r="M154" s="234"/>
      <c r="N154" s="234"/>
      <c r="O154" s="286"/>
      <c r="P154" s="286"/>
      <c r="Q154" s="286"/>
      <c r="R154" s="286"/>
      <c r="S154" s="286"/>
      <c r="T154" s="321">
        <f>IF($A$1="补货",L154+M154+N154,L154)</f>
        <v>0</v>
      </c>
      <c r="U154" s="234"/>
      <c r="V154" s="322">
        <f t="shared" si="16"/>
        <v>0</v>
      </c>
      <c r="W154" s="323" t="str">
        <f t="shared" si="17"/>
        <v>-</v>
      </c>
    </row>
    <row r="155" s="5" customFormat="1" ht="50.1" customHeight="1" spans="2:23">
      <c r="B155" s="453"/>
      <c r="C155" s="453"/>
      <c r="D155" s="229" t="s">
        <v>639</v>
      </c>
      <c r="E155" s="446"/>
      <c r="F155" s="236" t="s">
        <v>16</v>
      </c>
      <c r="G155" s="236" t="s">
        <v>570</v>
      </c>
      <c r="H155" s="393" t="s">
        <v>379</v>
      </c>
      <c r="I155" s="432" t="s">
        <v>380</v>
      </c>
      <c r="J155" s="236" t="s">
        <v>640</v>
      </c>
      <c r="K155" s="236"/>
      <c r="L155" s="288"/>
      <c r="M155" s="236"/>
      <c r="N155" s="236"/>
      <c r="O155" s="289"/>
      <c r="P155" s="289"/>
      <c r="Q155" s="289"/>
      <c r="R155" s="289"/>
      <c r="S155" s="289"/>
      <c r="T155" s="324">
        <f>IF($A$1="补货",L155+M155+N155,L155)</f>
        <v>0</v>
      </c>
      <c r="U155" s="236"/>
      <c r="V155" s="325">
        <f t="shared" si="16"/>
        <v>0</v>
      </c>
      <c r="W155" s="326" t="str">
        <f t="shared" si="17"/>
        <v>-</v>
      </c>
    </row>
    <row r="156" s="5" customFormat="1" ht="50.1" customHeight="1" spans="2:23">
      <c r="B156" s="453"/>
      <c r="C156" s="453"/>
      <c r="D156" s="233"/>
      <c r="E156" s="447"/>
      <c r="F156" s="231" t="s">
        <v>17</v>
      </c>
      <c r="G156" s="231" t="s">
        <v>572</v>
      </c>
      <c r="H156" s="395" t="s">
        <v>383</v>
      </c>
      <c r="I156" s="433" t="s">
        <v>380</v>
      </c>
      <c r="J156" s="231" t="s">
        <v>627</v>
      </c>
      <c r="K156" s="231"/>
      <c r="L156" s="282"/>
      <c r="M156" s="231"/>
      <c r="N156" s="231"/>
      <c r="O156" s="283"/>
      <c r="P156" s="283"/>
      <c r="Q156" s="283"/>
      <c r="R156" s="283"/>
      <c r="S156" s="283"/>
      <c r="T156" s="319">
        <f>IF($A$1="补货",L156+M156+N156,L156)</f>
        <v>0</v>
      </c>
      <c r="U156" s="231"/>
      <c r="V156" s="319">
        <f t="shared" si="16"/>
        <v>0</v>
      </c>
      <c r="W156" s="320" t="str">
        <f t="shared" si="17"/>
        <v>-</v>
      </c>
    </row>
    <row r="157" s="5" customFormat="1" ht="50.1" customHeight="1" spans="2:23">
      <c r="B157" s="453"/>
      <c r="C157" s="453"/>
      <c r="D157" s="233"/>
      <c r="E157" s="447"/>
      <c r="F157" s="231" t="s">
        <v>18</v>
      </c>
      <c r="G157" s="231" t="s">
        <v>597</v>
      </c>
      <c r="H157" s="395" t="s">
        <v>386</v>
      </c>
      <c r="I157" s="433" t="s">
        <v>380</v>
      </c>
      <c r="J157" s="231" t="s">
        <v>641</v>
      </c>
      <c r="K157" s="231"/>
      <c r="L157" s="282"/>
      <c r="M157" s="231"/>
      <c r="N157" s="231"/>
      <c r="O157" s="283"/>
      <c r="P157" s="283"/>
      <c r="Q157" s="283"/>
      <c r="R157" s="283"/>
      <c r="S157" s="283"/>
      <c r="T157" s="319">
        <f>IF($A$1="补货",L157+M157+N157,L157)</f>
        <v>0</v>
      </c>
      <c r="U157" s="231"/>
      <c r="V157" s="319">
        <f t="shared" si="16"/>
        <v>0</v>
      </c>
      <c r="W157" s="320" t="str">
        <f t="shared" si="17"/>
        <v>-</v>
      </c>
    </row>
    <row r="158" s="5" customFormat="1" ht="50.1" customHeight="1" spans="2:23">
      <c r="B158" s="453"/>
      <c r="C158" s="453"/>
      <c r="D158" s="238"/>
      <c r="E158" s="448"/>
      <c r="F158" s="234" t="s">
        <v>19</v>
      </c>
      <c r="G158" s="234" t="s">
        <v>576</v>
      </c>
      <c r="H158" s="397" t="s">
        <v>389</v>
      </c>
      <c r="I158" s="434" t="s">
        <v>380</v>
      </c>
      <c r="J158" s="234" t="s">
        <v>642</v>
      </c>
      <c r="K158" s="234"/>
      <c r="L158" s="285"/>
      <c r="M158" s="234"/>
      <c r="N158" s="234"/>
      <c r="O158" s="286"/>
      <c r="P158" s="286"/>
      <c r="Q158" s="286"/>
      <c r="R158" s="286"/>
      <c r="S158" s="286"/>
      <c r="T158" s="321">
        <f>IF($A$1="补货",L158+M158+N158,L158)</f>
        <v>0</v>
      </c>
      <c r="U158" s="234"/>
      <c r="V158" s="322">
        <f t="shared" si="16"/>
        <v>0</v>
      </c>
      <c r="W158" s="323" t="str">
        <f t="shared" si="17"/>
        <v>-</v>
      </c>
    </row>
    <row r="159" s="5" customFormat="1" ht="50.1" customHeight="1" spans="2:23">
      <c r="B159" s="453"/>
      <c r="C159" s="453"/>
      <c r="D159" s="233" t="s">
        <v>643</v>
      </c>
      <c r="E159" s="447"/>
      <c r="F159" s="236" t="s">
        <v>16</v>
      </c>
      <c r="G159" s="236" t="s">
        <v>570</v>
      </c>
      <c r="H159" s="393" t="s">
        <v>379</v>
      </c>
      <c r="I159" s="435" t="s">
        <v>380</v>
      </c>
      <c r="J159" s="236" t="s">
        <v>644</v>
      </c>
      <c r="K159" s="236"/>
      <c r="L159" s="288"/>
      <c r="M159" s="236"/>
      <c r="N159" s="236"/>
      <c r="O159" s="289"/>
      <c r="P159" s="289"/>
      <c r="Q159" s="289"/>
      <c r="R159" s="289"/>
      <c r="S159" s="289"/>
      <c r="T159" s="324">
        <f>IF($A$1="补货",L159+M159+N159,L159)</f>
        <v>0</v>
      </c>
      <c r="U159" s="236"/>
      <c r="V159" s="325">
        <f t="shared" si="16"/>
        <v>0</v>
      </c>
      <c r="W159" s="326" t="str">
        <f t="shared" si="17"/>
        <v>-</v>
      </c>
    </row>
    <row r="160" s="5" customFormat="1" ht="50.1" customHeight="1" spans="2:23">
      <c r="B160" s="453"/>
      <c r="C160" s="453"/>
      <c r="D160" s="233"/>
      <c r="E160" s="447"/>
      <c r="F160" s="231" t="s">
        <v>17</v>
      </c>
      <c r="G160" s="231" t="s">
        <v>572</v>
      </c>
      <c r="H160" s="395" t="s">
        <v>383</v>
      </c>
      <c r="I160" s="436" t="s">
        <v>380</v>
      </c>
      <c r="J160" s="231" t="s">
        <v>645</v>
      </c>
      <c r="K160" s="231"/>
      <c r="L160" s="282"/>
      <c r="M160" s="231"/>
      <c r="N160" s="231"/>
      <c r="O160" s="283"/>
      <c r="P160" s="283"/>
      <c r="Q160" s="283"/>
      <c r="R160" s="283"/>
      <c r="S160" s="283"/>
      <c r="T160" s="319">
        <f>IF($A$1="补货",L160+M160+N160,L160)</f>
        <v>0</v>
      </c>
      <c r="U160" s="231"/>
      <c r="V160" s="319">
        <f t="shared" si="16"/>
        <v>0</v>
      </c>
      <c r="W160" s="320" t="str">
        <f t="shared" si="17"/>
        <v>-</v>
      </c>
    </row>
    <row r="161" s="5" customFormat="1" ht="50.1" customHeight="1" spans="2:23">
      <c r="B161" s="453"/>
      <c r="C161" s="453"/>
      <c r="D161" s="233"/>
      <c r="E161" s="447"/>
      <c r="F161" s="231" t="s">
        <v>18</v>
      </c>
      <c r="G161" s="231" t="s">
        <v>597</v>
      </c>
      <c r="H161" s="395" t="s">
        <v>386</v>
      </c>
      <c r="I161" s="436" t="s">
        <v>380</v>
      </c>
      <c r="J161" s="231" t="s">
        <v>646</v>
      </c>
      <c r="K161" s="231"/>
      <c r="L161" s="282"/>
      <c r="M161" s="231"/>
      <c r="N161" s="231"/>
      <c r="O161" s="283"/>
      <c r="P161" s="283"/>
      <c r="Q161" s="283"/>
      <c r="R161" s="283"/>
      <c r="S161" s="283"/>
      <c r="T161" s="319">
        <f>IF($A$1="补货",L161+M161+N161,L161)</f>
        <v>0</v>
      </c>
      <c r="U161" s="231"/>
      <c r="V161" s="319">
        <f t="shared" si="16"/>
        <v>0</v>
      </c>
      <c r="W161" s="320" t="str">
        <f t="shared" si="17"/>
        <v>-</v>
      </c>
    </row>
    <row r="162" s="5" customFormat="1" ht="50.1" customHeight="1" spans="2:23">
      <c r="B162" s="453"/>
      <c r="C162" s="453"/>
      <c r="D162" s="233"/>
      <c r="E162" s="447"/>
      <c r="F162" s="245" t="s">
        <v>19</v>
      </c>
      <c r="G162" s="245" t="s">
        <v>576</v>
      </c>
      <c r="H162" s="401" t="s">
        <v>389</v>
      </c>
      <c r="I162" s="437" t="s">
        <v>380</v>
      </c>
      <c r="J162" s="234" t="s">
        <v>647</v>
      </c>
      <c r="K162" s="234"/>
      <c r="L162" s="285"/>
      <c r="M162" s="234"/>
      <c r="N162" s="234"/>
      <c r="O162" s="286"/>
      <c r="P162" s="286"/>
      <c r="Q162" s="286"/>
      <c r="R162" s="286"/>
      <c r="S162" s="286"/>
      <c r="T162" s="321">
        <f>IF($A$1="补货",L162+M162+N162,L162)</f>
        <v>0</v>
      </c>
      <c r="U162" s="234"/>
      <c r="V162" s="322">
        <f t="shared" si="16"/>
        <v>0</v>
      </c>
      <c r="W162" s="323" t="str">
        <f t="shared" si="17"/>
        <v>-</v>
      </c>
    </row>
    <row r="163" s="5" customFormat="1" ht="50.1" customHeight="1" spans="2:23">
      <c r="B163" s="453"/>
      <c r="C163" s="453"/>
      <c r="D163" s="229" t="s">
        <v>648</v>
      </c>
      <c r="E163" s="446"/>
      <c r="F163" s="236" t="s">
        <v>16</v>
      </c>
      <c r="G163" s="236" t="s">
        <v>570</v>
      </c>
      <c r="H163" s="393" t="s">
        <v>379</v>
      </c>
      <c r="I163" s="432" t="s">
        <v>380</v>
      </c>
      <c r="J163" s="236" t="s">
        <v>649</v>
      </c>
      <c r="K163" s="236"/>
      <c r="L163" s="288"/>
      <c r="M163" s="236"/>
      <c r="N163" s="236"/>
      <c r="O163" s="289"/>
      <c r="P163" s="289"/>
      <c r="Q163" s="289"/>
      <c r="R163" s="289"/>
      <c r="S163" s="289"/>
      <c r="T163" s="324">
        <f>IF($A$1="补货",L163+M163+N163,L163)</f>
        <v>0</v>
      </c>
      <c r="U163" s="236"/>
      <c r="V163" s="325">
        <f t="shared" si="16"/>
        <v>0</v>
      </c>
      <c r="W163" s="326" t="str">
        <f t="shared" si="17"/>
        <v>-</v>
      </c>
    </row>
    <row r="164" s="5" customFormat="1" ht="50.1" customHeight="1" spans="2:23">
      <c r="B164" s="453"/>
      <c r="C164" s="453"/>
      <c r="D164" s="233"/>
      <c r="E164" s="447"/>
      <c r="F164" s="231" t="s">
        <v>17</v>
      </c>
      <c r="G164" s="231" t="s">
        <v>572</v>
      </c>
      <c r="H164" s="395" t="s">
        <v>383</v>
      </c>
      <c r="I164" s="433" t="s">
        <v>380</v>
      </c>
      <c r="J164" s="231" t="s">
        <v>650</v>
      </c>
      <c r="K164" s="231"/>
      <c r="L164" s="282"/>
      <c r="M164" s="231"/>
      <c r="N164" s="231"/>
      <c r="O164" s="283"/>
      <c r="P164" s="283"/>
      <c r="Q164" s="283"/>
      <c r="R164" s="283"/>
      <c r="S164" s="283"/>
      <c r="T164" s="319">
        <f>IF($A$1="补货",L164+M164+N164,L164)</f>
        <v>0</v>
      </c>
      <c r="U164" s="231"/>
      <c r="V164" s="319">
        <f t="shared" si="16"/>
        <v>0</v>
      </c>
      <c r="W164" s="320" t="str">
        <f t="shared" si="17"/>
        <v>-</v>
      </c>
    </row>
    <row r="165" s="5" customFormat="1" ht="50.1" customHeight="1" spans="2:23">
      <c r="B165" s="453"/>
      <c r="C165" s="453"/>
      <c r="D165" s="233"/>
      <c r="E165" s="447"/>
      <c r="F165" s="231" t="s">
        <v>18</v>
      </c>
      <c r="G165" s="231" t="s">
        <v>597</v>
      </c>
      <c r="H165" s="395" t="s">
        <v>386</v>
      </c>
      <c r="I165" s="433" t="s">
        <v>380</v>
      </c>
      <c r="J165" s="231" t="s">
        <v>651</v>
      </c>
      <c r="K165" s="231"/>
      <c r="L165" s="282"/>
      <c r="M165" s="231"/>
      <c r="N165" s="231"/>
      <c r="O165" s="283"/>
      <c r="P165" s="283"/>
      <c r="Q165" s="283"/>
      <c r="R165" s="283"/>
      <c r="S165" s="283"/>
      <c r="T165" s="319">
        <f>IF($A$1="补货",L165+M165+N165,L165)</f>
        <v>0</v>
      </c>
      <c r="U165" s="231"/>
      <c r="V165" s="319">
        <f t="shared" si="16"/>
        <v>0</v>
      </c>
      <c r="W165" s="320" t="str">
        <f t="shared" si="17"/>
        <v>-</v>
      </c>
    </row>
    <row r="166" s="5" customFormat="1" ht="50.1" customHeight="1" spans="2:23">
      <c r="B166" s="453"/>
      <c r="C166" s="453"/>
      <c r="D166" s="238"/>
      <c r="E166" s="448"/>
      <c r="F166" s="234" t="s">
        <v>19</v>
      </c>
      <c r="G166" s="234" t="s">
        <v>576</v>
      </c>
      <c r="H166" s="397" t="s">
        <v>389</v>
      </c>
      <c r="I166" s="434" t="s">
        <v>380</v>
      </c>
      <c r="J166" s="234" t="s">
        <v>652</v>
      </c>
      <c r="K166" s="234"/>
      <c r="L166" s="285"/>
      <c r="M166" s="234"/>
      <c r="N166" s="234"/>
      <c r="O166" s="286"/>
      <c r="P166" s="286"/>
      <c r="Q166" s="286"/>
      <c r="R166" s="286"/>
      <c r="S166" s="286"/>
      <c r="T166" s="321">
        <f>IF($A$1="补货",L166+M166+N166,L166)</f>
        <v>0</v>
      </c>
      <c r="U166" s="234"/>
      <c r="V166" s="322">
        <f t="shared" si="16"/>
        <v>0</v>
      </c>
      <c r="W166" s="323" t="str">
        <f t="shared" si="17"/>
        <v>-</v>
      </c>
    </row>
    <row r="167" s="5" customFormat="1" ht="50.1" customHeight="1" spans="2:23">
      <c r="B167" s="453"/>
      <c r="C167" s="453"/>
      <c r="D167" s="233" t="s">
        <v>653</v>
      </c>
      <c r="E167" s="447"/>
      <c r="F167" s="308" t="s">
        <v>16</v>
      </c>
      <c r="G167" s="308" t="s">
        <v>570</v>
      </c>
      <c r="H167" s="399" t="s">
        <v>379</v>
      </c>
      <c r="I167" s="435" t="s">
        <v>380</v>
      </c>
      <c r="J167" s="236" t="s">
        <v>654</v>
      </c>
      <c r="K167" s="236"/>
      <c r="L167" s="288"/>
      <c r="M167" s="236"/>
      <c r="N167" s="236"/>
      <c r="O167" s="289"/>
      <c r="P167" s="289"/>
      <c r="Q167" s="289"/>
      <c r="R167" s="289"/>
      <c r="S167" s="289"/>
      <c r="T167" s="324">
        <f>IF($A$1="补货",L167+M167+N167,L167)</f>
        <v>0</v>
      </c>
      <c r="U167" s="236"/>
      <c r="V167" s="325">
        <f t="shared" si="16"/>
        <v>0</v>
      </c>
      <c r="W167" s="326" t="str">
        <f t="shared" si="17"/>
        <v>-</v>
      </c>
    </row>
    <row r="168" s="5" customFormat="1" ht="50.1" customHeight="1" spans="2:23">
      <c r="B168" s="453"/>
      <c r="C168" s="453"/>
      <c r="D168" s="233"/>
      <c r="E168" s="447"/>
      <c r="F168" s="231" t="s">
        <v>17</v>
      </c>
      <c r="G168" s="231" t="s">
        <v>572</v>
      </c>
      <c r="H168" s="395" t="s">
        <v>383</v>
      </c>
      <c r="I168" s="436" t="s">
        <v>380</v>
      </c>
      <c r="J168" s="231" t="s">
        <v>655</v>
      </c>
      <c r="K168" s="231"/>
      <c r="L168" s="282"/>
      <c r="M168" s="231"/>
      <c r="N168" s="231"/>
      <c r="O168" s="283"/>
      <c r="P168" s="283"/>
      <c r="Q168" s="283"/>
      <c r="R168" s="283"/>
      <c r="S168" s="283"/>
      <c r="T168" s="319">
        <f>IF($A$1="补货",L168+M168+N168,L168)</f>
        <v>0</v>
      </c>
      <c r="U168" s="231"/>
      <c r="V168" s="319">
        <f t="shared" si="16"/>
        <v>0</v>
      </c>
      <c r="W168" s="320" t="str">
        <f t="shared" si="17"/>
        <v>-</v>
      </c>
    </row>
    <row r="169" s="5" customFormat="1" ht="50.1" customHeight="1" spans="2:23">
      <c r="B169" s="453"/>
      <c r="C169" s="453"/>
      <c r="D169" s="233"/>
      <c r="E169" s="447"/>
      <c r="F169" s="231" t="s">
        <v>18</v>
      </c>
      <c r="G169" s="231" t="s">
        <v>597</v>
      </c>
      <c r="H169" s="395" t="s">
        <v>386</v>
      </c>
      <c r="I169" s="436" t="s">
        <v>380</v>
      </c>
      <c r="J169" s="231" t="s">
        <v>656</v>
      </c>
      <c r="K169" s="231"/>
      <c r="L169" s="282"/>
      <c r="M169" s="231"/>
      <c r="N169" s="231"/>
      <c r="O169" s="283"/>
      <c r="P169" s="283"/>
      <c r="Q169" s="283"/>
      <c r="R169" s="283"/>
      <c r="S169" s="283"/>
      <c r="T169" s="319">
        <f>IF($A$1="补货",L169+M169+N169,L169)</f>
        <v>0</v>
      </c>
      <c r="U169" s="231"/>
      <c r="V169" s="319">
        <f t="shared" si="16"/>
        <v>0</v>
      </c>
      <c r="W169" s="320" t="str">
        <f t="shared" si="17"/>
        <v>-</v>
      </c>
    </row>
    <row r="170" s="5" customFormat="1" ht="50.1" customHeight="1" spans="2:23">
      <c r="B170" s="453"/>
      <c r="C170" s="453"/>
      <c r="D170" s="233"/>
      <c r="E170" s="447"/>
      <c r="F170" s="234" t="s">
        <v>19</v>
      </c>
      <c r="G170" s="234" t="s">
        <v>576</v>
      </c>
      <c r="H170" s="397" t="s">
        <v>389</v>
      </c>
      <c r="I170" s="437" t="s">
        <v>380</v>
      </c>
      <c r="J170" s="234" t="s">
        <v>657</v>
      </c>
      <c r="K170" s="234"/>
      <c r="L170" s="285"/>
      <c r="M170" s="234"/>
      <c r="N170" s="234"/>
      <c r="O170" s="286"/>
      <c r="P170" s="286"/>
      <c r="Q170" s="286"/>
      <c r="R170" s="286"/>
      <c r="S170" s="286"/>
      <c r="T170" s="321">
        <f>IF($A$1="补货",L170+M170+N170,L170)</f>
        <v>0</v>
      </c>
      <c r="U170" s="234"/>
      <c r="V170" s="322">
        <f t="shared" si="16"/>
        <v>0</v>
      </c>
      <c r="W170" s="323" t="str">
        <f t="shared" si="17"/>
        <v>-</v>
      </c>
    </row>
    <row r="171" s="5" customFormat="1" ht="50.1" customHeight="1" spans="2:23">
      <c r="B171" s="228" t="s">
        <v>658</v>
      </c>
      <c r="C171" s="454" t="s">
        <v>376</v>
      </c>
      <c r="D171" s="229" t="s">
        <v>659</v>
      </c>
      <c r="E171" s="446"/>
      <c r="F171" s="236" t="s">
        <v>16</v>
      </c>
      <c r="G171" s="236" t="s">
        <v>570</v>
      </c>
      <c r="H171" s="393" t="s">
        <v>379</v>
      </c>
      <c r="I171" s="462" t="s">
        <v>380</v>
      </c>
      <c r="J171" s="236" t="s">
        <v>660</v>
      </c>
      <c r="K171" s="236"/>
      <c r="L171" s="288"/>
      <c r="M171" s="236"/>
      <c r="N171" s="236"/>
      <c r="O171" s="289"/>
      <c r="P171" s="289"/>
      <c r="Q171" s="289"/>
      <c r="R171" s="289"/>
      <c r="S171" s="289"/>
      <c r="T171" s="324">
        <f>IF($A$1="补货",L171+M171+N171,L171)</f>
        <v>0</v>
      </c>
      <c r="U171" s="236"/>
      <c r="V171" s="325">
        <f t="shared" si="16"/>
        <v>0</v>
      </c>
      <c r="W171" s="326" t="str">
        <f t="shared" si="17"/>
        <v>-</v>
      </c>
    </row>
    <row r="172" s="5" customFormat="1" ht="50.1" customHeight="1" spans="2:23">
      <c r="B172" s="443"/>
      <c r="C172" s="443"/>
      <c r="D172" s="233" t="s">
        <v>661</v>
      </c>
      <c r="E172" s="447"/>
      <c r="F172" s="231" t="s">
        <v>17</v>
      </c>
      <c r="G172" s="231" t="s">
        <v>662</v>
      </c>
      <c r="H172" s="395" t="s">
        <v>383</v>
      </c>
      <c r="I172" s="436" t="s">
        <v>380</v>
      </c>
      <c r="J172" s="231" t="s">
        <v>663</v>
      </c>
      <c r="K172" s="231"/>
      <c r="L172" s="282"/>
      <c r="M172" s="231"/>
      <c r="N172" s="231"/>
      <c r="O172" s="283"/>
      <c r="P172" s="283"/>
      <c r="Q172" s="283"/>
      <c r="R172" s="283"/>
      <c r="S172" s="283"/>
      <c r="T172" s="319">
        <f>IF($A$1="补货",L172+M172+N172,L172)</f>
        <v>0</v>
      </c>
      <c r="U172" s="231"/>
      <c r="V172" s="319">
        <f t="shared" si="16"/>
        <v>0</v>
      </c>
      <c r="W172" s="320" t="str">
        <f t="shared" si="17"/>
        <v>-</v>
      </c>
    </row>
    <row r="173" s="5" customFormat="1" ht="50.1" customHeight="1" spans="2:23">
      <c r="B173" s="443"/>
      <c r="C173" s="443"/>
      <c r="D173" s="238"/>
      <c r="E173" s="448"/>
      <c r="F173" s="245" t="s">
        <v>18</v>
      </c>
      <c r="G173" s="245" t="s">
        <v>588</v>
      </c>
      <c r="H173" s="245" t="s">
        <v>664</v>
      </c>
      <c r="I173" s="437" t="s">
        <v>380</v>
      </c>
      <c r="J173" s="234" t="s">
        <v>665</v>
      </c>
      <c r="K173" s="234"/>
      <c r="L173" s="285"/>
      <c r="M173" s="234"/>
      <c r="N173" s="234"/>
      <c r="O173" s="286"/>
      <c r="P173" s="286"/>
      <c r="Q173" s="286"/>
      <c r="R173" s="286"/>
      <c r="S173" s="286"/>
      <c r="T173" s="321">
        <f>IF($A$1="补货",L173+M173+N173,L173)</f>
        <v>0</v>
      </c>
      <c r="U173" s="234"/>
      <c r="V173" s="322">
        <f t="shared" si="16"/>
        <v>0</v>
      </c>
      <c r="W173" s="323" t="str">
        <f t="shared" si="17"/>
        <v>-</v>
      </c>
    </row>
    <row r="174" s="5" customFormat="1" ht="50.1" customHeight="1" spans="2:23">
      <c r="B174" s="443"/>
      <c r="C174" s="443"/>
      <c r="D174" s="229" t="s">
        <v>659</v>
      </c>
      <c r="E174" s="446"/>
      <c r="F174" s="236" t="s">
        <v>16</v>
      </c>
      <c r="G174" s="236" t="s">
        <v>570</v>
      </c>
      <c r="H174" s="393" t="s">
        <v>379</v>
      </c>
      <c r="I174" s="462" t="s">
        <v>380</v>
      </c>
      <c r="J174" s="236" t="s">
        <v>666</v>
      </c>
      <c r="K174" s="236"/>
      <c r="L174" s="288"/>
      <c r="M174" s="236"/>
      <c r="N174" s="236"/>
      <c r="O174" s="289"/>
      <c r="P174" s="289"/>
      <c r="Q174" s="289"/>
      <c r="R174" s="289"/>
      <c r="S174" s="289"/>
      <c r="T174" s="324">
        <f>IF($A$1="补货",L174+M174+N174,L174)</f>
        <v>0</v>
      </c>
      <c r="U174" s="236"/>
      <c r="V174" s="325">
        <f t="shared" si="16"/>
        <v>0</v>
      </c>
      <c r="W174" s="326" t="str">
        <f t="shared" si="17"/>
        <v>-</v>
      </c>
    </row>
    <row r="175" s="5" customFormat="1" ht="50.1" customHeight="1" spans="2:23">
      <c r="B175" s="443"/>
      <c r="C175" s="443"/>
      <c r="D175" s="233" t="s">
        <v>667</v>
      </c>
      <c r="E175" s="447"/>
      <c r="F175" s="231" t="s">
        <v>17</v>
      </c>
      <c r="G175" s="231" t="s">
        <v>662</v>
      </c>
      <c r="H175" s="395" t="s">
        <v>383</v>
      </c>
      <c r="I175" s="436" t="s">
        <v>380</v>
      </c>
      <c r="J175" s="231" t="s">
        <v>668</v>
      </c>
      <c r="K175" s="231"/>
      <c r="L175" s="282"/>
      <c r="M175" s="231"/>
      <c r="N175" s="231"/>
      <c r="O175" s="283"/>
      <c r="P175" s="283"/>
      <c r="Q175" s="283"/>
      <c r="R175" s="283"/>
      <c r="S175" s="283"/>
      <c r="T175" s="319">
        <f>IF($A$1="补货",L175+M175+N175,L175)</f>
        <v>0</v>
      </c>
      <c r="U175" s="231"/>
      <c r="V175" s="319">
        <f t="shared" si="16"/>
        <v>0</v>
      </c>
      <c r="W175" s="320" t="str">
        <f t="shared" si="17"/>
        <v>-</v>
      </c>
    </row>
    <row r="176" s="5" customFormat="1" ht="50.1" customHeight="1" spans="2:23">
      <c r="B176" s="443"/>
      <c r="C176" s="443"/>
      <c r="D176" s="238"/>
      <c r="E176" s="448"/>
      <c r="F176" s="234" t="s">
        <v>18</v>
      </c>
      <c r="G176" s="234" t="s">
        <v>588</v>
      </c>
      <c r="H176" s="234" t="s">
        <v>664</v>
      </c>
      <c r="I176" s="463" t="s">
        <v>380</v>
      </c>
      <c r="J176" s="234" t="s">
        <v>669</v>
      </c>
      <c r="K176" s="234"/>
      <c r="L176" s="285"/>
      <c r="M176" s="234"/>
      <c r="N176" s="234"/>
      <c r="O176" s="286"/>
      <c r="P176" s="286"/>
      <c r="Q176" s="286"/>
      <c r="R176" s="286"/>
      <c r="S176" s="286"/>
      <c r="T176" s="321">
        <f>IF($A$1="补货",L176+M176+N176,L176)</f>
        <v>0</v>
      </c>
      <c r="U176" s="234"/>
      <c r="V176" s="322">
        <f t="shared" si="16"/>
        <v>0</v>
      </c>
      <c r="W176" s="323" t="str">
        <f t="shared" si="17"/>
        <v>-</v>
      </c>
    </row>
    <row r="177" s="5" customFormat="1" ht="50.1" customHeight="1" spans="2:23">
      <c r="B177" s="443"/>
      <c r="C177" s="443"/>
      <c r="D177" s="229" t="s">
        <v>659</v>
      </c>
      <c r="E177" s="446"/>
      <c r="F177" s="308" t="s">
        <v>16</v>
      </c>
      <c r="G177" s="308" t="s">
        <v>570</v>
      </c>
      <c r="H177" s="399" t="s">
        <v>379</v>
      </c>
      <c r="I177" s="435" t="s">
        <v>380</v>
      </c>
      <c r="J177" s="236" t="s">
        <v>670</v>
      </c>
      <c r="K177" s="236"/>
      <c r="L177" s="288"/>
      <c r="M177" s="236"/>
      <c r="N177" s="236"/>
      <c r="O177" s="289"/>
      <c r="P177" s="289"/>
      <c r="Q177" s="289"/>
      <c r="R177" s="289"/>
      <c r="S177" s="289"/>
      <c r="T177" s="324">
        <f>IF($A$1="补货",L177+M177+N177,L177)</f>
        <v>0</v>
      </c>
      <c r="U177" s="236"/>
      <c r="V177" s="325">
        <f t="shared" si="16"/>
        <v>0</v>
      </c>
      <c r="W177" s="326" t="str">
        <f t="shared" si="17"/>
        <v>-</v>
      </c>
    </row>
    <row r="178" s="5" customFormat="1" ht="50.1" customHeight="1" spans="2:23">
      <c r="B178" s="443"/>
      <c r="C178" s="443"/>
      <c r="D178" s="233" t="s">
        <v>671</v>
      </c>
      <c r="E178" s="447"/>
      <c r="F178" s="231" t="s">
        <v>17</v>
      </c>
      <c r="G178" s="231" t="s">
        <v>662</v>
      </c>
      <c r="H178" s="395" t="s">
        <v>383</v>
      </c>
      <c r="I178" s="436" t="s">
        <v>380</v>
      </c>
      <c r="J178" s="231" t="s">
        <v>672</v>
      </c>
      <c r="K178" s="231"/>
      <c r="L178" s="282"/>
      <c r="M178" s="231"/>
      <c r="N178" s="231"/>
      <c r="O178" s="283"/>
      <c r="P178" s="283"/>
      <c r="Q178" s="283"/>
      <c r="R178" s="283"/>
      <c r="S178" s="283"/>
      <c r="T178" s="319">
        <f>IF($A$1="补货",L178+M178+N178,L178)</f>
        <v>0</v>
      </c>
      <c r="U178" s="231"/>
      <c r="V178" s="319">
        <f t="shared" si="16"/>
        <v>0</v>
      </c>
      <c r="W178" s="320" t="str">
        <f t="shared" si="17"/>
        <v>-</v>
      </c>
    </row>
    <row r="179" s="5" customFormat="1" ht="50.1" customHeight="1" spans="2:23">
      <c r="B179" s="443"/>
      <c r="C179" s="443"/>
      <c r="D179" s="238"/>
      <c r="E179" s="448"/>
      <c r="F179" s="245" t="s">
        <v>18</v>
      </c>
      <c r="G179" s="245" t="s">
        <v>588</v>
      </c>
      <c r="H179" s="245" t="s">
        <v>664</v>
      </c>
      <c r="I179" s="437" t="s">
        <v>380</v>
      </c>
      <c r="J179" s="234" t="s">
        <v>673</v>
      </c>
      <c r="K179" s="234"/>
      <c r="L179" s="285"/>
      <c r="M179" s="234"/>
      <c r="N179" s="234"/>
      <c r="O179" s="286"/>
      <c r="P179" s="286"/>
      <c r="Q179" s="286"/>
      <c r="R179" s="286"/>
      <c r="S179" s="286"/>
      <c r="T179" s="321">
        <f>IF($A$1="补货",L179+M179+N179,L179)</f>
        <v>0</v>
      </c>
      <c r="U179" s="234"/>
      <c r="V179" s="322">
        <f t="shared" si="16"/>
        <v>0</v>
      </c>
      <c r="W179" s="323" t="str">
        <f t="shared" si="17"/>
        <v>-</v>
      </c>
    </row>
    <row r="180" s="5" customFormat="1" ht="50.1" customHeight="1" spans="2:23">
      <c r="B180" s="443"/>
      <c r="C180" s="443"/>
      <c r="D180" s="229" t="s">
        <v>659</v>
      </c>
      <c r="E180" s="446"/>
      <c r="F180" s="236" t="s">
        <v>16</v>
      </c>
      <c r="G180" s="236" t="s">
        <v>570</v>
      </c>
      <c r="H180" s="393" t="s">
        <v>379</v>
      </c>
      <c r="I180" s="462" t="s">
        <v>380</v>
      </c>
      <c r="J180" s="236" t="s">
        <v>674</v>
      </c>
      <c r="K180" s="236"/>
      <c r="L180" s="288"/>
      <c r="M180" s="236"/>
      <c r="N180" s="236"/>
      <c r="O180" s="289"/>
      <c r="P180" s="289"/>
      <c r="Q180" s="289"/>
      <c r="R180" s="289"/>
      <c r="S180" s="289"/>
      <c r="T180" s="324">
        <f>IF($A$1="补货",L180+M180+N180,L180)</f>
        <v>0</v>
      </c>
      <c r="U180" s="236"/>
      <c r="V180" s="325">
        <f t="shared" si="16"/>
        <v>0</v>
      </c>
      <c r="W180" s="326" t="str">
        <f t="shared" si="17"/>
        <v>-</v>
      </c>
    </row>
    <row r="181" s="5" customFormat="1" ht="50.1" customHeight="1" spans="2:23">
      <c r="B181" s="443"/>
      <c r="C181" s="443"/>
      <c r="D181" s="233" t="s">
        <v>675</v>
      </c>
      <c r="E181" s="447"/>
      <c r="F181" s="231" t="s">
        <v>17</v>
      </c>
      <c r="G181" s="231" t="s">
        <v>662</v>
      </c>
      <c r="H181" s="395" t="s">
        <v>383</v>
      </c>
      <c r="I181" s="436" t="s">
        <v>380</v>
      </c>
      <c r="J181" s="231" t="s">
        <v>676</v>
      </c>
      <c r="K181" s="231"/>
      <c r="L181" s="282"/>
      <c r="M181" s="231"/>
      <c r="N181" s="231"/>
      <c r="O181" s="283"/>
      <c r="P181" s="283"/>
      <c r="Q181" s="283"/>
      <c r="R181" s="283"/>
      <c r="S181" s="283"/>
      <c r="T181" s="319">
        <f>IF($A$1="补货",L181+M181+N181,L181)</f>
        <v>0</v>
      </c>
      <c r="U181" s="231"/>
      <c r="V181" s="319">
        <f t="shared" si="16"/>
        <v>0</v>
      </c>
      <c r="W181" s="320" t="str">
        <f t="shared" si="17"/>
        <v>-</v>
      </c>
    </row>
    <row r="182" s="5" customFormat="1" ht="50.1" customHeight="1" spans="2:23">
      <c r="B182" s="443"/>
      <c r="C182" s="443"/>
      <c r="D182" s="238"/>
      <c r="E182" s="448"/>
      <c r="F182" s="245" t="s">
        <v>18</v>
      </c>
      <c r="G182" s="245" t="s">
        <v>588</v>
      </c>
      <c r="H182" s="245" t="s">
        <v>664</v>
      </c>
      <c r="I182" s="437" t="s">
        <v>380</v>
      </c>
      <c r="J182" s="234" t="s">
        <v>677</v>
      </c>
      <c r="K182" s="234"/>
      <c r="L182" s="285"/>
      <c r="M182" s="234"/>
      <c r="N182" s="234"/>
      <c r="O182" s="286"/>
      <c r="P182" s="286"/>
      <c r="Q182" s="286"/>
      <c r="R182" s="286"/>
      <c r="S182" s="286"/>
      <c r="T182" s="321">
        <f>IF($A$1="补货",L182+M182+N182,L182)</f>
        <v>0</v>
      </c>
      <c r="U182" s="234"/>
      <c r="V182" s="322">
        <f t="shared" si="16"/>
        <v>0</v>
      </c>
      <c r="W182" s="323" t="str">
        <f t="shared" si="17"/>
        <v>-</v>
      </c>
    </row>
    <row r="183" s="5" customFormat="1" ht="50.1" customHeight="1" spans="2:23">
      <c r="B183" s="443"/>
      <c r="C183" s="443"/>
      <c r="D183" s="229" t="s">
        <v>659</v>
      </c>
      <c r="E183" s="446"/>
      <c r="F183" s="236" t="s">
        <v>16</v>
      </c>
      <c r="G183" s="236" t="s">
        <v>570</v>
      </c>
      <c r="H183" s="393" t="s">
        <v>379</v>
      </c>
      <c r="I183" s="462" t="s">
        <v>380</v>
      </c>
      <c r="J183" s="236" t="s">
        <v>678</v>
      </c>
      <c r="K183" s="236"/>
      <c r="L183" s="288"/>
      <c r="M183" s="236"/>
      <c r="N183" s="236"/>
      <c r="O183" s="289"/>
      <c r="P183" s="289"/>
      <c r="Q183" s="289"/>
      <c r="R183" s="289"/>
      <c r="S183" s="289"/>
      <c r="T183" s="324">
        <f>IF($A$1="补货",L183+M183+N183,L183)</f>
        <v>0</v>
      </c>
      <c r="U183" s="236"/>
      <c r="V183" s="325">
        <f t="shared" si="16"/>
        <v>0</v>
      </c>
      <c r="W183" s="326" t="str">
        <f t="shared" si="17"/>
        <v>-</v>
      </c>
    </row>
    <row r="184" s="5" customFormat="1" ht="50.1" customHeight="1" spans="2:23">
      <c r="B184" s="443"/>
      <c r="C184" s="443"/>
      <c r="D184" s="233" t="s">
        <v>679</v>
      </c>
      <c r="E184" s="447"/>
      <c r="F184" s="231" t="s">
        <v>17</v>
      </c>
      <c r="G184" s="231" t="s">
        <v>662</v>
      </c>
      <c r="H184" s="395" t="s">
        <v>383</v>
      </c>
      <c r="I184" s="436" t="s">
        <v>380</v>
      </c>
      <c r="J184" s="231" t="s">
        <v>680</v>
      </c>
      <c r="K184" s="231"/>
      <c r="L184" s="282"/>
      <c r="M184" s="231"/>
      <c r="N184" s="231"/>
      <c r="O184" s="283"/>
      <c r="P184" s="283"/>
      <c r="Q184" s="283"/>
      <c r="R184" s="283"/>
      <c r="S184" s="283"/>
      <c r="T184" s="319">
        <f>IF($A$1="补货",L184+M184+N184,L184)</f>
        <v>0</v>
      </c>
      <c r="U184" s="231"/>
      <c r="V184" s="319">
        <f t="shared" si="16"/>
        <v>0</v>
      </c>
      <c r="W184" s="320" t="str">
        <f t="shared" si="17"/>
        <v>-</v>
      </c>
    </row>
    <row r="185" s="5" customFormat="1" ht="50.1" customHeight="1" spans="2:23">
      <c r="B185" s="445"/>
      <c r="C185" s="445"/>
      <c r="D185" s="238"/>
      <c r="E185" s="448"/>
      <c r="F185" s="234" t="s">
        <v>18</v>
      </c>
      <c r="G185" s="234" t="s">
        <v>588</v>
      </c>
      <c r="H185" s="234" t="s">
        <v>664</v>
      </c>
      <c r="I185" s="463" t="s">
        <v>380</v>
      </c>
      <c r="J185" s="234" t="s">
        <v>681</v>
      </c>
      <c r="K185" s="234"/>
      <c r="L185" s="285"/>
      <c r="M185" s="234"/>
      <c r="N185" s="234"/>
      <c r="O185" s="286"/>
      <c r="P185" s="286"/>
      <c r="Q185" s="286"/>
      <c r="R185" s="286"/>
      <c r="S185" s="286"/>
      <c r="T185" s="321">
        <f>IF($A$1="补货",L185+M185+N185,L185)</f>
        <v>0</v>
      </c>
      <c r="U185" s="234"/>
      <c r="V185" s="322">
        <f t="shared" si="16"/>
        <v>0</v>
      </c>
      <c r="W185" s="323" t="str">
        <f t="shared" si="17"/>
        <v>-</v>
      </c>
    </row>
    <row r="186" s="5" customFormat="1" ht="150" customHeight="1" spans="2:23">
      <c r="B186" s="455" t="s">
        <v>682</v>
      </c>
      <c r="C186" s="455" t="s">
        <v>376</v>
      </c>
      <c r="D186" s="456" t="s">
        <v>683</v>
      </c>
      <c r="E186" s="457"/>
      <c r="F186" s="458" t="s">
        <v>684</v>
      </c>
      <c r="G186" s="459" t="s">
        <v>685</v>
      </c>
      <c r="H186" s="459"/>
      <c r="I186" s="459" t="s">
        <v>686</v>
      </c>
      <c r="J186" s="459" t="s">
        <v>687</v>
      </c>
      <c r="K186" s="459"/>
      <c r="L186" s="459"/>
      <c r="M186" s="459"/>
      <c r="N186" s="459"/>
      <c r="O186" s="464"/>
      <c r="P186" s="464"/>
      <c r="Q186" s="464"/>
      <c r="R186" s="464"/>
      <c r="S186" s="464"/>
      <c r="T186" s="465">
        <f>IF($A$1="补货",L186+M186+N186,L186)</f>
        <v>0</v>
      </c>
      <c r="U186" s="459"/>
      <c r="V186" s="459">
        <f t="shared" si="16"/>
        <v>0</v>
      </c>
      <c r="W186" s="466" t="str">
        <f t="shared" si="17"/>
        <v>-</v>
      </c>
    </row>
    <row r="187" s="5" customFormat="1" ht="150" customHeight="1" spans="2:23">
      <c r="B187" s="265"/>
      <c r="C187" s="460"/>
      <c r="D187" s="456" t="s">
        <v>688</v>
      </c>
      <c r="E187" s="457"/>
      <c r="F187" s="458" t="s">
        <v>684</v>
      </c>
      <c r="G187" s="459" t="s">
        <v>685</v>
      </c>
      <c r="H187" s="459"/>
      <c r="I187" s="459" t="s">
        <v>686</v>
      </c>
      <c r="J187" s="459" t="s">
        <v>689</v>
      </c>
      <c r="K187" s="459"/>
      <c r="L187" s="459"/>
      <c r="M187" s="459"/>
      <c r="N187" s="459"/>
      <c r="O187" s="464"/>
      <c r="P187" s="464"/>
      <c r="Q187" s="464"/>
      <c r="R187" s="464"/>
      <c r="S187" s="464"/>
      <c r="T187" s="465">
        <f>IF($A$1="补货",L187+M187+N187,L187)</f>
        <v>0</v>
      </c>
      <c r="U187" s="459"/>
      <c r="V187" s="459">
        <f t="shared" si="16"/>
        <v>0</v>
      </c>
      <c r="W187" s="466" t="str">
        <f t="shared" si="17"/>
        <v>-</v>
      </c>
    </row>
    <row r="188" s="5" customFormat="1" ht="150" customHeight="1" spans="2:23">
      <c r="B188" s="461"/>
      <c r="C188" s="461"/>
      <c r="D188" s="456" t="s">
        <v>690</v>
      </c>
      <c r="E188" s="457"/>
      <c r="F188" s="458" t="s">
        <v>684</v>
      </c>
      <c r="G188" s="459" t="s">
        <v>691</v>
      </c>
      <c r="H188" s="459"/>
      <c r="I188" s="459" t="s">
        <v>686</v>
      </c>
      <c r="J188" s="459" t="s">
        <v>692</v>
      </c>
      <c r="K188" s="459"/>
      <c r="L188" s="459"/>
      <c r="M188" s="459"/>
      <c r="N188" s="459"/>
      <c r="O188" s="464"/>
      <c r="P188" s="464"/>
      <c r="Q188" s="464"/>
      <c r="R188" s="464"/>
      <c r="S188" s="464"/>
      <c r="T188" s="465">
        <f>IF($A$1="补货",L188+M188+N188,L188)</f>
        <v>0</v>
      </c>
      <c r="U188" s="459"/>
      <c r="V188" s="459">
        <f t="shared" si="16"/>
        <v>0</v>
      </c>
      <c r="W188" s="466" t="str">
        <f t="shared" si="17"/>
        <v>-</v>
      </c>
    </row>
    <row r="189" ht="50" customHeight="1" spans="2:23">
      <c r="B189" s="228" t="s">
        <v>693</v>
      </c>
      <c r="C189" s="228" t="s">
        <v>376</v>
      </c>
      <c r="D189" s="229" t="s">
        <v>694</v>
      </c>
      <c r="E189"/>
      <c r="F189" s="236" t="s">
        <v>16</v>
      </c>
      <c r="G189" s="236" t="s">
        <v>570</v>
      </c>
      <c r="H189" s="393" t="s">
        <v>379</v>
      </c>
      <c r="I189" s="432" t="s">
        <v>380</v>
      </c>
      <c r="J189" s="236" t="s">
        <v>695</v>
      </c>
      <c r="K189" s="236"/>
      <c r="L189" s="288"/>
      <c r="M189" s="236"/>
      <c r="N189" s="236"/>
      <c r="O189" s="289"/>
      <c r="P189" s="289"/>
      <c r="Q189" s="289"/>
      <c r="R189" s="289"/>
      <c r="S189" s="289"/>
      <c r="T189" s="324">
        <f>IF($A$1="补货",L189+M189+N189,L189)</f>
        <v>0</v>
      </c>
      <c r="U189" s="236"/>
      <c r="V189" s="325">
        <f t="shared" si="16"/>
        <v>0</v>
      </c>
      <c r="W189" s="326" t="str">
        <f t="shared" si="17"/>
        <v>-</v>
      </c>
    </row>
    <row r="190" ht="50" customHeight="1" spans="2:23">
      <c r="B190" s="232"/>
      <c r="C190" s="232"/>
      <c r="D190" s="233"/>
      <c r="E190" s="447"/>
      <c r="F190" s="231" t="s">
        <v>17</v>
      </c>
      <c r="G190" s="231" t="s">
        <v>696</v>
      </c>
      <c r="H190" s="395" t="s">
        <v>383</v>
      </c>
      <c r="I190" s="433" t="s">
        <v>380</v>
      </c>
      <c r="J190" s="231" t="s">
        <v>697</v>
      </c>
      <c r="K190" s="231"/>
      <c r="L190" s="282"/>
      <c r="M190" s="231"/>
      <c r="N190" s="231"/>
      <c r="O190" s="283"/>
      <c r="P190" s="283"/>
      <c r="Q190" s="283"/>
      <c r="R190" s="283"/>
      <c r="S190" s="283"/>
      <c r="T190" s="319">
        <f>IF($A$1="补货",L190+M190+N190,L190)</f>
        <v>0</v>
      </c>
      <c r="U190" s="231"/>
      <c r="V190" s="319">
        <f t="shared" si="16"/>
        <v>0</v>
      </c>
      <c r="W190" s="320" t="str">
        <f t="shared" si="17"/>
        <v>-</v>
      </c>
    </row>
    <row r="191" ht="50" customHeight="1" spans="2:23">
      <c r="B191" s="232"/>
      <c r="C191" s="232"/>
      <c r="D191" s="233"/>
      <c r="E191" s="447"/>
      <c r="F191" s="231" t="s">
        <v>18</v>
      </c>
      <c r="G191" s="231" t="s">
        <v>698</v>
      </c>
      <c r="H191" s="395" t="s">
        <v>386</v>
      </c>
      <c r="I191" s="433" t="s">
        <v>380</v>
      </c>
      <c r="J191" s="231" t="s">
        <v>699</v>
      </c>
      <c r="K191" s="231"/>
      <c r="L191" s="282"/>
      <c r="M191" s="231"/>
      <c r="N191" s="231"/>
      <c r="O191" s="283"/>
      <c r="P191" s="283"/>
      <c r="Q191" s="283"/>
      <c r="R191" s="283"/>
      <c r="S191" s="283"/>
      <c r="T191" s="319">
        <f>IF($A$1="补货",L191+M191+N191,L191)</f>
        <v>0</v>
      </c>
      <c r="U191" s="231"/>
      <c r="V191" s="319">
        <f t="shared" si="16"/>
        <v>0</v>
      </c>
      <c r="W191" s="320" t="str">
        <f t="shared" si="17"/>
        <v>-</v>
      </c>
    </row>
    <row r="192" ht="50" customHeight="1" spans="2:23">
      <c r="B192" s="237"/>
      <c r="C192" s="237"/>
      <c r="D192" s="238"/>
      <c r="E192" s="448"/>
      <c r="F192" s="234" t="s">
        <v>19</v>
      </c>
      <c r="G192" s="234" t="s">
        <v>700</v>
      </c>
      <c r="H192" s="397" t="s">
        <v>389</v>
      </c>
      <c r="I192" s="434" t="s">
        <v>380</v>
      </c>
      <c r="J192" s="234" t="s">
        <v>701</v>
      </c>
      <c r="K192" s="234"/>
      <c r="L192" s="285"/>
      <c r="M192" s="234"/>
      <c r="N192" s="234"/>
      <c r="O192" s="286"/>
      <c r="P192" s="286"/>
      <c r="Q192" s="286"/>
      <c r="R192" s="286"/>
      <c r="S192" s="286"/>
      <c r="T192" s="321">
        <f>IF($A$1="补货",L192+M192+N192,L192)</f>
        <v>0</v>
      </c>
      <c r="U192" s="234"/>
      <c r="V192" s="322">
        <f t="shared" si="16"/>
        <v>0</v>
      </c>
      <c r="W192" s="323" t="str">
        <f t="shared" si="17"/>
        <v>-</v>
      </c>
    </row>
  </sheetData>
  <autoFilter ref="A3:W192">
    <extLst/>
  </autoFilter>
  <mergeCells count="6">
    <mergeCell ref="B100:B102"/>
    <mergeCell ref="B106:B108"/>
    <mergeCell ref="E15:E17"/>
    <mergeCell ref="E100:E102"/>
    <mergeCell ref="E135:E138"/>
    <mergeCell ref="E147:E150"/>
  </mergeCells>
  <conditionalFormatting sqref="L4:L122">
    <cfRule type="expression" dxfId="0" priority="2">
      <formula>L4/S4*7&lt;20</formula>
    </cfRule>
  </conditionalFormatting>
  <conditionalFormatting sqref="L4:L192">
    <cfRule type="expression" dxfId="1" priority="86">
      <formula>L4/S4*7&lt;50</formula>
    </cfRule>
  </conditionalFormatting>
  <conditionalFormatting sqref="S4:S122">
    <cfRule type="expression" dxfId="3" priority="83">
      <formula>S4&gt;1</formula>
    </cfRule>
    <cfRule type="expression" dxfId="4" priority="84">
      <formula>S4&gt;0.5</formula>
    </cfRule>
    <cfRule type="expression" dxfId="5" priority="85">
      <formula>S4&gt;0</formula>
    </cfRule>
  </conditionalFormatting>
  <conditionalFormatting sqref="S123:S134">
    <cfRule type="expression" dxfId="3" priority="71">
      <formula>S123&gt;1</formula>
    </cfRule>
    <cfRule type="expression" dxfId="4" priority="72">
      <formula>S123&gt;0.5</formula>
    </cfRule>
    <cfRule type="expression" dxfId="5" priority="73">
      <formula>S123&gt;0</formula>
    </cfRule>
  </conditionalFormatting>
  <conditionalFormatting sqref="S135:S142">
    <cfRule type="expression" dxfId="3" priority="47">
      <formula>S135&gt;1</formula>
    </cfRule>
    <cfRule type="expression" dxfId="4" priority="48">
      <formula>S135&gt;0.5</formula>
    </cfRule>
    <cfRule type="expression" dxfId="5" priority="49">
      <formula>S135&gt;0</formula>
    </cfRule>
  </conditionalFormatting>
  <conditionalFormatting sqref="S171:S185">
    <cfRule type="expression" dxfId="3" priority="23">
      <formula>S171&gt;1</formula>
    </cfRule>
    <cfRule type="expression" dxfId="4" priority="24">
      <formula>S171&gt;0.5</formula>
    </cfRule>
    <cfRule type="expression" dxfId="5" priority="25">
      <formula>S171&gt;0</formula>
    </cfRule>
  </conditionalFormatting>
  <conditionalFormatting sqref="S189:S192">
    <cfRule type="expression" dxfId="3" priority="11">
      <formula>S189&gt;1</formula>
    </cfRule>
    <cfRule type="expression" dxfId="4" priority="12">
      <formula>S189&gt;0.5</formula>
    </cfRule>
    <cfRule type="expression" dxfId="5" priority="13">
      <formula>S189&gt;0</formula>
    </cfRule>
  </conditionalFormatting>
  <conditionalFormatting sqref="T4:T122">
    <cfRule type="expression" dxfId="7" priority="81">
      <formula>T4=0</formula>
    </cfRule>
    <cfRule type="expression" dxfId="6" priority="82">
      <formula>AND(T4&lt;&gt;"",T4/S4&lt;4)</formula>
    </cfRule>
  </conditionalFormatting>
  <conditionalFormatting sqref="T123:T134">
    <cfRule type="expression" dxfId="7" priority="69">
      <formula>T123=0</formula>
    </cfRule>
    <cfRule type="expression" dxfId="6" priority="70">
      <formula>AND(T123&lt;&gt;"",T123/S123&lt;4)</formula>
    </cfRule>
  </conditionalFormatting>
  <conditionalFormatting sqref="T135:T142">
    <cfRule type="expression" dxfId="7" priority="45">
      <formula>T135=0</formula>
    </cfRule>
    <cfRule type="expression" dxfId="6" priority="46">
      <formula>AND(T135&lt;&gt;"",T135/S135&lt;4)</formula>
    </cfRule>
  </conditionalFormatting>
  <conditionalFormatting sqref="T171:T185">
    <cfRule type="expression" dxfId="7" priority="21">
      <formula>T171=0</formula>
    </cfRule>
    <cfRule type="expression" dxfId="6" priority="22">
      <formula>AND(T171&lt;&gt;"",T171/S171&lt;4)</formula>
    </cfRule>
  </conditionalFormatting>
  <conditionalFormatting sqref="T189:T192">
    <cfRule type="expression" dxfId="7" priority="9">
      <formula>T189=0</formula>
    </cfRule>
    <cfRule type="expression" dxfId="6" priority="10">
      <formula>AND(T189&lt;&gt;"",T189/S189&lt;4)</formula>
    </cfRule>
  </conditionalFormatting>
  <conditionalFormatting sqref="U4:U192">
    <cfRule type="expression" dxfId="8" priority="1">
      <formula>AND($A$1&lt;&gt;"补货",U4&gt;L4)</formula>
    </cfRule>
  </conditionalFormatting>
  <conditionalFormatting sqref="V4:V122">
    <cfRule type="expression" dxfId="7" priority="79">
      <formula>V4=0</formula>
    </cfRule>
    <cfRule type="expression" dxfId="6" priority="80">
      <formula>AND(V4&lt;&gt;"",V4/S4&lt;4)</formula>
    </cfRule>
  </conditionalFormatting>
  <conditionalFormatting sqref="V123:V134">
    <cfRule type="expression" dxfId="7" priority="67">
      <formula>V123=0</formula>
    </cfRule>
    <cfRule type="expression" dxfId="6" priority="68">
      <formula>AND(V123&lt;&gt;"",V123/S123&lt;4)</formula>
    </cfRule>
  </conditionalFormatting>
  <conditionalFormatting sqref="V135:V142">
    <cfRule type="expression" dxfId="7" priority="43">
      <formula>V135=0</formula>
    </cfRule>
    <cfRule type="expression" dxfId="6" priority="44">
      <formula>AND(V135&lt;&gt;"",V135/S135&lt;4)</formula>
    </cfRule>
  </conditionalFormatting>
  <conditionalFormatting sqref="V171:V185">
    <cfRule type="expression" dxfId="7" priority="19">
      <formula>V171=0</formula>
    </cfRule>
    <cfRule type="expression" dxfId="6" priority="20">
      <formula>AND(V171&lt;&gt;"",V171/S171&lt;4)</formula>
    </cfRule>
  </conditionalFormatting>
  <conditionalFormatting sqref="V189:V192">
    <cfRule type="expression" dxfId="7" priority="7">
      <formula>V189=0</formula>
    </cfRule>
    <cfRule type="expression" dxfId="6" priority="8">
      <formula>AND(V189&lt;&gt;"",V189/S189&lt;4)</formula>
    </cfRule>
  </conditionalFormatting>
  <conditionalFormatting sqref="W4:W188">
    <cfRule type="expression" dxfId="9" priority="16">
      <formula>W4&lt;20</formula>
    </cfRule>
    <cfRule type="expression" dxfId="0" priority="17">
      <formula>W4&lt;40</formula>
    </cfRule>
    <cfRule type="expression" dxfId="10" priority="18">
      <formula>W4&lt;60</formula>
    </cfRule>
  </conditionalFormatting>
  <conditionalFormatting sqref="W189:W192">
    <cfRule type="expression" dxfId="9" priority="3">
      <formula>W189&lt;20</formula>
    </cfRule>
    <cfRule type="expression" dxfId="0" priority="4">
      <formula>W189&lt;40</formula>
    </cfRule>
    <cfRule type="expression" dxfId="10" priority="5">
      <formula>W189&lt;60</formula>
    </cfRule>
  </conditionalFormatting>
  <conditionalFormatting sqref="M4:N122">
    <cfRule type="expression" dxfId="2" priority="75">
      <formula>OR(M4=0,M4="0")</formula>
    </cfRule>
  </conditionalFormatting>
  <conditionalFormatting sqref="M123:N134">
    <cfRule type="expression" dxfId="2" priority="63">
      <formula>OR(M123=0,M123="0")</formula>
    </cfRule>
  </conditionalFormatting>
  <conditionalFormatting sqref="M135:N142">
    <cfRule type="expression" dxfId="2" priority="39">
      <formula>OR(M135=0,M135="0")</formula>
    </cfRule>
  </conditionalFormatting>
  <conditionalFormatting sqref="M143:N170 M186:N188">
    <cfRule type="expression" dxfId="2" priority="27">
      <formula>OR(M143=0,M143="0")</formula>
    </cfRule>
  </conditionalFormatting>
  <conditionalFormatting sqref="S143:S170 S186:S188">
    <cfRule type="expression" dxfId="3" priority="35">
      <formula>S143&gt;1</formula>
    </cfRule>
    <cfRule type="expression" dxfId="4" priority="36">
      <formula>S143&gt;0.5</formula>
    </cfRule>
    <cfRule type="expression" dxfId="5" priority="37">
      <formula>S143&gt;0</formula>
    </cfRule>
  </conditionalFormatting>
  <conditionalFormatting sqref="T143:T170 T186:T188">
    <cfRule type="expression" dxfId="7" priority="33">
      <formula>T143=0</formula>
    </cfRule>
    <cfRule type="expression" dxfId="6" priority="34">
      <formula>AND(T143&lt;&gt;"",T143/S143&lt;4)</formula>
    </cfRule>
  </conditionalFormatting>
  <conditionalFormatting sqref="V143:V170 V186:V188">
    <cfRule type="expression" dxfId="7" priority="31">
      <formula>V143=0</formula>
    </cfRule>
    <cfRule type="expression" dxfId="6" priority="32">
      <formula>AND(V143&lt;&gt;"",V143/S143&lt;4)</formula>
    </cfRule>
  </conditionalFormatting>
  <conditionalFormatting sqref="M171:N185">
    <cfRule type="expression" dxfId="2" priority="15">
      <formula>OR(M171=0,M171="0")</formula>
    </cfRule>
  </conditionalFormatting>
  <conditionalFormatting sqref="M189:N192">
    <cfRule type="expression" dxfId="2" priority="6">
      <formula>OR(M189=0,M189="0")</formula>
    </cfRule>
  </conditionalFormatting>
  <dataValidations count="1">
    <dataValidation type="list" allowBlank="1" showInputMessage="1" showErrorMessage="1" sqref="A1">
      <formula1>"补货,入库"</formula1>
    </dataValidation>
  </dataValidations>
  <pageMargins left="0.7" right="0.7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在庫情報（雨衣）</vt:lpstr>
      <vt:lpstr>入荷見積（雨衣）</vt:lpstr>
      <vt:lpstr>在庫情報（居家服）</vt:lpstr>
      <vt:lpstr>入荷見積（居家服）</vt:lpstr>
      <vt:lpstr>在庫情報（雨伞等）</vt:lpstr>
      <vt:lpstr>入荷見積（雨伞等）</vt:lpstr>
      <vt:lpstr>在庫情報（雨靴）</vt:lpstr>
      <vt:lpstr>入荷見積（雨靴）</vt:lpstr>
      <vt:lpstr>在庫情報（袜子）</vt:lpstr>
      <vt:lpstr>入荷見積（袜子）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bruss</cp:lastModifiedBy>
  <dcterms:created xsi:type="dcterms:W3CDTF">2015-06-05T18:19:00Z</dcterms:created>
  <dcterms:modified xsi:type="dcterms:W3CDTF">2021-04-24T15:18:08Z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2E1EA74368094D9185D33589A842A180</vt:lpwstr>
  </property>
</Properties>
</file>