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tabRatio="902"/>
  </bookViews>
  <sheets>
    <sheet name="PURCHASELIST" sheetId="54" r:id="rId1"/>
  </sheets>
  <definedNames>
    <definedName name="List">#REF!</definedName>
    <definedName name="List1">#REF!</definedName>
    <definedName name="List2">#REF!</definedName>
    <definedName name="List3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9D25CF84C008469BAD81E462D0417AA9" descr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17670" y="1480820"/>
          <a:ext cx="720725" cy="736600"/>
        </a:xfrm>
        <a:prstGeom prst="rect">
          <a:avLst/>
        </a:prstGeom>
      </xdr:spPr>
    </xdr:pic>
  </etc:cellImage>
  <etc:cellImage>
    <xdr:pic>
      <xdr:nvPicPr>
        <xdr:cNvPr id="6" name="ID_AEF413D899984C3B986CB5FE2AEFFE7D" descr="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88435" y="2308225"/>
          <a:ext cx="720725" cy="735965"/>
        </a:xfrm>
        <a:prstGeom prst="rect">
          <a:avLst/>
        </a:prstGeom>
      </xdr:spPr>
    </xdr:pic>
  </etc:cellImage>
  <etc:cellImage>
    <xdr:pic>
      <xdr:nvPicPr>
        <xdr:cNvPr id="7" name="ID_72582DAC975E4287B346FC57A974969F" descr="1-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88435" y="3214370"/>
          <a:ext cx="720725" cy="735965"/>
        </a:xfrm>
        <a:prstGeom prst="rect">
          <a:avLst/>
        </a:prstGeom>
      </xdr:spPr>
    </xdr:pic>
  </etc:cellImage>
  <etc:cellImage>
    <xdr:pic>
      <xdr:nvPicPr>
        <xdr:cNvPr id="9" name="ID_A2983041BA2C45F68D1C4F7791834A13" descr="1-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336415" y="4265295"/>
          <a:ext cx="720725" cy="735965"/>
        </a:xfrm>
        <a:prstGeom prst="rect">
          <a:avLst/>
        </a:prstGeom>
      </xdr:spPr>
    </xdr:pic>
  </etc:cellImage>
  <etc:cellImage>
    <xdr:pic>
      <xdr:nvPicPr>
        <xdr:cNvPr id="10" name="ID_E43B735887E84334A5E049BD84F7E629" descr="1-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226560" y="5043805"/>
          <a:ext cx="720725" cy="735965"/>
        </a:xfrm>
        <a:prstGeom prst="rect">
          <a:avLst/>
        </a:prstGeom>
      </xdr:spPr>
    </xdr:pic>
  </etc:cellImage>
  <etc:cellImage>
    <xdr:pic>
      <xdr:nvPicPr>
        <xdr:cNvPr id="11" name="ID_7E8DD8886C38462DA3DF617C2C7CE954" descr="1-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325" y="6083935"/>
          <a:ext cx="720725" cy="735965"/>
        </a:xfrm>
        <a:prstGeom prst="rect">
          <a:avLst/>
        </a:prstGeom>
      </xdr:spPr>
    </xdr:pic>
  </etc:cellImage>
  <etc:cellImage>
    <xdr:pic>
      <xdr:nvPicPr>
        <xdr:cNvPr id="12" name="ID_953CDC9C72F74FDFBCD5F01B6C7E6812" descr="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192270" y="6929755"/>
          <a:ext cx="720725" cy="735965"/>
        </a:xfrm>
        <a:prstGeom prst="rect">
          <a:avLst/>
        </a:prstGeom>
      </xdr:spPr>
    </xdr:pic>
  </etc:cellImage>
  <etc:cellImage>
    <xdr:pic>
      <xdr:nvPicPr>
        <xdr:cNvPr id="13" name="ID_3BB4640EF0E749CCA706BB1E08AFA75C" descr="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243070" y="8074660"/>
          <a:ext cx="720725" cy="735965"/>
        </a:xfrm>
        <a:prstGeom prst="rect">
          <a:avLst/>
        </a:prstGeom>
      </xdr:spPr>
    </xdr:pic>
  </etc:cellImage>
  <etc:cellImage>
    <xdr:pic>
      <xdr:nvPicPr>
        <xdr:cNvPr id="14" name="ID_F2EB7990510449BB98478BF188467F8F" descr="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293870" y="9076055"/>
          <a:ext cx="720725" cy="735965"/>
        </a:xfrm>
        <a:prstGeom prst="rect">
          <a:avLst/>
        </a:prstGeom>
      </xdr:spPr>
    </xdr:pic>
  </etc:cellImage>
  <etc:cellImage>
    <xdr:pic>
      <xdr:nvPicPr>
        <xdr:cNvPr id="15" name="ID_1D23A465CAE84857B67701C64FCF7A54" descr="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293870" y="11798300"/>
          <a:ext cx="720725" cy="735965"/>
        </a:xfrm>
        <a:prstGeom prst="rect">
          <a:avLst/>
        </a:prstGeom>
      </xdr:spPr>
    </xdr:pic>
  </etc:cellImage>
  <etc:cellImage>
    <xdr:pic>
      <xdr:nvPicPr>
        <xdr:cNvPr id="16" name="ID_572E380401E94C65917890EF3EDF2611" descr="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201160" y="12678410"/>
          <a:ext cx="720725" cy="735965"/>
        </a:xfrm>
        <a:prstGeom prst="rect">
          <a:avLst/>
        </a:prstGeom>
      </xdr:spPr>
    </xdr:pic>
  </etc:cellImage>
  <etc:cellImage>
    <xdr:pic>
      <xdr:nvPicPr>
        <xdr:cNvPr id="17" name="ID_DFD350BDFD4742358489054E20AD29F6" descr="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284980" y="13600430"/>
          <a:ext cx="720725" cy="735965"/>
        </a:xfrm>
        <a:prstGeom prst="rect">
          <a:avLst/>
        </a:prstGeom>
      </xdr:spPr>
    </xdr:pic>
  </etc:cellImage>
  <etc:cellImage>
    <xdr:pic>
      <xdr:nvPicPr>
        <xdr:cNvPr id="18" name="ID_E0B4E524F58746AB922FA34E3D18649D" descr="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988435" y="14434820"/>
          <a:ext cx="720725" cy="735965"/>
        </a:xfrm>
        <a:prstGeom prst="rect">
          <a:avLst/>
        </a:prstGeom>
      </xdr:spPr>
    </xdr:pic>
  </etc:cellImage>
  <etc:cellImage>
    <xdr:pic>
      <xdr:nvPicPr>
        <xdr:cNvPr id="19" name="ID_229C07A7C75A46AFAA971D928D6115E6" descr="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251325" y="15469235"/>
          <a:ext cx="720725" cy="735965"/>
        </a:xfrm>
        <a:prstGeom prst="rect">
          <a:avLst/>
        </a:prstGeom>
      </xdr:spPr>
    </xdr:pic>
  </etc:cellImage>
  <etc:cellImage>
    <xdr:pic>
      <xdr:nvPicPr>
        <xdr:cNvPr id="20" name="ID_B80B6412A98F429E8E2EDCDA9C33AB2F" descr="1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285615" y="16315055"/>
          <a:ext cx="720725" cy="735965"/>
        </a:xfrm>
        <a:prstGeom prst="rect">
          <a:avLst/>
        </a:prstGeom>
      </xdr:spPr>
    </xdr:pic>
  </etc:cellImage>
  <etc:cellImage>
    <xdr:pic>
      <xdr:nvPicPr>
        <xdr:cNvPr id="21" name="ID_227A8E1959A94511849E3DBF38EBE877" descr="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988435" y="17149445"/>
          <a:ext cx="720725" cy="735965"/>
        </a:xfrm>
        <a:prstGeom prst="rect">
          <a:avLst/>
        </a:prstGeom>
      </xdr:spPr>
    </xdr:pic>
  </etc:cellImage>
  <etc:cellImage>
    <xdr:pic>
      <xdr:nvPicPr>
        <xdr:cNvPr id="22" name="ID_02B8D4279C3C48EBB7F8CE9C070536D0" descr="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988435" y="18054320"/>
          <a:ext cx="720725" cy="735965"/>
        </a:xfrm>
        <a:prstGeom prst="rect">
          <a:avLst/>
        </a:prstGeom>
      </xdr:spPr>
    </xdr:pic>
  </etc:cellImage>
  <etc:cellImage>
    <xdr:pic>
      <xdr:nvPicPr>
        <xdr:cNvPr id="23" name="ID_A1E9E6A6F7574F31A73A86DC275D5A34" descr="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988435" y="18959195"/>
          <a:ext cx="720725" cy="735965"/>
        </a:xfrm>
        <a:prstGeom prst="rect">
          <a:avLst/>
        </a:prstGeom>
      </xdr:spPr>
    </xdr:pic>
  </etc:cellImage>
  <etc:cellImage>
    <xdr:pic>
      <xdr:nvPicPr>
        <xdr:cNvPr id="24" name="ID_FC66791E868A40879C4892EB350142BF" descr="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344670" y="20123785"/>
          <a:ext cx="720725" cy="735965"/>
        </a:xfrm>
        <a:prstGeom prst="rect">
          <a:avLst/>
        </a:prstGeom>
      </xdr:spPr>
    </xdr:pic>
  </etc:cellImage>
  <etc:cellImage>
    <xdr:pic>
      <xdr:nvPicPr>
        <xdr:cNvPr id="25" name="ID_C9CD208E6C924C5B96E6BB25EE4F9EF0" descr="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988435" y="21130895"/>
          <a:ext cx="720725" cy="735965"/>
        </a:xfrm>
        <a:prstGeom prst="rect">
          <a:avLst/>
        </a:prstGeom>
      </xdr:spPr>
    </xdr:pic>
  </etc:cellImage>
  <etc:cellImage>
    <xdr:pic>
      <xdr:nvPicPr>
        <xdr:cNvPr id="26" name="ID_5B1E3B4398874170A43805F881C3D2FD" descr="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988435" y="22216745"/>
          <a:ext cx="720725" cy="735965"/>
        </a:xfrm>
        <a:prstGeom prst="rect">
          <a:avLst/>
        </a:prstGeom>
      </xdr:spPr>
    </xdr:pic>
  </etc:cellImage>
  <etc:cellImage>
    <xdr:pic>
      <xdr:nvPicPr>
        <xdr:cNvPr id="29" name="ID_FBFA4304C2024860BD18E66A29FFE939" descr="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988435" y="24931370"/>
          <a:ext cx="720725" cy="735965"/>
        </a:xfrm>
        <a:prstGeom prst="rect">
          <a:avLst/>
        </a:prstGeom>
      </xdr:spPr>
    </xdr:pic>
  </etc:cellImage>
  <etc:cellImage>
    <xdr:pic>
      <xdr:nvPicPr>
        <xdr:cNvPr id="30" name="ID_B6A4FDAF1E2F48248A84E5B120DBB697" descr="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988435" y="23302595"/>
          <a:ext cx="720725" cy="735965"/>
        </a:xfrm>
        <a:prstGeom prst="rect">
          <a:avLst/>
        </a:prstGeom>
      </xdr:spPr>
    </xdr:pic>
  </etc:cellImage>
  <etc:cellImage>
    <xdr:pic>
      <xdr:nvPicPr>
        <xdr:cNvPr id="31" name="ID_7035F80E3FBE43699661B23AB7B3EEFA" descr="1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988435" y="24026495"/>
          <a:ext cx="720725" cy="735965"/>
        </a:xfrm>
        <a:prstGeom prst="rect">
          <a:avLst/>
        </a:prstGeom>
      </xdr:spPr>
    </xdr:pic>
  </etc:cellImage>
  <etc:cellImage>
    <xdr:pic>
      <xdr:nvPicPr>
        <xdr:cNvPr id="32" name="ID_AD81CA1C282A49408D5D6A2D0FD6CDF1" descr="黄色狮子1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988435" y="25836245"/>
          <a:ext cx="720725" cy="735965"/>
        </a:xfrm>
        <a:prstGeom prst="rect">
          <a:avLst/>
        </a:prstGeom>
      </xdr:spPr>
    </xdr:pic>
  </etc:cellImage>
  <etc:cellImage>
    <xdr:pic>
      <xdr:nvPicPr>
        <xdr:cNvPr id="33" name="ID_029A94B9268F42B39C3BF8517A41810A" descr="粉色兔子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988435" y="26741120"/>
          <a:ext cx="720725" cy="735965"/>
        </a:xfrm>
        <a:prstGeom prst="rect">
          <a:avLst/>
        </a:prstGeom>
      </xdr:spPr>
    </xdr:pic>
  </etc:cellImage>
  <etc:cellImage>
    <xdr:pic>
      <xdr:nvPicPr>
        <xdr:cNvPr id="34" name="ID_6F7DC315BDD44EF38428FDDA6243A20C" descr="蓝色恐龙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988435" y="27645995"/>
          <a:ext cx="720725" cy="735965"/>
        </a:xfrm>
        <a:prstGeom prst="rect">
          <a:avLst/>
        </a:prstGeom>
      </xdr:spPr>
    </xdr:pic>
  </etc:cellImage>
  <etc:cellImage>
    <xdr:pic>
      <xdr:nvPicPr>
        <xdr:cNvPr id="35" name="ID_DBAB0317BF2346B491213C70EAC20826" descr="米色猫咪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988435" y="28550870"/>
          <a:ext cx="720725" cy="735965"/>
        </a:xfrm>
        <a:prstGeom prst="rect">
          <a:avLst/>
        </a:prstGeom>
      </xdr:spPr>
    </xdr:pic>
  </etc:cellImage>
  <etc:cellImage>
    <xdr:pic>
      <xdr:nvPicPr>
        <xdr:cNvPr id="36" name="ID_B65632C2F2464EDDB40D86A49DD4D284" descr="紫色星黛露1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988435" y="29455745"/>
          <a:ext cx="720725" cy="735965"/>
        </a:xfrm>
        <a:prstGeom prst="rect">
          <a:avLst/>
        </a:prstGeom>
      </xdr:spPr>
    </xdr:pic>
  </etc:cellImage>
  <etc:cellImage>
    <xdr:pic>
      <xdr:nvPicPr>
        <xdr:cNvPr id="37" name="ID_473B8879DEDC4BA59B56D9D69D6C9A4F" descr="蓝色小汽车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3988435" y="30360620"/>
          <a:ext cx="720725" cy="735965"/>
        </a:xfrm>
        <a:prstGeom prst="rect">
          <a:avLst/>
        </a:prstGeom>
      </xdr:spPr>
    </xdr:pic>
  </etc:cellImage>
  <etc:cellImage>
    <xdr:pic>
      <xdr:nvPicPr>
        <xdr:cNvPr id="39" name="ID_E0E43B7DA58D46CD8EA3DFB429A2EC71" descr="T303黄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395470" y="31902400"/>
          <a:ext cx="720725" cy="735965"/>
        </a:xfrm>
        <a:prstGeom prst="rect">
          <a:avLst/>
        </a:prstGeom>
      </xdr:spPr>
    </xdr:pic>
  </etc:cellImage>
  <etc:cellImage>
    <xdr:pic>
      <xdr:nvPicPr>
        <xdr:cNvPr id="40" name="ID_C3BEE4E2161C47198FDD2FA559E1E007" descr="T303粉1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4259580" y="33351470"/>
          <a:ext cx="720725" cy="735965"/>
        </a:xfrm>
        <a:prstGeom prst="rect">
          <a:avLst/>
        </a:prstGeom>
      </xdr:spPr>
    </xdr:pic>
  </etc:cellImage>
  <etc:cellImage>
    <xdr:pic>
      <xdr:nvPicPr>
        <xdr:cNvPr id="41" name="ID_F1FE6B034ED4487C8A2302F1F8A81C39" descr="T306鲨鱼1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4141470" y="34876105"/>
          <a:ext cx="720725" cy="735965"/>
        </a:xfrm>
        <a:prstGeom prst="rect">
          <a:avLst/>
        </a:prstGeom>
      </xdr:spPr>
    </xdr:pic>
  </etc:cellImage>
  <etc:cellImage>
    <xdr:pic>
      <xdr:nvPicPr>
        <xdr:cNvPr id="42" name="ID_8EEB3B2BB92649A595E5271E81D21E12" descr="T306 小恐龙1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3988435" y="36151820"/>
          <a:ext cx="720725" cy="735965"/>
        </a:xfrm>
        <a:prstGeom prst="rect">
          <a:avLst/>
        </a:prstGeom>
      </xdr:spPr>
    </xdr:pic>
  </etc:cellImage>
  <etc:cellImage>
    <xdr:pic>
      <xdr:nvPicPr>
        <xdr:cNvPr id="43" name="ID_3AE45BAA2E8A4D819B116DF72F89009A" descr="T306美人鱼1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88435" y="37599620"/>
          <a:ext cx="720725" cy="735965"/>
        </a:xfrm>
        <a:prstGeom prst="rect">
          <a:avLst/>
        </a:prstGeom>
      </xdr:spPr>
    </xdr:pic>
  </etc:cellImage>
  <etc:cellImage>
    <xdr:pic>
      <xdr:nvPicPr>
        <xdr:cNvPr id="44" name="ID_FDFDBBA12C104C4EBA283DEFE203F801" descr="T308绿色1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4082415" y="39383335"/>
          <a:ext cx="720725" cy="735965"/>
        </a:xfrm>
        <a:prstGeom prst="rect">
          <a:avLst/>
        </a:prstGeom>
      </xdr:spPr>
    </xdr:pic>
  </etc:cellImage>
  <etc:cellImage>
    <xdr:pic>
      <xdr:nvPicPr>
        <xdr:cNvPr id="45" name="ID_8369185267504771B0FCACAD7421B4EB" descr="T308粉色1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4335780" y="40969565"/>
          <a:ext cx="720725" cy="735965"/>
        </a:xfrm>
        <a:prstGeom prst="rect">
          <a:avLst/>
        </a:prstGeom>
      </xdr:spPr>
    </xdr:pic>
  </etc:cellImage>
  <etc:cellImage>
    <xdr:pic>
      <xdr:nvPicPr>
        <xdr:cNvPr id="46" name="ID_8D50F74694B548658C86CF51E9B2E5C9" descr="T308蓝色1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988435" y="42304970"/>
          <a:ext cx="720725" cy="735965"/>
        </a:xfrm>
        <a:prstGeom prst="rect">
          <a:avLst/>
        </a:prstGeom>
      </xdr:spPr>
    </xdr:pic>
  </etc:cellImage>
  <etc:cellImage>
    <xdr:pic>
      <xdr:nvPicPr>
        <xdr:cNvPr id="47" name="ID_C26B6348DE08476BADA6D2D1806C52DA" descr="T308灰色1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3988435" y="43933745"/>
          <a:ext cx="720725" cy="735965"/>
        </a:xfrm>
        <a:prstGeom prst="rect">
          <a:avLst/>
        </a:prstGeom>
      </xdr:spPr>
    </xdr:pic>
  </etc:cellImage>
  <etc:cellImage>
    <xdr:pic>
      <xdr:nvPicPr>
        <xdr:cNvPr id="48" name="ID_EAA13F2352F7446A9515A2A05CE361BD" descr="新版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988435" y="45562520"/>
          <a:ext cx="720725" cy="735965"/>
        </a:xfrm>
        <a:prstGeom prst="rect">
          <a:avLst/>
        </a:prstGeom>
      </xdr:spPr>
    </xdr:pic>
  </etc:cellImage>
  <etc:cellImage>
    <xdr:pic>
      <xdr:nvPicPr>
        <xdr:cNvPr id="49" name="ID_918B13AB942A4F219014364E8A161CB7" descr="袜子-002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4175125" y="48468280"/>
          <a:ext cx="720090" cy="732790"/>
        </a:xfrm>
        <a:prstGeom prst="rect">
          <a:avLst/>
        </a:prstGeom>
      </xdr:spPr>
    </xdr:pic>
  </etc:cellImage>
  <etc:cellImage>
    <xdr:pic>
      <xdr:nvPicPr>
        <xdr:cNvPr id="55" name="ID_159DDACB150A4E31909C4675237FE444" descr="0031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488180" y="49272825"/>
          <a:ext cx="537845" cy="549275"/>
        </a:xfrm>
        <a:prstGeom prst="rect">
          <a:avLst/>
        </a:prstGeom>
      </xdr:spPr>
    </xdr:pic>
  </etc:cellImage>
  <etc:cellImage>
    <xdr:pic>
      <xdr:nvPicPr>
        <xdr:cNvPr id="57" name="ID_241735E296CA4348853C60B6D31B4220" descr="袜子-005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988435" y="50447575"/>
          <a:ext cx="468630" cy="477520"/>
        </a:xfrm>
        <a:prstGeom prst="rect">
          <a:avLst/>
        </a:prstGeom>
      </xdr:spPr>
    </xdr:pic>
  </etc:cellImage>
  <etc:cellImage>
    <xdr:pic>
      <xdr:nvPicPr>
        <xdr:cNvPr id="58" name="ID_5E8C53273CDF40FD9A651C82D9BF7BA5" descr="0061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988435" y="50991135"/>
          <a:ext cx="531495" cy="552450"/>
        </a:xfrm>
        <a:prstGeom prst="rect">
          <a:avLst/>
        </a:prstGeom>
      </xdr:spPr>
    </xdr:pic>
  </etc:cellImage>
  <etc:cellImage>
    <xdr:pic>
      <xdr:nvPicPr>
        <xdr:cNvPr id="59" name="ID_D481000C6E95428C950B46DEE8F6CB58" descr="W007女_01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3988435" y="51715670"/>
          <a:ext cx="540385" cy="552450"/>
        </a:xfrm>
        <a:prstGeom prst="rect">
          <a:avLst/>
        </a:prstGeom>
      </xdr:spPr>
    </xdr:pic>
  </etc:cellImage>
  <etc:cellImage>
    <xdr:pic>
      <xdr:nvPicPr>
        <xdr:cNvPr id="60" name="ID_2EE0CC5F717B462C869F33CA42F9D91A" descr="W007_01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3988435" y="52439570"/>
          <a:ext cx="540385" cy="552450"/>
        </a:xfrm>
        <a:prstGeom prst="rect">
          <a:avLst/>
        </a:prstGeom>
      </xdr:spPr>
    </xdr:pic>
  </etc:cellImage>
  <etc:cellImage>
    <xdr:pic>
      <xdr:nvPicPr>
        <xdr:cNvPr id="61" name="ID_9DF846653993459E8B04187121659E24" descr="0091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3988435" y="53706395"/>
          <a:ext cx="540385" cy="552450"/>
        </a:xfrm>
        <a:prstGeom prst="rect">
          <a:avLst/>
        </a:prstGeom>
      </xdr:spPr>
    </xdr:pic>
  </etc:cellImage>
  <etc:cellImage>
    <xdr:pic>
      <xdr:nvPicPr>
        <xdr:cNvPr id="62" name="ID_D7AECE63890540F1B7033B9FBA1FF9A3" descr="W010_01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988435" y="55154195"/>
          <a:ext cx="540385" cy="552450"/>
        </a:xfrm>
        <a:prstGeom prst="rect">
          <a:avLst/>
        </a:prstGeom>
      </xdr:spPr>
    </xdr:pic>
  </etc:cellImage>
  <etc:cellImage>
    <xdr:pic>
      <xdr:nvPicPr>
        <xdr:cNvPr id="63" name="ID_1075F224E0EF4782B4C1B63FD4F76A02" descr="W011_01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3988435" y="54429660"/>
          <a:ext cx="540385" cy="552450"/>
        </a:xfrm>
        <a:prstGeom prst="rect">
          <a:avLst/>
        </a:prstGeom>
      </xdr:spPr>
    </xdr:pic>
  </etc:cellImage>
  <etc:cellImage>
    <xdr:pic>
      <xdr:nvPicPr>
        <xdr:cNvPr id="64" name="ID_0944527B89104F05AA3D9360F1B94245" descr="W004-00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3988435" y="55878095"/>
          <a:ext cx="540385" cy="552450"/>
        </a:xfrm>
        <a:prstGeom prst="rect">
          <a:avLst/>
        </a:prstGeom>
      </xdr:spPr>
    </xdr:pic>
  </etc:cellImage>
  <etc:cellImage>
    <xdr:pic>
      <xdr:nvPicPr>
        <xdr:cNvPr id="65" name="ID_7C2C1D1BF49D4F8490A7093B3A29EBD0" descr="W013-00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3988435" y="56601360"/>
          <a:ext cx="540385" cy="552450"/>
        </a:xfrm>
        <a:prstGeom prst="rect">
          <a:avLst/>
        </a:prstGeom>
      </xdr:spPr>
    </xdr:pic>
  </etc:cellImage>
  <etc:cellImage>
    <xdr:pic>
      <xdr:nvPicPr>
        <xdr:cNvPr id="66" name="ID_2EB3A03C98D148968C50C7DA87495478" descr="1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3988435" y="57325260"/>
          <a:ext cx="540385" cy="552450"/>
        </a:xfrm>
        <a:prstGeom prst="rect">
          <a:avLst/>
        </a:prstGeom>
      </xdr:spPr>
    </xdr:pic>
  </etc:cellImage>
  <etc:cellImage>
    <xdr:pic>
      <xdr:nvPicPr>
        <xdr:cNvPr id="67" name="ID_AE8381598A6E4FA9A02DCA219CEF3E1C" descr="１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3988435" y="57868820"/>
          <a:ext cx="540385" cy="552450"/>
        </a:xfrm>
        <a:prstGeom prst="rect">
          <a:avLst/>
        </a:prstGeom>
      </xdr:spPr>
    </xdr:pic>
  </etc:cellImage>
  <etc:cellImage>
    <xdr:pic>
      <xdr:nvPicPr>
        <xdr:cNvPr id="68" name="ID_FB277BEE87E9480EAEC58CE7723C5301" descr="１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3988435" y="58411745"/>
          <a:ext cx="540385" cy="552450"/>
        </a:xfrm>
        <a:prstGeom prst="rect">
          <a:avLst/>
        </a:prstGeom>
      </xdr:spPr>
    </xdr:pic>
  </etc:cellImage>
  <etc:cellImage>
    <xdr:pic>
      <xdr:nvPicPr>
        <xdr:cNvPr id="69" name="ID_3C890C9CB50144A6BBAD54D5F0BD1D5B" descr="１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3988435" y="58954670"/>
          <a:ext cx="720725" cy="735965"/>
        </a:xfrm>
        <a:prstGeom prst="rect">
          <a:avLst/>
        </a:prstGeom>
      </xdr:spPr>
    </xdr:pic>
  </etc:cellImage>
  <etc:cellImage>
    <xdr:pic>
      <xdr:nvPicPr>
        <xdr:cNvPr id="72" name="ID_047C9BFC9EFE439EAF2EC6CE322831B1" descr="W019-00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260850" y="61306075"/>
          <a:ext cx="720725" cy="735965"/>
        </a:xfrm>
        <a:prstGeom prst="rect">
          <a:avLst/>
        </a:prstGeom>
      </xdr:spPr>
    </xdr:pic>
  </etc:cellImage>
  <etc:cellImage>
    <xdr:pic>
      <xdr:nvPicPr>
        <xdr:cNvPr id="73" name="ID_DB3C924297F842CA8A669F228368B7EE" descr="200701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4327525" y="62084585"/>
          <a:ext cx="540385" cy="552450"/>
        </a:xfrm>
        <a:prstGeom prst="rect">
          <a:avLst/>
        </a:prstGeom>
      </xdr:spPr>
    </xdr:pic>
  </etc:cellImage>
  <etc:cellImage>
    <xdr:pic>
      <xdr:nvPicPr>
        <xdr:cNvPr id="75" name="ID_4DB2724CDDC846738453B086E20DC47F" descr="200601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4335780" y="62831980"/>
          <a:ext cx="537845" cy="549275"/>
        </a:xfrm>
        <a:prstGeom prst="rect">
          <a:avLst/>
        </a:prstGeom>
      </xdr:spPr>
    </xdr:pic>
  </etc:cellImage>
  <etc:cellImage>
    <xdr:pic>
      <xdr:nvPicPr>
        <xdr:cNvPr id="76" name="ID_3D346344A5304C72AEC8454F979A1B53" descr="菊女1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3988435" y="63479045"/>
          <a:ext cx="540385" cy="552450"/>
        </a:xfrm>
        <a:prstGeom prst="rect">
          <a:avLst/>
        </a:prstGeom>
      </xdr:spPr>
    </xdr:pic>
  </etc:cellImage>
  <etc:cellImage>
    <xdr:pic>
      <xdr:nvPicPr>
        <xdr:cNvPr id="77" name="ID_B1B788BC03344A2FA2401AA1A48AE72F" descr="菊男1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3988435" y="64202945"/>
          <a:ext cx="540385" cy="552450"/>
        </a:xfrm>
        <a:prstGeom prst="rect">
          <a:avLst/>
        </a:prstGeom>
      </xdr:spPr>
    </xdr:pic>
  </etc:cellImage>
  <etc:cellImage>
    <xdr:pic>
      <xdr:nvPicPr>
        <xdr:cNvPr id="78" name="ID_3E7564BD048C4C4593C9F1B7F9A179D0" descr="W023纯色中筒-01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3988435" y="64926845"/>
          <a:ext cx="540385" cy="552450"/>
        </a:xfrm>
        <a:prstGeom prst="rect">
          <a:avLst/>
        </a:prstGeom>
      </xdr:spPr>
    </xdr:pic>
  </etc:cellImage>
  <etc:cellImage>
    <xdr:pic>
      <xdr:nvPicPr>
        <xdr:cNvPr id="79" name="ID_687EB1C716FE4D698CA0FEBCF0C2E0CE" descr="2001纯色01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3988435" y="65650745"/>
          <a:ext cx="540385" cy="552450"/>
        </a:xfrm>
        <a:prstGeom prst="rect">
          <a:avLst/>
        </a:prstGeom>
      </xdr:spPr>
    </xdr:pic>
  </etc:cellImage>
  <etc:cellImage>
    <xdr:pic>
      <xdr:nvPicPr>
        <xdr:cNvPr id="80" name="ID_17B7480A3A724CC4951785763E586DA8" descr="笑脸1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3988435" y="66374645"/>
          <a:ext cx="540385" cy="552450"/>
        </a:xfrm>
        <a:prstGeom prst="rect">
          <a:avLst/>
        </a:prstGeom>
      </xdr:spPr>
    </xdr:pic>
  </etc:cellImage>
  <etc:cellImage>
    <xdr:pic>
      <xdr:nvPicPr>
        <xdr:cNvPr id="81" name="ID_7DFCDB2BB1EF42F18E577D3A85E9AF92" descr="2006-01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3988435" y="67098545"/>
          <a:ext cx="540385" cy="552450"/>
        </a:xfrm>
        <a:prstGeom prst="rect">
          <a:avLst/>
        </a:prstGeom>
      </xdr:spPr>
    </xdr:pic>
  </etc:cellImage>
  <etc:cellImage>
    <xdr:pic>
      <xdr:nvPicPr>
        <xdr:cNvPr id="82" name="ID_FC4004E23229494E944CF16124608160" descr="2003-01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3988435" y="67822445"/>
          <a:ext cx="540385" cy="552450"/>
        </a:xfrm>
        <a:prstGeom prst="rect">
          <a:avLst/>
        </a:prstGeom>
      </xdr:spPr>
    </xdr:pic>
  </etc:cellImage>
  <etc:cellImage>
    <xdr:pic>
      <xdr:nvPicPr>
        <xdr:cNvPr id="84" name="ID_07B7F994D5304EB1AF6C6552E82B128F" descr="W02401-01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4327525" y="68571745"/>
          <a:ext cx="466090" cy="477520"/>
        </a:xfrm>
        <a:prstGeom prst="rect">
          <a:avLst/>
        </a:prstGeom>
      </xdr:spPr>
    </xdr:pic>
  </etc:cellImage>
  <etc:cellImage>
    <xdr:pic>
      <xdr:nvPicPr>
        <xdr:cNvPr id="85" name="ID_C7D3771B93304372B846952EDD1C72AD" descr="W02402-01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3988435" y="69088635"/>
          <a:ext cx="468630" cy="477520"/>
        </a:xfrm>
        <a:prstGeom prst="rect">
          <a:avLst/>
        </a:prstGeom>
      </xdr:spPr>
    </xdr:pic>
  </etc:cellImage>
  <etc:cellImage>
    <xdr:pic>
      <xdr:nvPicPr>
        <xdr:cNvPr id="86" name="ID_FC4B491924C74DE8BBB452CC14CDD467" descr="W02403-01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3988435" y="69631560"/>
          <a:ext cx="540385" cy="552450"/>
        </a:xfrm>
        <a:prstGeom prst="rect">
          <a:avLst/>
        </a:prstGeom>
      </xdr:spPr>
    </xdr:pic>
  </etc:cellImage>
  <etc:cellImage>
    <xdr:pic>
      <xdr:nvPicPr>
        <xdr:cNvPr id="87" name="ID_1F6847C3BAF944D6A755AFC160EAACF2" descr="W02404-01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3988435" y="70174485"/>
          <a:ext cx="468630" cy="477520"/>
        </a:xfrm>
        <a:prstGeom prst="rect">
          <a:avLst/>
        </a:prstGeom>
      </xdr:spPr>
    </xdr:pic>
  </etc:cellImage>
  <etc:cellImage>
    <xdr:pic>
      <xdr:nvPicPr>
        <xdr:cNvPr id="88" name="ID_1219C831A6A5498E9D078833E726EDAA" descr="W02405-01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3988435" y="70717410"/>
          <a:ext cx="540385" cy="552450"/>
        </a:xfrm>
        <a:prstGeom prst="rect">
          <a:avLst/>
        </a:prstGeom>
      </xdr:spPr>
    </xdr:pic>
  </etc:cellImage>
  <etc:cellImage>
    <xdr:pic>
      <xdr:nvPicPr>
        <xdr:cNvPr id="90" name="ID_3822DAB2E1074C5AADD0F950BED7D264" descr="1-1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4099560" y="80264635"/>
          <a:ext cx="410845" cy="369570"/>
        </a:xfrm>
        <a:prstGeom prst="rect">
          <a:avLst/>
        </a:prstGeom>
      </xdr:spPr>
    </xdr:pic>
  </etc:cellImage>
  <etc:cellImage>
    <xdr:pic>
      <xdr:nvPicPr>
        <xdr:cNvPr id="91" name="ID_DDBE58FB771D4647A843519E84B43492" descr="1-2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4335780" y="80731360"/>
          <a:ext cx="410210" cy="363220"/>
        </a:xfrm>
        <a:prstGeom prst="rect">
          <a:avLst/>
        </a:prstGeom>
      </xdr:spPr>
    </xdr:pic>
  </etc:cellImage>
  <etc:cellImage>
    <xdr:pic>
      <xdr:nvPicPr>
        <xdr:cNvPr id="92" name="ID_2A0E0F91F1B04B2F86DB3F3F5A4E331F" descr="1-4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4336415" y="81573370"/>
          <a:ext cx="356870" cy="363220"/>
        </a:xfrm>
        <a:prstGeom prst="rect">
          <a:avLst/>
        </a:prstGeom>
      </xdr:spPr>
    </xdr:pic>
  </etc:cellImage>
  <etc:cellImage>
    <xdr:pic>
      <xdr:nvPicPr>
        <xdr:cNvPr id="2" name="ID_8F8B9056D51B417298AA10D9D49F8075" descr="W052-00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4318000" y="72878315"/>
          <a:ext cx="537210" cy="549275"/>
        </a:xfrm>
        <a:prstGeom prst="rect">
          <a:avLst/>
        </a:prstGeom>
      </xdr:spPr>
    </xdr:pic>
  </etc:cellImage>
  <etc:cellImage>
    <xdr:pic>
      <xdr:nvPicPr>
        <xdr:cNvPr id="8" name="ID_FE583E174C28452F8042513F0D3D345B" descr="１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4328160" y="73559670"/>
          <a:ext cx="540385" cy="552450"/>
        </a:xfrm>
        <a:prstGeom prst="rect">
          <a:avLst/>
        </a:prstGeom>
      </xdr:spPr>
    </xdr:pic>
  </etc:cellImage>
  <etc:cellImage>
    <xdr:pic>
      <xdr:nvPicPr>
        <xdr:cNvPr id="27" name="ID_0B4BF8450B48464A9E42CCD091E3E3AF" descr="0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988435" y="74627740"/>
          <a:ext cx="540385" cy="549275"/>
        </a:xfrm>
        <a:prstGeom prst="rect">
          <a:avLst/>
        </a:prstGeom>
      </xdr:spPr>
    </xdr:pic>
  </etc:cellImage>
  <etc:cellImage>
    <xdr:pic>
      <xdr:nvPicPr>
        <xdr:cNvPr id="38" name="ID_016FC631AF1B4E36975BC56D2CBDB5EE" descr="01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4352925" y="75377040"/>
          <a:ext cx="540385" cy="552450"/>
        </a:xfrm>
        <a:prstGeom prst="rect">
          <a:avLst/>
        </a:prstGeom>
      </xdr:spPr>
    </xdr:pic>
  </etc:cellImage>
  <etc:cellImage>
    <xdr:pic>
      <xdr:nvPicPr>
        <xdr:cNvPr id="50" name="ID_8122064AC9174B4B819DAC8E01E93A24" descr="0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4378325" y="75919965"/>
          <a:ext cx="468630" cy="477520"/>
        </a:xfrm>
        <a:prstGeom prst="rect">
          <a:avLst/>
        </a:prstGeom>
      </xdr:spPr>
    </xdr:pic>
  </etc:cellImage>
  <etc:cellImage>
    <xdr:pic>
      <xdr:nvPicPr>
        <xdr:cNvPr id="52" name="ID_BD6EC6FAA0D84AB9931849024E72FC82" descr="0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4328160" y="76471780"/>
          <a:ext cx="432435" cy="441325"/>
        </a:xfrm>
        <a:prstGeom prst="rect">
          <a:avLst/>
        </a:prstGeom>
      </xdr:spPr>
    </xdr:pic>
  </etc:cellImage>
  <etc:cellImage>
    <xdr:pic>
      <xdr:nvPicPr>
        <xdr:cNvPr id="53" name="ID_06598B6FFAAD427C9B85E7717B586715" descr="4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4302125" y="76977240"/>
          <a:ext cx="432435" cy="441325"/>
        </a:xfrm>
        <a:prstGeom prst="rect">
          <a:avLst/>
        </a:prstGeom>
      </xdr:spPr>
    </xdr:pic>
  </etc:cellImage>
  <etc:cellImage>
    <xdr:pic>
      <xdr:nvPicPr>
        <xdr:cNvPr id="54" name="ID_8ECC506482B14B5383AF6435F3E4CD5B" descr="_84A1735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4361815" y="77540485"/>
          <a:ext cx="432435" cy="441325"/>
        </a:xfrm>
        <a:prstGeom prst="rect">
          <a:avLst/>
        </a:prstGeom>
      </xdr:spPr>
    </xdr:pic>
  </etc:cellImage>
  <etc:cellImage>
    <xdr:pic>
      <xdr:nvPicPr>
        <xdr:cNvPr id="56" name="ID_08D0CA811FFB495B83295C2CEFF7AE91" descr="1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4438015" y="78176755"/>
          <a:ext cx="541020" cy="549275"/>
        </a:xfrm>
        <a:prstGeom prst="rect">
          <a:avLst/>
        </a:prstGeom>
      </xdr:spPr>
    </xdr:pic>
  </etc:cellImage>
  <etc:cellImage>
    <xdr:pic>
      <xdr:nvPicPr>
        <xdr:cNvPr id="70" name="ID_2D37CC809AEC4CA3B82A7A4261192AD4" descr="001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4200525" y="78840965"/>
          <a:ext cx="540385" cy="552450"/>
        </a:xfrm>
        <a:prstGeom prst="rect">
          <a:avLst/>
        </a:prstGeom>
      </xdr:spPr>
    </xdr:pic>
  </etc:cellImage>
  <etc:cellImage>
    <xdr:pic>
      <xdr:nvPicPr>
        <xdr:cNvPr id="71" name="ID_3952C8A94F094399A0ADACDAE6D47A40" descr="12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4378325" y="79539465"/>
          <a:ext cx="432435" cy="441325"/>
        </a:xfrm>
        <a:prstGeom prst="rect">
          <a:avLst/>
        </a:prstGeom>
      </xdr:spPr>
    </xdr:pic>
  </etc:cellImage>
  <etc:cellImage>
    <xdr:pic>
      <xdr:nvPicPr>
        <xdr:cNvPr id="74" name="ID_6B46307D2D044D46889E560E67C94BC4" descr="1-2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4387215" y="80158590"/>
          <a:ext cx="432435" cy="434975"/>
        </a:xfrm>
        <a:prstGeom prst="rect">
          <a:avLst/>
        </a:prstGeom>
      </xdr:spPr>
    </xdr:pic>
  </etc:cellImage>
  <etc:cellImage>
    <xdr:pic>
      <xdr:nvPicPr>
        <xdr:cNvPr id="83" name="ID_F40C95FB8530419BB4526CC42D623654" descr="1-3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4403725" y="80718025"/>
          <a:ext cx="433070" cy="431800"/>
        </a:xfrm>
        <a:prstGeom prst="rect">
          <a:avLst/>
        </a:prstGeom>
      </xdr:spPr>
    </xdr:pic>
  </etc:cellImage>
  <etc:cellImage>
    <xdr:pic>
      <xdr:nvPicPr>
        <xdr:cNvPr id="89" name="ID_80DCFEE123A04FA7949A727142DC8C50" descr="1-1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4395470" y="81331435"/>
          <a:ext cx="432435" cy="431800"/>
        </a:xfrm>
        <a:prstGeom prst="rect">
          <a:avLst/>
        </a:prstGeom>
      </xdr:spPr>
    </xdr:pic>
  </etc:cellImage>
  <etc:cellImage>
    <xdr:pic>
      <xdr:nvPicPr>
        <xdr:cNvPr id="93" name="ID_C2AA5AE41C714DCB837738FB7B2B9D75" descr="1 - 副本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4319270" y="87416640"/>
          <a:ext cx="540385" cy="552450"/>
        </a:xfrm>
        <a:prstGeom prst="rect">
          <a:avLst/>
        </a:prstGeom>
      </xdr:spPr>
    </xdr:pic>
  </etc:cellImage>
  <etc:cellImage>
    <xdr:pic>
      <xdr:nvPicPr>
        <xdr:cNvPr id="94" name="ID_04923879AA7341F19F5F2181766150EF" descr="1 - 副本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4302125" y="88322150"/>
          <a:ext cx="540385" cy="552450"/>
        </a:xfrm>
        <a:prstGeom prst="rect">
          <a:avLst/>
        </a:prstGeom>
      </xdr:spPr>
    </xdr:pic>
  </etc:cellImage>
  <etc:cellImage>
    <xdr:pic>
      <xdr:nvPicPr>
        <xdr:cNvPr id="95" name="ID_2735214B03904A82A3C0CE8F44DA7531" descr="13 - 副本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4370070" y="89235280"/>
          <a:ext cx="540385" cy="552450"/>
        </a:xfrm>
        <a:prstGeom prst="rect">
          <a:avLst/>
        </a:prstGeom>
      </xdr:spPr>
    </xdr:pic>
  </etc:cellImage>
  <etc:cellImage>
    <xdr:pic>
      <xdr:nvPicPr>
        <xdr:cNvPr id="96" name="ID_495C7C11AA134F9190C6A2F19D7DD388" descr="52 - 副本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4361815" y="90164920"/>
          <a:ext cx="540385" cy="552450"/>
        </a:xfrm>
        <a:prstGeom prst="rect">
          <a:avLst/>
        </a:prstGeom>
      </xdr:spPr>
    </xdr:pic>
  </etc:cellImage>
  <etc:cellImage>
    <xdr:pic>
      <xdr:nvPicPr>
        <xdr:cNvPr id="97" name="ID_FE591E55FD8B4D4CB78ACC8A8998ACDC" descr="家居服-兔子1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4370070" y="91089480"/>
          <a:ext cx="540385" cy="552450"/>
        </a:xfrm>
        <a:prstGeom prst="rect">
          <a:avLst/>
        </a:prstGeom>
      </xdr:spPr>
    </xdr:pic>
  </etc:cellImage>
  <etc:cellImage>
    <xdr:pic>
      <xdr:nvPicPr>
        <xdr:cNvPr id="98" name="ID_8FEB955FC4A74FA5A12956C13784E848" descr="家居服002-橘色鹿1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4208780" y="92121990"/>
          <a:ext cx="540385" cy="552450"/>
        </a:xfrm>
        <a:prstGeom prst="rect">
          <a:avLst/>
        </a:prstGeom>
      </xdr:spPr>
    </xdr:pic>
  </etc:cellImage>
  <etc:cellImage>
    <xdr:pic>
      <xdr:nvPicPr>
        <xdr:cNvPr id="99" name="ID_30FBAAFF726F4809804FD32423A0540A" descr="家居服-长颈鹿1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4319270" y="93216095"/>
          <a:ext cx="540385" cy="552450"/>
        </a:xfrm>
        <a:prstGeom prst="rect">
          <a:avLst/>
        </a:prstGeom>
      </xdr:spPr>
    </xdr:pic>
  </etc:cellImage>
  <etc:cellImage>
    <xdr:pic>
      <xdr:nvPicPr>
        <xdr:cNvPr id="100" name="ID_E2DA0ABE1365408CB3C99BF7CD67C3B8" descr="家居服002-灰色花柄1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4344670" y="94199710"/>
          <a:ext cx="540385" cy="552450"/>
        </a:xfrm>
        <a:prstGeom prst="rect">
          <a:avLst/>
        </a:prstGeom>
      </xdr:spPr>
    </xdr:pic>
  </etc:cellImage>
  <etc:cellImage>
    <xdr:pic>
      <xdr:nvPicPr>
        <xdr:cNvPr id="101" name="ID_54393ACA3FEF4034B4734BC16728E147" descr="家居服-巴士1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4429125" y="95139510"/>
          <a:ext cx="540385" cy="552450"/>
        </a:xfrm>
        <a:prstGeom prst="rect">
          <a:avLst/>
        </a:prstGeom>
      </xdr:spPr>
    </xdr:pic>
  </etc:cellImage>
  <etc:cellImage>
    <xdr:pic>
      <xdr:nvPicPr>
        <xdr:cNvPr id="102" name="ID_9C305E9395E745A89C3EF07AB28C772D" descr="家居服-熊猫1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4395470" y="96166305"/>
          <a:ext cx="540385" cy="552450"/>
        </a:xfrm>
        <a:prstGeom prst="rect">
          <a:avLst/>
        </a:prstGeom>
      </xdr:spPr>
    </xdr:pic>
  </etc:cellImage>
  <etc:cellImage>
    <xdr:pic>
      <xdr:nvPicPr>
        <xdr:cNvPr id="103" name="ID_8B69960EB2CE40D39F3970A25FD449EF" descr="家居服002-粉色花柄1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4285615" y="97181035"/>
          <a:ext cx="540385" cy="552450"/>
        </a:xfrm>
        <a:prstGeom prst="rect">
          <a:avLst/>
        </a:prstGeom>
      </xdr:spPr>
    </xdr:pic>
  </etc:cellImage>
  <etc:cellImage>
    <xdr:pic>
      <xdr:nvPicPr>
        <xdr:cNvPr id="104" name="ID_98EFCA9010804D43A7895F9D789D8C16" descr="家居服-浅蓝恐龙1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4302125" y="98102420"/>
          <a:ext cx="540385" cy="552450"/>
        </a:xfrm>
        <a:prstGeom prst="rect">
          <a:avLst/>
        </a:prstGeom>
      </xdr:spPr>
    </xdr:pic>
  </etc:cellImage>
  <etc:cellImage>
    <xdr:pic>
      <xdr:nvPicPr>
        <xdr:cNvPr id="105" name="ID_C032BEF1AA0B40CCB9EC14D9A60ADC86" descr="微信图片_20220217225936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4344670" y="99276535"/>
          <a:ext cx="540385" cy="552450"/>
        </a:xfrm>
        <a:prstGeom prst="rect">
          <a:avLst/>
        </a:prstGeom>
      </xdr:spPr>
    </xdr:pic>
  </etc:cellImage>
  <etc:cellImage>
    <xdr:pic>
      <xdr:nvPicPr>
        <xdr:cNvPr id="106" name="ID_911326768FD14DA6817E3C9BCBE8FF16" descr="家居服-蓝色汽车1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4378325" y="100156010"/>
          <a:ext cx="540385" cy="552450"/>
        </a:xfrm>
        <a:prstGeom prst="rect">
          <a:avLst/>
        </a:prstGeom>
      </xdr:spPr>
    </xdr:pic>
  </etc:cellImage>
  <etc:cellImage>
    <xdr:pic>
      <xdr:nvPicPr>
        <xdr:cNvPr id="107" name="ID_1A43710407AF43CDA0A2AFD635AB44EA" descr="1-2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3988435" y="102118795"/>
          <a:ext cx="432435" cy="439420"/>
        </a:xfrm>
        <a:prstGeom prst="rect">
          <a:avLst/>
        </a:prstGeom>
      </xdr:spPr>
    </xdr:pic>
  </etc:cellImage>
  <etc:cellImage>
    <xdr:pic>
      <xdr:nvPicPr>
        <xdr:cNvPr id="108" name="ID_49D0F73883284D7D8ADF6B9318B2F19E" descr="1-1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4429125" y="102748080"/>
          <a:ext cx="432435" cy="436245"/>
        </a:xfrm>
        <a:prstGeom prst="rect">
          <a:avLst/>
        </a:prstGeom>
      </xdr:spPr>
    </xdr:pic>
  </etc:cellImage>
  <etc:cellImage>
    <xdr:pic>
      <xdr:nvPicPr>
        <xdr:cNvPr id="4" name="ID_1B6092E739BA4862B28CB32D55DA4612" descr="11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4794250" y="601980"/>
          <a:ext cx="720725" cy="73533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<sst xmlns="http://schemas.openxmlformats.org/spreadsheetml/2006/main" count="2930" uniqueCount="1633">
  <si>
    <t>管理番号</t>
  </si>
  <si>
    <t>ASIN番号</t>
  </si>
  <si>
    <t>SKU番号</t>
  </si>
  <si>
    <t>分類①</t>
  </si>
  <si>
    <t>画像</t>
  </si>
  <si>
    <t>分類②</t>
  </si>
  <si>
    <t>仕入価格</t>
  </si>
  <si>
    <t>数量</t>
  </si>
  <si>
    <t>金額</t>
  </si>
  <si>
    <t>T001</t>
  </si>
  <si>
    <t>B077TZR4R8</t>
  </si>
  <si>
    <t>G3-7VTX-A8HN</t>
  </si>
  <si>
    <t>イエロー</t>
  </si>
  <si>
    <t>S</t>
  </si>
  <si>
    <t>B077TT4WKS</t>
  </si>
  <si>
    <t>ML-V17W-06MQ</t>
  </si>
  <si>
    <t>M</t>
  </si>
  <si>
    <t>B077TYSS5Q</t>
  </si>
  <si>
    <t>OO-N5NC-53SV</t>
  </si>
  <si>
    <t>L</t>
  </si>
  <si>
    <t>B077TT44WS</t>
  </si>
  <si>
    <t>9F-4ETV-5M6M</t>
  </si>
  <si>
    <t>XL</t>
  </si>
  <si>
    <t>B077TYM9G3</t>
  </si>
  <si>
    <t>3C-S1I5-ZLXX</t>
  </si>
  <si>
    <t>XXL</t>
  </si>
  <si>
    <t>B077TZ6DMJ</t>
  </si>
  <si>
    <t>8J-B84R-9FQ8</t>
  </si>
  <si>
    <t>ピンク</t>
  </si>
  <si>
    <t>B077TX95H8</t>
  </si>
  <si>
    <t>HS-Z1MW-I06B</t>
  </si>
  <si>
    <t>B077V12V15</t>
  </si>
  <si>
    <t>ZX-E3Z1-XZXW</t>
  </si>
  <si>
    <t>B077TT3FF4</t>
  </si>
  <si>
    <t>AJ-KDS6-2KPZ</t>
  </si>
  <si>
    <t>B077TZ3C77</t>
  </si>
  <si>
    <t>SM-SOZD-YCO1</t>
  </si>
  <si>
    <t>B0784YYFKX</t>
  </si>
  <si>
    <t>6Z-HWUF-VHZ9</t>
  </si>
  <si>
    <t>ブルー</t>
  </si>
  <si>
    <t>B077TT5D6K</t>
  </si>
  <si>
    <t>WT-ZM65-5UK0</t>
  </si>
  <si>
    <t>B077V1NWKX</t>
  </si>
  <si>
    <t>84-R9G1-922E</t>
  </si>
  <si>
    <t>B077TTV93C</t>
  </si>
  <si>
    <t>7R-CZ5K-RYAJ</t>
  </si>
  <si>
    <t>B077TZ3C52</t>
  </si>
  <si>
    <t>7S-9Z7A-9N5X</t>
  </si>
  <si>
    <t>T002</t>
  </si>
  <si>
    <t>B077V5TP9Z</t>
  </si>
  <si>
    <t>9F-8GXS-MQIG</t>
  </si>
  <si>
    <t>ウマ</t>
  </si>
  <si>
    <t>B077TVGM9Y</t>
  </si>
  <si>
    <t>AE-2JRE-R33N</t>
  </si>
  <si>
    <t>B077V65KJV</t>
  </si>
  <si>
    <t>YK-QIKK-R32H</t>
  </si>
  <si>
    <t>B077V547KW</t>
  </si>
  <si>
    <t>3I-5YMQ-78CH</t>
  </si>
  <si>
    <t>B077TZ9FRY</t>
  </si>
  <si>
    <t>PX-210E-61XS</t>
  </si>
  <si>
    <t>B077TVGFSG</t>
  </si>
  <si>
    <t>5K-BESC-9BL4</t>
  </si>
  <si>
    <t>トリ</t>
  </si>
  <si>
    <t>B077TZ5B3P</t>
  </si>
  <si>
    <t>VI-FGWQ-U4JQ</t>
  </si>
  <si>
    <t>B077TVGDCQ</t>
  </si>
  <si>
    <t>87-E8P9-I7SP</t>
  </si>
  <si>
    <t>B077V2FCXS</t>
  </si>
  <si>
    <t>9W-X2Z4-B0TS</t>
  </si>
  <si>
    <t>B077TVGNYX</t>
  </si>
  <si>
    <t>7W-0F9Q-FPBV</t>
  </si>
  <si>
    <t>B077V1SGCV</t>
  </si>
  <si>
    <t>NW-P04L-6P5F</t>
  </si>
  <si>
    <t>ヒョウ</t>
  </si>
  <si>
    <t>B077V2RBZC</t>
  </si>
  <si>
    <t>UM-5DK5-4OOK</t>
  </si>
  <si>
    <t>B077V3BSHD</t>
  </si>
  <si>
    <t>T2-P821-U7AD</t>
  </si>
  <si>
    <t>B077V15CP2</t>
  </si>
  <si>
    <t>ST-QL51-1O4P</t>
  </si>
  <si>
    <t>B077V31B1F</t>
  </si>
  <si>
    <t>S9-WMSI-0XRG</t>
  </si>
  <si>
    <t>B077V4KGYG</t>
  </si>
  <si>
    <t>OZ-CR1T-VCNN</t>
  </si>
  <si>
    <t>ペンギン</t>
  </si>
  <si>
    <t>B077V3QCKG</t>
  </si>
  <si>
    <t>QO-FHC9-QIWP</t>
  </si>
  <si>
    <t>B077V1SGXY</t>
  </si>
  <si>
    <t>SK-DONL-JYYY</t>
  </si>
  <si>
    <t>B077TZ52JJ</t>
  </si>
  <si>
    <t>8I-ZLSJ-AKO0</t>
  </si>
  <si>
    <t>B077V63T99</t>
  </si>
  <si>
    <t>3L-RKNM-171N</t>
  </si>
  <si>
    <t>T003</t>
  </si>
  <si>
    <t>B07STH4C75</t>
  </si>
  <si>
    <t>GD-JMWR-KLP3</t>
  </si>
  <si>
    <t>B07SRFJ9NM</t>
  </si>
  <si>
    <t>DT-RMBK-MVUT</t>
  </si>
  <si>
    <t>B07SXR9R43</t>
  </si>
  <si>
    <t>ZF-2SU1-0BTA</t>
  </si>
  <si>
    <t>B07SSF9C9K</t>
  </si>
  <si>
    <t>KU-4QVF-H97O</t>
  </si>
  <si>
    <t>B07SWQ5NN2</t>
  </si>
  <si>
    <t>UJ-OP0B-GO35</t>
  </si>
  <si>
    <t>B07SSJJQY6</t>
  </si>
  <si>
    <t>70-ZTNW-C5FQ</t>
  </si>
  <si>
    <t>XXXL</t>
  </si>
  <si>
    <t>B07STH5GK7</t>
  </si>
  <si>
    <t>EM-GSK7-J02B</t>
  </si>
  <si>
    <t>B07STH54RG</t>
  </si>
  <si>
    <t>29-0QHZ-UD4C</t>
  </si>
  <si>
    <t>B07SXQV8NQ</t>
  </si>
  <si>
    <t>D3-A97R-HYD6</t>
  </si>
  <si>
    <t>B07SVL7M3S</t>
  </si>
  <si>
    <t>7X-XMTH-ED40</t>
  </si>
  <si>
    <t>B07SSDVJYF</t>
  </si>
  <si>
    <t>CR-UG42-OR8Z</t>
  </si>
  <si>
    <t>B07SSKF9KP</t>
  </si>
  <si>
    <t>6R-P7SR-5Z4X</t>
  </si>
  <si>
    <t>T004</t>
  </si>
  <si>
    <t>B0782N7XDJ</t>
  </si>
  <si>
    <t>FK-SQOE-Y997</t>
  </si>
  <si>
    <t>B0782VLBQ7</t>
  </si>
  <si>
    <t>SE-6APE-EDI4</t>
  </si>
  <si>
    <t>B0786KYY7Y</t>
  </si>
  <si>
    <t>53-C8NZ-UF4D</t>
  </si>
  <si>
    <t>B098DVR5NR</t>
  </si>
  <si>
    <t>7K-1BQC-2KED</t>
  </si>
  <si>
    <t>B098DWPJZR</t>
  </si>
  <si>
    <t>64-4C5P-CH1K</t>
  </si>
  <si>
    <t>B0782T4WWX</t>
  </si>
  <si>
    <t>8Y-B81U-KU22</t>
  </si>
  <si>
    <t>B0782RGD4B</t>
  </si>
  <si>
    <t>FQ-TZLP-HWK1</t>
  </si>
  <si>
    <t>B0782PTKL2</t>
  </si>
  <si>
    <t>MA-QSR9-916V</t>
  </si>
  <si>
    <t>B098DWYX41</t>
  </si>
  <si>
    <t>FC-5PIA-1JUZ</t>
  </si>
  <si>
    <t>B098DWHYBR</t>
  </si>
  <si>
    <t>KY-VS07-AZ19</t>
  </si>
  <si>
    <t>B0782TQTTP</t>
  </si>
  <si>
    <t>U2-MUDQ-N4ZK</t>
  </si>
  <si>
    <t>B0782YMNPM</t>
  </si>
  <si>
    <t>22-BGZI-G4D5</t>
  </si>
  <si>
    <t>B0782TSXGW</t>
  </si>
  <si>
    <t>OC-VF51-U7VG</t>
  </si>
  <si>
    <t>B098DWC943</t>
  </si>
  <si>
    <t>GB-PC89-CELG</t>
  </si>
  <si>
    <t>B098DWN14D</t>
  </si>
  <si>
    <t>6Q-6OGN-08FY</t>
  </si>
  <si>
    <t>T005</t>
  </si>
  <si>
    <t>B07K5QMCP2</t>
  </si>
  <si>
    <t>EQ-E9S7-QXE3</t>
  </si>
  <si>
    <t>B07K5RYSRY</t>
  </si>
  <si>
    <t>HB-E5PD-U2WL</t>
  </si>
  <si>
    <t>B07K5S9ZFC</t>
  </si>
  <si>
    <t>N9-GB8J-KI9M</t>
  </si>
  <si>
    <t>B07K5R541S</t>
  </si>
  <si>
    <t>LG-ANQR-6C9P</t>
  </si>
  <si>
    <t>B07K5S245H</t>
  </si>
  <si>
    <t>B5-LEZJ-XOXC</t>
  </si>
  <si>
    <t>B07K5S3Q81</t>
  </si>
  <si>
    <t>RX-2HFK-D2O4</t>
  </si>
  <si>
    <t>B07K5S4TZ9</t>
  </si>
  <si>
    <t>MO-6NAH-GNZ6</t>
  </si>
  <si>
    <t>B07K5QW4S4</t>
  </si>
  <si>
    <t>X8-CEJ2-IGKF</t>
  </si>
  <si>
    <t>B07K5SMQ74</t>
  </si>
  <si>
    <t>NX-M2SX-8JR7</t>
  </si>
  <si>
    <t>B07K5RJJTC</t>
  </si>
  <si>
    <t>36-537G-65QK</t>
  </si>
  <si>
    <t>B07K5S1K82</t>
  </si>
  <si>
    <t>9L-84XW-ZW1C</t>
  </si>
  <si>
    <t>B07K5S3KNK</t>
  </si>
  <si>
    <t>X8-MI20-UUAX</t>
  </si>
  <si>
    <t>B07K5SBZLJ</t>
  </si>
  <si>
    <t>E5-S2IA-ES96</t>
  </si>
  <si>
    <t>B07K5SL6NR</t>
  </si>
  <si>
    <t>OJ-Q5O2-R6XK</t>
  </si>
  <si>
    <t>B07K5SNL5L</t>
  </si>
  <si>
    <t>94-5N7D-MKR8</t>
  </si>
  <si>
    <t>T006</t>
  </si>
  <si>
    <t>B07RSBWQL8</t>
  </si>
  <si>
    <t>X5-LK6D-Y7G3</t>
  </si>
  <si>
    <t>グレー</t>
  </si>
  <si>
    <t>B07RN59781</t>
  </si>
  <si>
    <t>YB-YX5P-2VQT</t>
  </si>
  <si>
    <t>B07RR71B1P</t>
  </si>
  <si>
    <t>2T-HEXS-COB6</t>
  </si>
  <si>
    <t>B07RP531NV</t>
  </si>
  <si>
    <t>CO-9IM4-T6OQ</t>
  </si>
  <si>
    <t>B07SSHRDYL</t>
  </si>
  <si>
    <t>0L-8U5H-FML5</t>
  </si>
  <si>
    <t>B07RN54HFC</t>
  </si>
  <si>
    <t>TL-QZQI-IY15</t>
  </si>
  <si>
    <t>B07RP5SL37</t>
  </si>
  <si>
    <t>1A-NZX0-PYW2</t>
  </si>
  <si>
    <t>B07RS97TQ3</t>
  </si>
  <si>
    <t>O4-KJHQ-JLGU</t>
  </si>
  <si>
    <t>B07RQ5N9DN</t>
  </si>
  <si>
    <t>H2-E3RM-NID1</t>
  </si>
  <si>
    <t>B07STK9L36</t>
  </si>
  <si>
    <t>OG-M4YQ-0HF3</t>
  </si>
  <si>
    <t>B07RQ4P2QP</t>
  </si>
  <si>
    <t>LH-V8JE-G68U</t>
  </si>
  <si>
    <t>B07RR8Y437</t>
  </si>
  <si>
    <t>G7-BVYT-AI93</t>
  </si>
  <si>
    <t>B07RP6WZZR</t>
  </si>
  <si>
    <t>TG-10BG-Z2R9</t>
  </si>
  <si>
    <t>B07RTH7YYW</t>
  </si>
  <si>
    <t>87-W2HM-4SWM</t>
  </si>
  <si>
    <t>B07STJT6TQ</t>
  </si>
  <si>
    <t>GC-NI2J-APAG</t>
  </si>
  <si>
    <t>T007</t>
  </si>
  <si>
    <t>B077VSSFGH</t>
  </si>
  <si>
    <t>B1-V2N2-J8BN</t>
  </si>
  <si>
    <t>ブラック</t>
  </si>
  <si>
    <t>B077VTPBC2</t>
  </si>
  <si>
    <t>PK-LF7F-7NQF</t>
  </si>
  <si>
    <t>B077VVKF43</t>
  </si>
  <si>
    <t>ML-8QBG-3WLZ</t>
  </si>
  <si>
    <t>B077VSVXYC</t>
  </si>
  <si>
    <t>M9-CRQJ-1EUU</t>
  </si>
  <si>
    <t>B077VWS1WM</t>
  </si>
  <si>
    <t>6I-0H96-18IA</t>
  </si>
  <si>
    <t>B0785671P8</t>
  </si>
  <si>
    <t>EV-TGZ8-084V</t>
  </si>
  <si>
    <t>ホワイト</t>
  </si>
  <si>
    <t>B077VSSXJX</t>
  </si>
  <si>
    <t>O5-VCC0-95D9</t>
  </si>
  <si>
    <t>B077VSN4H6</t>
  </si>
  <si>
    <t>YV-GX4F-U1JK</t>
  </si>
  <si>
    <t>B077VT3Z3N</t>
  </si>
  <si>
    <t>U0-2W5T-JP0A</t>
  </si>
  <si>
    <t>B077VYDWWP</t>
  </si>
  <si>
    <t>MH-OWU7-QZ6B</t>
  </si>
  <si>
    <t>T008</t>
  </si>
  <si>
    <t>B07RQ5DN1M</t>
  </si>
  <si>
    <t>GG-3VCR-CTG2</t>
  </si>
  <si>
    <t>グリーン</t>
  </si>
  <si>
    <t>B07RP7495M</t>
  </si>
  <si>
    <t>NN-HJCD-N9FE</t>
  </si>
  <si>
    <t>B07RR92VY8</t>
  </si>
  <si>
    <t>MZ-Z063-LUOE</t>
  </si>
  <si>
    <t>B07RQ5RH2Y</t>
  </si>
  <si>
    <t>F2-12TH-TN4S</t>
  </si>
  <si>
    <t>B07RQ4PJML</t>
  </si>
  <si>
    <t>LM-W2YT-YFF8</t>
  </si>
  <si>
    <t>B07RQ4P48F</t>
  </si>
  <si>
    <t>X9-AILJ-IY98</t>
  </si>
  <si>
    <t>B07RN3QRFD</t>
  </si>
  <si>
    <t>V6-3DBB-5J62</t>
  </si>
  <si>
    <t>B07RP62386</t>
  </si>
  <si>
    <t>A6-0POG-ZP4D</t>
  </si>
  <si>
    <t>B07RP5F6PR</t>
  </si>
  <si>
    <t>PR-MQFU-S8KG</t>
  </si>
  <si>
    <t>B07RQ4D55K</t>
  </si>
  <si>
    <t>GX-E4TE-0RFF</t>
  </si>
  <si>
    <t>B07RR6YYFZ</t>
  </si>
  <si>
    <t>LQ-0N26-JIVF</t>
  </si>
  <si>
    <t>B07RVJTTB5</t>
  </si>
  <si>
    <t>I1-DFGF-BWEG</t>
  </si>
  <si>
    <t>B07RN5DSBD</t>
  </si>
  <si>
    <t>9W-LC9N-P0NQ</t>
  </si>
  <si>
    <t>B07RP5RVVV</t>
  </si>
  <si>
    <t>AF-0BOJ-58FU</t>
  </si>
  <si>
    <t>B07RQ5TWY8</t>
  </si>
  <si>
    <t>LV-LGP7-RH5F</t>
  </si>
  <si>
    <t>B07RN3R4CY</t>
  </si>
  <si>
    <t>FN-VIR3-GDHQ</t>
  </si>
  <si>
    <t>B07RS9PZVZ</t>
  </si>
  <si>
    <t>LW-8PD5-8DC1</t>
  </si>
  <si>
    <t>B07RN5DNXS</t>
  </si>
  <si>
    <t>F6-ONE1-992E</t>
  </si>
  <si>
    <t>B07RN4L7SQ</t>
  </si>
  <si>
    <t>MD-TJTP-5QQW</t>
  </si>
  <si>
    <t>B07RQ5V9L2</t>
  </si>
  <si>
    <t>R2-8QYY-5OY0</t>
  </si>
  <si>
    <t>B07RP5Y4R4</t>
  </si>
  <si>
    <t>1M-UIA7-WLFP</t>
  </si>
  <si>
    <t>B07RS9GFCN</t>
  </si>
  <si>
    <t>F0-6RN8-7FE6</t>
  </si>
  <si>
    <t>B07RSBVWBK</t>
  </si>
  <si>
    <t>GY-5YV1-YMBZ</t>
  </si>
  <si>
    <t>B07RQ4X4HH</t>
  </si>
  <si>
    <t>SC-L11G-UAEX</t>
  </si>
  <si>
    <t>T009</t>
  </si>
  <si>
    <t>B07RP68X1C</t>
  </si>
  <si>
    <t>HF-W0WE-2S93</t>
  </si>
  <si>
    <t>B07RN3F944</t>
  </si>
  <si>
    <t>PX-L66W-SATD</t>
  </si>
  <si>
    <t>B07RP5CMMY</t>
  </si>
  <si>
    <t>TW-JZWW-KQAK</t>
  </si>
  <si>
    <t>B07RQ4M7ZG</t>
  </si>
  <si>
    <t>22-9KDS-HIZ1</t>
  </si>
  <si>
    <t>T010</t>
  </si>
  <si>
    <t>B07RQ4V5TL</t>
  </si>
  <si>
    <t>D7-IW96-J4L1</t>
  </si>
  <si>
    <t>B07RP5YSYZ</t>
  </si>
  <si>
    <t>KH-0RZG-S1GO</t>
  </si>
  <si>
    <t>B07RP581QF</t>
  </si>
  <si>
    <t>M5-KPD9-RB5V</t>
  </si>
  <si>
    <t>B07RN3T64S</t>
  </si>
  <si>
    <t>HU-4C3A-YQ59</t>
  </si>
  <si>
    <t>B07RP6Q7SK</t>
  </si>
  <si>
    <t>L7-WXI9-AW9P</t>
  </si>
  <si>
    <t>B07RN4V5RG</t>
  </si>
  <si>
    <t>J6-656F-SFOE</t>
  </si>
  <si>
    <t>B07RTGGKQP</t>
  </si>
  <si>
    <t>H3-D2Y7-HO7V</t>
  </si>
  <si>
    <t>B07RR6Y96L</t>
  </si>
  <si>
    <t>F4-DJYL-ZFI7</t>
  </si>
  <si>
    <t>B07RTHQ2KZ</t>
  </si>
  <si>
    <t>DU-P06F-VJBB</t>
  </si>
  <si>
    <t>B07RN46T9J</t>
  </si>
  <si>
    <t>LU-ZKNB-TZVQ</t>
  </si>
  <si>
    <t>T011</t>
  </si>
  <si>
    <t>B0B1VKJGMK</t>
  </si>
  <si>
    <t>I8-CAE1-HK48</t>
  </si>
  <si>
    <t>イエローライオン</t>
  </si>
  <si>
    <t>B0B1VKBBYS</t>
  </si>
  <si>
    <t>UG-G9C2-NZ3H</t>
  </si>
  <si>
    <t>B0B1VMKBH6</t>
  </si>
  <si>
    <t>HE-EJK1-JZ8E</t>
  </si>
  <si>
    <t>B0B1VMNM1H</t>
  </si>
  <si>
    <t>TK-HDPN-24QO</t>
  </si>
  <si>
    <t>B0B1VM5KN9</t>
  </si>
  <si>
    <t>ZP-THGH-ZY7D</t>
  </si>
  <si>
    <t>B0B1VLRH1X</t>
  </si>
  <si>
    <t>G5-83U4-1ZXA</t>
  </si>
  <si>
    <t>ピンクウサギ</t>
  </si>
  <si>
    <t>B0B1VNWCNW</t>
  </si>
  <si>
    <t>49-3LU5-0W12</t>
  </si>
  <si>
    <t>B0B1VLLR8D</t>
  </si>
  <si>
    <t>4J-972F-LZOQ</t>
  </si>
  <si>
    <t>B0B1VMFDWP</t>
  </si>
  <si>
    <t>Z1-VUU9-82P7</t>
  </si>
  <si>
    <t>B0B1VLCL1M</t>
  </si>
  <si>
    <t>29-81KW-WWVL</t>
  </si>
  <si>
    <t>B0B1VLWX5F</t>
  </si>
  <si>
    <t>FM-61TW-KL1F</t>
  </si>
  <si>
    <t>ブルー恐竜柄</t>
  </si>
  <si>
    <t>B0B1VL74HG</t>
  </si>
  <si>
    <t>9G-D1US-1N8Q</t>
  </si>
  <si>
    <t>B0B1VM8X4N</t>
  </si>
  <si>
    <t>0W-RCOB-4NRD</t>
  </si>
  <si>
    <t>B0B1VKKVDC</t>
  </si>
  <si>
    <t>KV-H523-LEB2</t>
  </si>
  <si>
    <t>B0B1VKZFGV</t>
  </si>
  <si>
    <t>U5-D45P-VL0B</t>
  </si>
  <si>
    <t>B0B1VLGZCP</t>
  </si>
  <si>
    <t>IA-PET0-ITOQ</t>
  </si>
  <si>
    <t>ライムイエローネコ</t>
  </si>
  <si>
    <t>B0B1VR15Q9</t>
  </si>
  <si>
    <t>RX-2IJ5-L8XZ</t>
  </si>
  <si>
    <t>B0B1VKD81Q</t>
  </si>
  <si>
    <t>IV-QEFH-STVU</t>
  </si>
  <si>
    <t>B0B1VKTV1B</t>
  </si>
  <si>
    <t>0D-X76G-A4UZ</t>
  </si>
  <si>
    <t>B0B1VLFV4Q</t>
  </si>
  <si>
    <t>4T-5C9T-6EYC</t>
  </si>
  <si>
    <t>T012</t>
  </si>
  <si>
    <t>B0B1VQRNJR</t>
  </si>
  <si>
    <t>US-OH0Y-DZJN</t>
  </si>
  <si>
    <t>ウサギ</t>
  </si>
  <si>
    <t>B0B1VR91S8</t>
  </si>
  <si>
    <t>39-62ZM-5VA7</t>
  </si>
  <si>
    <t>B0B1VQ33GC</t>
  </si>
  <si>
    <t>MD-6D6Z-EUFT</t>
  </si>
  <si>
    <t>B0B1VMTL5F</t>
  </si>
  <si>
    <t>YO-VMCX-X2PP</t>
  </si>
  <si>
    <t>B0B1VPF2MH</t>
  </si>
  <si>
    <t>CZ-F8XU-0AJY</t>
  </si>
  <si>
    <t>T013</t>
  </si>
  <si>
    <t>B0B3LXFVG9</t>
  </si>
  <si>
    <t>57-5UCM-3YDR</t>
  </si>
  <si>
    <t>自動車柄</t>
  </si>
  <si>
    <t>B0B3LJ11Q7</t>
  </si>
  <si>
    <t>T8-L5ZN-T8OW</t>
  </si>
  <si>
    <t>B0B3LRNJ4C</t>
  </si>
  <si>
    <t>7L-VIH8-AFE4</t>
  </si>
  <si>
    <t>B0B3LWL1FQ</t>
  </si>
  <si>
    <t>WJ-Q5ML-D1TD</t>
  </si>
  <si>
    <t>B0B3LR181Y</t>
  </si>
  <si>
    <t>T6-G4A1-RR8E</t>
  </si>
  <si>
    <t>B0B4NVH234</t>
  </si>
  <si>
    <t>4E-8JAQ-UHTH</t>
  </si>
  <si>
    <t>T303</t>
  </si>
  <si>
    <t>B089WGQJT1</t>
  </si>
  <si>
    <t>SH-OD0M-HDQG</t>
  </si>
  <si>
    <t>23 内寸15cm</t>
  </si>
  <si>
    <t>B089WGVVVS</t>
  </si>
  <si>
    <t>5E-IANH-I1KD</t>
  </si>
  <si>
    <t>24 内寸16cm</t>
  </si>
  <si>
    <t>B089WG1M7S</t>
  </si>
  <si>
    <t>TR-8MGZ-II7N</t>
  </si>
  <si>
    <t>26 内寸17cm</t>
  </si>
  <si>
    <t>B089WH2RHR</t>
  </si>
  <si>
    <t>49-XIYM-U7XE</t>
  </si>
  <si>
    <t>28 内寸18.5cm</t>
  </si>
  <si>
    <t>B089WHDKSW</t>
  </si>
  <si>
    <t>LD-NEWP-5XTB</t>
  </si>
  <si>
    <t>29 内寸19cm</t>
  </si>
  <si>
    <t>B089WG52FC</t>
  </si>
  <si>
    <t>GU-26TQ-VQCD</t>
  </si>
  <si>
    <t>31 内寸20cm</t>
  </si>
  <si>
    <t>B089WG5M44</t>
  </si>
  <si>
    <t>TR-7WMM-B1MU</t>
  </si>
  <si>
    <t>32 内寸21cm</t>
  </si>
  <si>
    <t>B098DYTNQM</t>
  </si>
  <si>
    <t>74-MTWF-NKK7</t>
  </si>
  <si>
    <t>34 内寸22.5cm</t>
  </si>
  <si>
    <t>B089WG4GNW</t>
  </si>
  <si>
    <t>F6-17RZ-7XNS</t>
  </si>
  <si>
    <t>B089WHDKSV</t>
  </si>
  <si>
    <t>Z6-YMP1-EWGJ</t>
  </si>
  <si>
    <t>B089WFCXXN</t>
  </si>
  <si>
    <t>P9-1NZZ-WWI3</t>
  </si>
  <si>
    <t>B089WGVH9V</t>
  </si>
  <si>
    <t>EY-8OND-A9O0</t>
  </si>
  <si>
    <t>B089WH1W1T</t>
  </si>
  <si>
    <t>9I-ACXI-QZ5Y</t>
  </si>
  <si>
    <t>B089WHDBNT</t>
  </si>
  <si>
    <t>3N-Y4NV-OZB5</t>
  </si>
  <si>
    <t>B089WGKK93</t>
  </si>
  <si>
    <t>HU-8Z2R-UHYK</t>
  </si>
  <si>
    <t>B098DXXPTC</t>
  </si>
  <si>
    <t>86-XZB0-HL4R</t>
  </si>
  <si>
    <t>T306</t>
  </si>
  <si>
    <t>B089WJCGT7</t>
  </si>
  <si>
    <t>0R-13SI-4BUS</t>
  </si>
  <si>
    <t>サメ柄</t>
  </si>
  <si>
    <t>B089WHLQGT</t>
  </si>
  <si>
    <t>EW-TDOM-26PY</t>
  </si>
  <si>
    <t>B089WHXT1Z</t>
  </si>
  <si>
    <t>SN-NFFV-BYW0</t>
  </si>
  <si>
    <t>B089WGPBWW</t>
  </si>
  <si>
    <t>N4-FJS5-AX0C</t>
  </si>
  <si>
    <t>B089WH17QK</t>
  </si>
  <si>
    <t>UY-Y0MP-V8FJ</t>
  </si>
  <si>
    <t>B089WGW78M</t>
  </si>
  <si>
    <t>EV-5CEC-EMJP</t>
  </si>
  <si>
    <t>B089WH8GWJ</t>
  </si>
  <si>
    <t>XA-MQVG-UFQV</t>
  </si>
  <si>
    <t>B08GG8RKG3</t>
  </si>
  <si>
    <t>E5-G387-R7Z0</t>
  </si>
  <si>
    <t>恐竜柄</t>
  </si>
  <si>
    <t>B08GG87RFR</t>
  </si>
  <si>
    <t>1J-TXWH-FIOJ</t>
  </si>
  <si>
    <t>B08GG8QJ4Y</t>
  </si>
  <si>
    <t>6S-3OY9-PWTU</t>
  </si>
  <si>
    <t>B08GG8S24J</t>
  </si>
  <si>
    <t>GV-5KOA-V4XJ</t>
  </si>
  <si>
    <t>B08GG8RX1P</t>
  </si>
  <si>
    <t>74-WOSV-C2AH</t>
  </si>
  <si>
    <t>B08GGBQGFP</t>
  </si>
  <si>
    <t>C7-0SVD-ARIO</t>
  </si>
  <si>
    <t>B08GG94YT2</t>
  </si>
  <si>
    <t>OY-R9CB-PGTG</t>
  </si>
  <si>
    <t>B08B1RTBC9</t>
  </si>
  <si>
    <t>BL-6R6N-YARS</t>
  </si>
  <si>
    <t>人魚柄</t>
  </si>
  <si>
    <t>B08B1SB1DP</t>
  </si>
  <si>
    <t>WD-OW75-PHRJ</t>
  </si>
  <si>
    <t>B08B1RJPWV</t>
  </si>
  <si>
    <t>K1-2G6E-3NBD</t>
  </si>
  <si>
    <t>B08B1RFP7K</t>
  </si>
  <si>
    <t>I7-KNSX-WX6Y</t>
  </si>
  <si>
    <t>B08B1RN7V3</t>
  </si>
  <si>
    <t>F8-C25M-QJFW</t>
  </si>
  <si>
    <t>B08B1RQFSX</t>
  </si>
  <si>
    <t>GW-QI46-YDN9</t>
  </si>
  <si>
    <t>B08B1SCB4C</t>
  </si>
  <si>
    <t>AM-5SQ0-118U</t>
  </si>
  <si>
    <t>T308</t>
  </si>
  <si>
    <t>B089Y2T8BZ</t>
  </si>
  <si>
    <t>IJ-I7ZU-ZNHG</t>
  </si>
  <si>
    <t>B089YBK6VH</t>
  </si>
  <si>
    <t>I6-UJFU-XBSO</t>
  </si>
  <si>
    <t>B089Y3K8VM</t>
  </si>
  <si>
    <t>6W-T59B-X4CS</t>
  </si>
  <si>
    <t>B089Y1Z47X</t>
  </si>
  <si>
    <t>J3-4N2I-PGG1</t>
  </si>
  <si>
    <t>B089XT4HBK</t>
  </si>
  <si>
    <t>SX-5OGR-3BLH</t>
  </si>
  <si>
    <t>B089Y6YY1T</t>
  </si>
  <si>
    <t>A5-0ORL-RJOS</t>
  </si>
  <si>
    <t>B089Y5BKR6</t>
  </si>
  <si>
    <t>HI-AN83-A4ZL</t>
  </si>
  <si>
    <t>B098DWTGXY</t>
  </si>
  <si>
    <t>28-JBW4-RJOM</t>
  </si>
  <si>
    <t>B089YBYJDS</t>
  </si>
  <si>
    <t>Q0-HG8U-P1E5</t>
  </si>
  <si>
    <t>B089Y5K3LH</t>
  </si>
  <si>
    <t>A2-8C3Q-TP3H</t>
  </si>
  <si>
    <t>B089XZRV3Z</t>
  </si>
  <si>
    <t>9N-4FPK-JMKR</t>
  </si>
  <si>
    <t>B089XVJJ3C</t>
  </si>
  <si>
    <t>0F-QOYL-CX4N</t>
  </si>
  <si>
    <t>B089Y5Q82W</t>
  </si>
  <si>
    <t>CT-Q374-BJ1E</t>
  </si>
  <si>
    <t>B089Y1Z47W</t>
  </si>
  <si>
    <t>Z1-3OLT-QHNT</t>
  </si>
  <si>
    <t>B089YK77LM</t>
  </si>
  <si>
    <t>T4-YR3Z-ZGYO</t>
  </si>
  <si>
    <t>B098DWFVRW</t>
  </si>
  <si>
    <t>NM-TVF4-T6PJ</t>
  </si>
  <si>
    <t>B089XXZG2B</t>
  </si>
  <si>
    <t>MP-V48A-NX79</t>
  </si>
  <si>
    <t>B089Y996WK</t>
  </si>
  <si>
    <t>ZC-60UA-LMFU</t>
  </si>
  <si>
    <t>B089YFH2HZ</t>
  </si>
  <si>
    <t>E3-46MA-X1C7</t>
  </si>
  <si>
    <t>B089Y37ZLW</t>
  </si>
  <si>
    <t>TU-NT1P-94U3</t>
  </si>
  <si>
    <t>B089XVC243</t>
  </si>
  <si>
    <t>2H-KCMM-7HS3</t>
  </si>
  <si>
    <t>B089Y7WWQ5</t>
  </si>
  <si>
    <t>2T-ZO0G-08M7</t>
  </si>
  <si>
    <t>B089Y42MCJ</t>
  </si>
  <si>
    <t>1W-V35B-OQU4</t>
  </si>
  <si>
    <t>B098DW4D5R</t>
  </si>
  <si>
    <t>BZ-KCIJ-LMF9</t>
  </si>
  <si>
    <t>B089Y4QLXH</t>
  </si>
  <si>
    <t>BD-BCHN-38VX</t>
  </si>
  <si>
    <t>B089Y6X7PH</t>
  </si>
  <si>
    <t>WU-IPMQ-5LQ3</t>
  </si>
  <si>
    <t>B089XWCQPT</t>
  </si>
  <si>
    <t>SP-KYR9-PT7T</t>
  </si>
  <si>
    <t>B089XVNZVJ</t>
  </si>
  <si>
    <t>A5-E10V-I6VF</t>
  </si>
  <si>
    <t>B089XYRGZB</t>
  </si>
  <si>
    <t>SX-6PUQ-K56B</t>
  </si>
  <si>
    <t>B089Y5T5HG</t>
  </si>
  <si>
    <t>NO-T7XI-7XIR</t>
  </si>
  <si>
    <t>B089Y9LF2J</t>
  </si>
  <si>
    <t>RV-6PGA-WUBW</t>
  </si>
  <si>
    <t>B098DY7FKV</t>
  </si>
  <si>
    <t>8Y-61YG-X1OY</t>
  </si>
  <si>
    <t>T309</t>
  </si>
  <si>
    <t>B09838BD2Z</t>
  </si>
  <si>
    <t>IZ-KJI2-9ICQ</t>
  </si>
  <si>
    <t>24 内寸15.5cm</t>
  </si>
  <si>
    <t>B09838WLPH</t>
  </si>
  <si>
    <t>MM-RGM0-JIRO</t>
  </si>
  <si>
    <t>B09837WP97</t>
  </si>
  <si>
    <t>IU-YYJQ-NCR5</t>
  </si>
  <si>
    <t>28 内寸18cm</t>
  </si>
  <si>
    <t>B09838LPZC</t>
  </si>
  <si>
    <t>GP-7JNG-JM04</t>
  </si>
  <si>
    <t>30 内寸19.5cm</t>
  </si>
  <si>
    <t>B09837JSYS</t>
  </si>
  <si>
    <t>9G-33E6-R3JX</t>
  </si>
  <si>
    <t>B09838NFL3</t>
  </si>
  <si>
    <t>91-6HG1-LVP0</t>
  </si>
  <si>
    <t>B0983P7ZQ2</t>
  </si>
  <si>
    <t>TV-KRHB-L7VJ</t>
  </si>
  <si>
    <t>36 内寸24.5cm</t>
  </si>
  <si>
    <t>W001</t>
  </si>
  <si>
    <t>B0888D9C3Y</t>
  </si>
  <si>
    <t>2N-YXQP-8NK5</t>
  </si>
  <si>
    <t>B0888BSL15</t>
  </si>
  <si>
    <t>57-JBDV-873U</t>
  </si>
  <si>
    <t>B0888BTMJQ</t>
  </si>
  <si>
    <t>JW-V3Y7-VVWA</t>
  </si>
  <si>
    <t>B0888CBJL3</t>
  </si>
  <si>
    <t>2T-CEDX-VBNH</t>
  </si>
  <si>
    <t>W002</t>
  </si>
  <si>
    <t>B093JZ2JB9</t>
  </si>
  <si>
    <t>01-ESOX-AV8Q</t>
  </si>
  <si>
    <t>A</t>
  </si>
  <si>
    <t>B093KN1JQR</t>
  </si>
  <si>
    <t>JW-7LG8-28A1</t>
  </si>
  <si>
    <t>B093K5D4MD</t>
  </si>
  <si>
    <t>4H-Z807-Q82E</t>
  </si>
  <si>
    <t>B093KCMXG4</t>
  </si>
  <si>
    <t>L5-0F9K-3CIA</t>
  </si>
  <si>
    <t>B07RNDMKL4</t>
  </si>
  <si>
    <t>LW-7QAC-4VPC</t>
  </si>
  <si>
    <t>B</t>
  </si>
  <si>
    <t>B07RQDTBS5</t>
  </si>
  <si>
    <t>8Y-2G1L-L551</t>
  </si>
  <si>
    <t>B07RPGFKYW</t>
  </si>
  <si>
    <t>MH-HDGL-UPY9</t>
  </si>
  <si>
    <t>B07RRJ3FXS</t>
  </si>
  <si>
    <t>PZ-MY3D-O8VJ</t>
  </si>
  <si>
    <t>W003</t>
  </si>
  <si>
    <t>B07RRJ3RVV</t>
  </si>
  <si>
    <t>91-7A3K-7U8I</t>
  </si>
  <si>
    <t>B07RNDMDMY</t>
  </si>
  <si>
    <t>NR-5Z4P-2YBS</t>
  </si>
  <si>
    <t>B07RNDP5VC</t>
  </si>
  <si>
    <t>3T-Y9S7-7048</t>
  </si>
  <si>
    <t>W004</t>
  </si>
  <si>
    <t>B07RQDXCK5</t>
  </si>
  <si>
    <t>TT-YB22-DG26</t>
  </si>
  <si>
    <t>B07RNDPTNQ</t>
  </si>
  <si>
    <t>YC-MZU6-0SLW</t>
  </si>
  <si>
    <t>B07RQDXKKW</t>
  </si>
  <si>
    <t>23-SVOF-WCB1</t>
  </si>
  <si>
    <t>B08L537TYN</t>
  </si>
  <si>
    <t>0R-RVC0-FYJE</t>
  </si>
  <si>
    <t>W005</t>
  </si>
  <si>
    <t>B07RRJ2MLN</t>
  </si>
  <si>
    <t>QU-WN46-REY2</t>
  </si>
  <si>
    <t>B07RRJ5TNV</t>
  </si>
  <si>
    <t>C8-VY3A-HL06</t>
  </si>
  <si>
    <t>B07RNDQ5S7</t>
  </si>
  <si>
    <t>8Q-VTYS-YQ5Z</t>
  </si>
  <si>
    <t>W006</t>
  </si>
  <si>
    <t>B07RTNMVT2</t>
  </si>
  <si>
    <t>KG-RIPQ-GZ7M</t>
  </si>
  <si>
    <t>B07RSL2W2K</t>
  </si>
  <si>
    <t>D9-5648-KNY4</t>
  </si>
  <si>
    <t>B07RTLC13X</t>
  </si>
  <si>
    <t>BE-B6BI-INN8</t>
  </si>
  <si>
    <t>B093G4J9DN</t>
  </si>
  <si>
    <t>E4-2YPH-CGMT</t>
  </si>
  <si>
    <t>W007</t>
  </si>
  <si>
    <t>B07RTT7GB1</t>
  </si>
  <si>
    <t>8C-6LFJ-DUQM</t>
  </si>
  <si>
    <t>女</t>
  </si>
  <si>
    <t>B07RPJH3V7</t>
  </si>
  <si>
    <t>SS-EB2Y-ZYLL</t>
  </si>
  <si>
    <t>B07RTQM5SH</t>
  </si>
  <si>
    <t>BK-MBDJ-FND9</t>
  </si>
  <si>
    <t>B093G4YTGH</t>
  </si>
  <si>
    <t>50-RB4X-I0UD</t>
  </si>
  <si>
    <t>B07RQGYK5R</t>
  </si>
  <si>
    <t>6G-28VM-5OPH</t>
  </si>
  <si>
    <t>男</t>
  </si>
  <si>
    <t>B07RSN6319</t>
  </si>
  <si>
    <t>8U-Q7NJ-DRW2</t>
  </si>
  <si>
    <t>B07RRL7Q84</t>
  </si>
  <si>
    <t>4O-JFNX-RKMV</t>
  </si>
  <si>
    <t>B093G52XGN</t>
  </si>
  <si>
    <t>Y0-3WF8-8RHS</t>
  </si>
  <si>
    <t>W008</t>
  </si>
  <si>
    <t>B07RRJ26W4</t>
  </si>
  <si>
    <t>1Y-ZHNR-8I9D</t>
  </si>
  <si>
    <t>B07RTM1RM4</t>
  </si>
  <si>
    <t>KY-7KUB-0CGL</t>
  </si>
  <si>
    <t>B07RNDRFD3</t>
  </si>
  <si>
    <t>8Q-AVCO-R7GF</t>
  </si>
  <si>
    <t>W009</t>
  </si>
  <si>
    <t>B07RRJ6MV5</t>
  </si>
  <si>
    <t>SE-OQ4V-FPIJ</t>
  </si>
  <si>
    <t>カバ</t>
  </si>
  <si>
    <t>B07RSJKTMR</t>
  </si>
  <si>
    <t>2Z-OH3T-ZZA7</t>
  </si>
  <si>
    <t>B07RRJ6YRS</t>
  </si>
  <si>
    <t>VB-1HM8-YF5D</t>
  </si>
  <si>
    <t>B093K694W6</t>
  </si>
  <si>
    <t>VQ-VE96-KZ9J</t>
  </si>
  <si>
    <t>B07RTLQZM8</t>
  </si>
  <si>
    <t>6W-YIXA-ZQ6P</t>
  </si>
  <si>
    <t>車</t>
  </si>
  <si>
    <t>B07RNDRGNN</t>
  </si>
  <si>
    <t>RY-0PQG-6BUX</t>
  </si>
  <si>
    <t>B07RTNM2SG</t>
  </si>
  <si>
    <t>Q5-QNUI-E1XW</t>
  </si>
  <si>
    <t>B093KC4M19</t>
  </si>
  <si>
    <t>J5-L7JS-HX8H</t>
  </si>
  <si>
    <t>W010</t>
  </si>
  <si>
    <t>B07RTK9R3K</t>
  </si>
  <si>
    <t>92-Y7D9-GO9Q</t>
  </si>
  <si>
    <t>B07RSL86XB</t>
  </si>
  <si>
    <t>4A-DTGP-MQP7</t>
  </si>
  <si>
    <t>B07RNDRCZX</t>
  </si>
  <si>
    <t>P8-FVLY-MOEO</t>
  </si>
  <si>
    <t>B093K7DL66</t>
  </si>
  <si>
    <t>D6-EUV7-9J98</t>
  </si>
  <si>
    <t>W012</t>
  </si>
  <si>
    <t>B07RPGL2LF</t>
  </si>
  <si>
    <t>IV-F3AS-6A46</t>
  </si>
  <si>
    <t>B07RTNMPDX</t>
  </si>
  <si>
    <t>23-0YER-18BE</t>
  </si>
  <si>
    <t>B07RPGLCMB</t>
  </si>
  <si>
    <t>TW-JA59-AXIP</t>
  </si>
  <si>
    <t>B08L4M4DJK</t>
  </si>
  <si>
    <t>UF-7C9K-DWZX</t>
  </si>
  <si>
    <t>W013</t>
  </si>
  <si>
    <t>B07RNDSMR4</t>
  </si>
  <si>
    <t>TS-SRTW-58DX</t>
  </si>
  <si>
    <t>B07RQF1SR2</t>
  </si>
  <si>
    <t>EC-RXI6-ZRMS</t>
  </si>
  <si>
    <t>B07RRJ9NF3</t>
  </si>
  <si>
    <t>FK-YHDF-YOTK</t>
  </si>
  <si>
    <t>B08L4MNN3W</t>
  </si>
  <si>
    <t>T7-32LY-785E</t>
  </si>
  <si>
    <t>W014</t>
  </si>
  <si>
    <t>B07RQDYY46</t>
  </si>
  <si>
    <t>VD-ECRR-8PWJ</t>
  </si>
  <si>
    <t>B07RTMCHRB</t>
  </si>
  <si>
    <t>GF-U2DD-UGPU</t>
  </si>
  <si>
    <t>B07RTPF5FL</t>
  </si>
  <si>
    <t>R9-SF7M-ULZR</t>
  </si>
  <si>
    <t>W015</t>
  </si>
  <si>
    <t>B07SPW68PB</t>
  </si>
  <si>
    <t>2C-JXSK-JWTF</t>
  </si>
  <si>
    <t>B07SNH78Z7</t>
  </si>
  <si>
    <t>LB-1ZU1-OVGV</t>
  </si>
  <si>
    <t>B07SNH74XS</t>
  </si>
  <si>
    <t>ZB-T4K8-P7B6</t>
  </si>
  <si>
    <t>W016</t>
  </si>
  <si>
    <t>B07SPX94WQ</t>
  </si>
  <si>
    <t>5T-VATW-H4Y5</t>
  </si>
  <si>
    <t>B07SMBZ2ZB</t>
  </si>
  <si>
    <t>GT-XJD0-RZ3X</t>
  </si>
  <si>
    <t>B07SPJCH1F</t>
  </si>
  <si>
    <t>S7-QK3R-7GMW</t>
  </si>
  <si>
    <t>W017</t>
  </si>
  <si>
    <t>B07SPWL813</t>
  </si>
  <si>
    <t>2A-4FUA-XKMU</t>
  </si>
  <si>
    <t>B07SPV611N</t>
  </si>
  <si>
    <t>NS-7N9U-DWR1</t>
  </si>
  <si>
    <t>B07SPWQD3T</t>
  </si>
  <si>
    <t>F7-VUUV-OD1C</t>
  </si>
  <si>
    <t>B07SPZGD94</t>
  </si>
  <si>
    <t>BT-GNOC-X8Y0</t>
  </si>
  <si>
    <t>B07SPZD9NB</t>
  </si>
  <si>
    <t>JH-6QHS-4DIJ</t>
  </si>
  <si>
    <t>W018</t>
  </si>
  <si>
    <t>B07SX74HGW</t>
  </si>
  <si>
    <t>GR-TOHD-5ZNC</t>
  </si>
  <si>
    <t>イチゴ</t>
  </si>
  <si>
    <t>B07STYCDP1</t>
  </si>
  <si>
    <t>Z9-4PQK-E7RU</t>
  </si>
  <si>
    <t>B07SX88GB9</t>
  </si>
  <si>
    <t>6J-QKBU-6SG4</t>
  </si>
  <si>
    <t>B093KPR8GB</t>
  </si>
  <si>
    <t>L7-MHJQ-NXY2</t>
  </si>
  <si>
    <t>B07SW2B54C</t>
  </si>
  <si>
    <t>X0-H4Z5-SJF8</t>
  </si>
  <si>
    <t>クマ</t>
  </si>
  <si>
    <t>B07STYQ8JN</t>
  </si>
  <si>
    <t>7P-W5QU-9AH9</t>
  </si>
  <si>
    <t>B07SZT7FVL</t>
  </si>
  <si>
    <t>78-4IOZ-0IOA</t>
  </si>
  <si>
    <t>B093JQLHCX</t>
  </si>
  <si>
    <t>VM-8MQ2-4OQG</t>
  </si>
  <si>
    <t>W019</t>
  </si>
  <si>
    <t>B07SZTK5TQ</t>
  </si>
  <si>
    <t>QQ-ASB4-1792</t>
  </si>
  <si>
    <t>B07SY7458S</t>
  </si>
  <si>
    <t>T1-N2NB-Q1TX</t>
  </si>
  <si>
    <t>B07STZSQF2</t>
  </si>
  <si>
    <t>UT-1YAF-6G6B</t>
  </si>
  <si>
    <t>B08L4KJDDL</t>
  </si>
  <si>
    <t>RD-N19Y-ZKZI</t>
  </si>
  <si>
    <t>W022</t>
  </si>
  <si>
    <t>B088D7Y6DL</t>
  </si>
  <si>
    <t>1R-KND6-P8AN</t>
  </si>
  <si>
    <t>多彩色のアルファベット</t>
  </si>
  <si>
    <t>B088D9NYBR</t>
  </si>
  <si>
    <t>U8-VYCR-TAH1</t>
  </si>
  <si>
    <t>B088D89BND</t>
  </si>
  <si>
    <t>CZ-Y1O5-T1HH</t>
  </si>
  <si>
    <t>B088DB7MFP</t>
  </si>
  <si>
    <t>CR-BD6G-5J99</t>
  </si>
  <si>
    <t>B09QHWKVSQ</t>
  </si>
  <si>
    <t>1T-LQ5G-BT2E</t>
  </si>
  <si>
    <t>動物柄</t>
  </si>
  <si>
    <t>B09QHX365G</t>
  </si>
  <si>
    <t>8I-RTUV-OM87</t>
  </si>
  <si>
    <t>B09QHW3DXH</t>
  </si>
  <si>
    <t>6P-O9LV-C5GR</t>
  </si>
  <si>
    <t>B09QHVNT46</t>
  </si>
  <si>
    <t>47-P9CG-5ZX5</t>
  </si>
  <si>
    <t>W023</t>
  </si>
  <si>
    <t>B088D9QHN6</t>
  </si>
  <si>
    <t>VW-UYK8-9S5O</t>
  </si>
  <si>
    <t>菊柄-女</t>
  </si>
  <si>
    <t>B088DC5DLS</t>
  </si>
  <si>
    <t>NA-LBRP-JCFJ</t>
  </si>
  <si>
    <t>B088D9V9JQ</t>
  </si>
  <si>
    <t>CV-ME1O-7VA7</t>
  </si>
  <si>
    <t>B088D9MCN7</t>
  </si>
  <si>
    <t>WV-DEOA-5NE7</t>
  </si>
  <si>
    <t>B088D9KVNL</t>
  </si>
  <si>
    <t>84-5DVO-ARVI</t>
  </si>
  <si>
    <t>菊柄-男</t>
  </si>
  <si>
    <t>B088D9VVRN</t>
  </si>
  <si>
    <t>7L-FLPL-4Y5Y</t>
  </si>
  <si>
    <t>B088DBY77F</t>
  </si>
  <si>
    <t>0M-3ELQ-5SV4</t>
  </si>
  <si>
    <t>B088DC1H3M</t>
  </si>
  <si>
    <t>RJ-QO5B-DDJC</t>
  </si>
  <si>
    <t>B088DBDXMZ</t>
  </si>
  <si>
    <t>OV-SBKN-9JIK</t>
  </si>
  <si>
    <t>純色-女</t>
  </si>
  <si>
    <t>B088D9R3SN</t>
  </si>
  <si>
    <t>NL-SBP4-N28Y</t>
  </si>
  <si>
    <t>B088D9PNV5</t>
  </si>
  <si>
    <t>SE-YQ47-WTHF</t>
  </si>
  <si>
    <t>B088D9QLWQ</t>
  </si>
  <si>
    <t>RE-XZHV-3VSX</t>
  </si>
  <si>
    <t>B088DBN1XC</t>
  </si>
  <si>
    <t>O0-KL84-VM4X</t>
  </si>
  <si>
    <t>純色-男</t>
  </si>
  <si>
    <t>B088DCBV8Y</t>
  </si>
  <si>
    <t>QW-57FQ-HJ97</t>
  </si>
  <si>
    <t>B088D9FFCY</t>
  </si>
  <si>
    <t>1X-DIVO-2ZYZ</t>
  </si>
  <si>
    <t>B088D9JHGN</t>
  </si>
  <si>
    <t>92-B6HQ-0C1S</t>
  </si>
  <si>
    <t>B088D9MBWM</t>
  </si>
  <si>
    <t>PM-8S2O-C57C</t>
  </si>
  <si>
    <t>笑い顔</t>
  </si>
  <si>
    <t>B088D9QHN4</t>
  </si>
  <si>
    <t>PU-JOP6-FC5A</t>
  </si>
  <si>
    <t>B088DBMSHR</t>
  </si>
  <si>
    <t>ZP-JI1N-PJUM</t>
  </si>
  <si>
    <t>B088D9BHZQ</t>
  </si>
  <si>
    <t>SV-6F4C-ZW42</t>
  </si>
  <si>
    <t>B088D9KG8Z</t>
  </si>
  <si>
    <t>37-CWWU-73D3</t>
  </si>
  <si>
    <t>B088D9MRR4</t>
  </si>
  <si>
    <t>CW-JQI7-PL9B</t>
  </si>
  <si>
    <t>B088D9MYLT</t>
  </si>
  <si>
    <t>8B-NUB8-J7O4</t>
  </si>
  <si>
    <t>B088DB1KY2</t>
  </si>
  <si>
    <t>UC-BNLP-88EH</t>
  </si>
  <si>
    <t>B088D9XNFV</t>
  </si>
  <si>
    <t>3Z-60WN-SCCV</t>
  </si>
  <si>
    <t>白色</t>
  </si>
  <si>
    <t>B088DBXRFV</t>
  </si>
  <si>
    <t>OL-JWJ3-NTJ0</t>
  </si>
  <si>
    <t>B088D9RP7W</t>
  </si>
  <si>
    <t>ZR-DBKV-52F5</t>
  </si>
  <si>
    <t>B088DC7C67</t>
  </si>
  <si>
    <t>8X-KI9X-KUS0</t>
  </si>
  <si>
    <t>W024</t>
  </si>
  <si>
    <t>B087T2J4XV</t>
  </si>
  <si>
    <t>J7-57G6-GT5G</t>
  </si>
  <si>
    <t>B087T7DKQQ</t>
  </si>
  <si>
    <t>B4-YG71-8BI6</t>
  </si>
  <si>
    <t>B087TFYLX5</t>
  </si>
  <si>
    <t>GD-76AL-SJNQ</t>
  </si>
  <si>
    <t>B087T3QWSB</t>
  </si>
  <si>
    <t>F6-272O-7I6N</t>
  </si>
  <si>
    <t>B087TNYN2M</t>
  </si>
  <si>
    <t>YL-430X-R4DB</t>
  </si>
  <si>
    <t>B087TJR3F7</t>
  </si>
  <si>
    <t>GN-G5T3-NA3I</t>
  </si>
  <si>
    <t>B087T2WK3T</t>
  </si>
  <si>
    <t>IC-5K6W-77K3</t>
  </si>
  <si>
    <t>C</t>
  </si>
  <si>
    <t>B087TJKZPF</t>
  </si>
  <si>
    <t>L1-DYSL-GLZP</t>
  </si>
  <si>
    <t>B087TJWH38</t>
  </si>
  <si>
    <t>JT-5YXJ-F172</t>
  </si>
  <si>
    <t>B087T9HYDD</t>
  </si>
  <si>
    <t>G3-SW24-6UI5</t>
  </si>
  <si>
    <t>D</t>
  </si>
  <si>
    <t>B087TH19W5</t>
  </si>
  <si>
    <t>M0-MBM1-G70I</t>
  </si>
  <si>
    <t>B087TD97FL</t>
  </si>
  <si>
    <t>S0-A4RL-7QPA</t>
  </si>
  <si>
    <t>B087TBDY65</t>
  </si>
  <si>
    <t>5C-HWA3-8XAM</t>
  </si>
  <si>
    <t>E</t>
  </si>
  <si>
    <t>B087T5M36D</t>
  </si>
  <si>
    <t>38-MPSA-WEAS</t>
  </si>
  <si>
    <t>B087THPMM3</t>
  </si>
  <si>
    <t>SX-U8BR-RS05</t>
  </si>
  <si>
    <t>W051</t>
  </si>
  <si>
    <t>B0888R8X1K</t>
  </si>
  <si>
    <t>HP-WX5Y-2GXD</t>
  </si>
  <si>
    <t>A（6足セット）</t>
  </si>
  <si>
    <t>フリーサイズ</t>
  </si>
  <si>
    <t>B0888RXNZ1</t>
  </si>
  <si>
    <t>L1-K6FZ-V3I7</t>
  </si>
  <si>
    <t>B（6足セット）</t>
  </si>
  <si>
    <t>B0888QJ5MZ</t>
  </si>
  <si>
    <t>6A-XW56-AMDW</t>
  </si>
  <si>
    <t>C（5足セット）</t>
  </si>
  <si>
    <t>W052</t>
  </si>
  <si>
    <t>B08R8LRV1V</t>
  </si>
  <si>
    <t>VQ-EGVZ-VS1Q</t>
  </si>
  <si>
    <t>クリスマス</t>
  </si>
  <si>
    <t>B08R8LXBYP</t>
  </si>
  <si>
    <t>58-ARG0-SH3W</t>
  </si>
  <si>
    <t>B08R8N3XZN</t>
  </si>
  <si>
    <t>P8-3K70-NIJ4</t>
  </si>
  <si>
    <t>B08R8N7SJT</t>
  </si>
  <si>
    <t>NV-UN7X-U5RA</t>
  </si>
  <si>
    <t>W101</t>
  </si>
  <si>
    <t>B07SY8KW7D</t>
  </si>
  <si>
    <t>Z3-XTHR-KMEU</t>
  </si>
  <si>
    <t>B07STZQL61</t>
  </si>
  <si>
    <t>IL-1DYL-IXMN</t>
  </si>
  <si>
    <t>B07SV1BD6S</t>
  </si>
  <si>
    <t>M9-RIG5-DRKF</t>
  </si>
  <si>
    <t>W102</t>
  </si>
  <si>
    <t>B07SW26RJM</t>
  </si>
  <si>
    <t>TO-QMDL-C4AW</t>
  </si>
  <si>
    <t>W103</t>
  </si>
  <si>
    <t>B08R7F5X1M</t>
  </si>
  <si>
    <t>DF-YQPU-FUA7</t>
  </si>
  <si>
    <t>B08R7CRGQ2</t>
  </si>
  <si>
    <t>PJ-0JYF-XNE8</t>
  </si>
  <si>
    <t>B08R7DQGW1</t>
  </si>
  <si>
    <t>CF-H81Q-36HT</t>
  </si>
  <si>
    <t>B08R7F2GXX</t>
  </si>
  <si>
    <t>MJ-BMA6-349G</t>
  </si>
  <si>
    <t>W104</t>
  </si>
  <si>
    <t>B07WWLJJXQ</t>
  </si>
  <si>
    <t>75-9G6N-8Y15</t>
  </si>
  <si>
    <t>B07WYGC1WZ</t>
  </si>
  <si>
    <t>9G-GPV5-48BE</t>
  </si>
  <si>
    <t>B07WXPWX36</t>
  </si>
  <si>
    <t>T0-1970-RGBK</t>
  </si>
  <si>
    <t>W106</t>
  </si>
  <si>
    <t>B07WYQ47NG</t>
  </si>
  <si>
    <t>08-AUIO-RMCP</t>
  </si>
  <si>
    <t>B07WYZM98N</t>
  </si>
  <si>
    <t>O5-6S5E-LOM7</t>
  </si>
  <si>
    <t>B07WYZ4KGR</t>
  </si>
  <si>
    <t>UO-BDNS-6X77</t>
  </si>
  <si>
    <t>W107</t>
  </si>
  <si>
    <t>B07WYZ9RR4</t>
  </si>
  <si>
    <t>6B-6VHD-51SG</t>
  </si>
  <si>
    <t>B07WZ18RDF</t>
  </si>
  <si>
    <t>1T-DNJW-2ZEQ</t>
  </si>
  <si>
    <t>B07WZ1RL1P</t>
  </si>
  <si>
    <t>GL-XU62-YFCJ</t>
  </si>
  <si>
    <t>W108</t>
  </si>
  <si>
    <t>B07Z8NWYYS</t>
  </si>
  <si>
    <t>DM-UQJE-0JJG</t>
  </si>
  <si>
    <t>車柄</t>
  </si>
  <si>
    <t>B07Z8NLR5Z</t>
  </si>
  <si>
    <t>WK-KJTY-O5PK</t>
  </si>
  <si>
    <t>B07Z8NK8VY</t>
  </si>
  <si>
    <t>49-4L7N-RWKA</t>
  </si>
  <si>
    <t>W109</t>
  </si>
  <si>
    <t>B07Z8QMKPJ</t>
  </si>
  <si>
    <t>WU-UT4G-81B4</t>
  </si>
  <si>
    <t>B07Z8QBSQ7</t>
  </si>
  <si>
    <t>O0-DTB4-PWO0</t>
  </si>
  <si>
    <t>B07Z8RB2PC</t>
  </si>
  <si>
    <t>GW-0E0B-4VOQ</t>
  </si>
  <si>
    <t>W110</t>
  </si>
  <si>
    <t>B0829SLDXV</t>
  </si>
  <si>
    <t>2G-4M7E-CPTT</t>
  </si>
  <si>
    <t>キリン柄</t>
  </si>
  <si>
    <t>B0829SQV45</t>
  </si>
  <si>
    <t>SA-R75U-T8UJ</t>
  </si>
  <si>
    <t>B0829T2RHN</t>
  </si>
  <si>
    <t>8L-YZ5B-QMPT</t>
  </si>
  <si>
    <t>B0829RCZH4</t>
  </si>
  <si>
    <t>2C-OMB5-LWES</t>
  </si>
  <si>
    <t>B0829TMRDC</t>
  </si>
  <si>
    <t>7Z-W2HV-53GW</t>
  </si>
  <si>
    <t>B0829SMZW4</t>
  </si>
  <si>
    <t>OI-7LCF-JR5P</t>
  </si>
  <si>
    <t>B0829SF92W</t>
  </si>
  <si>
    <t>Q4-WVP1-WFSX</t>
  </si>
  <si>
    <t>B0829T96PP</t>
  </si>
  <si>
    <t>S0-6P3X-ACUO</t>
  </si>
  <si>
    <t>W111</t>
  </si>
  <si>
    <t>B0829V456N</t>
  </si>
  <si>
    <t>N3-RIAC-JHCV</t>
  </si>
  <si>
    <t>円柄</t>
  </si>
  <si>
    <t>B0829T1XGR</t>
  </si>
  <si>
    <t>L5-KRB8-08ZT</t>
  </si>
  <si>
    <t>B082B9T6BT</t>
  </si>
  <si>
    <t>XG-5MA1-JP7A</t>
  </si>
  <si>
    <t>W401</t>
  </si>
  <si>
    <t>B093G8RXDS</t>
  </si>
  <si>
    <t>VF-4T5V-BQWE</t>
  </si>
  <si>
    <t>ウサギ2色セット</t>
  </si>
  <si>
    <t>2組セット</t>
  </si>
  <si>
    <t>B093G8VPJL</t>
  </si>
  <si>
    <t>1Y-5L5D-QYMK</t>
  </si>
  <si>
    <t>クマ2色セット</t>
  </si>
  <si>
    <t>B093G83MXN</t>
  </si>
  <si>
    <t>DH-BSJW-QLKQ</t>
  </si>
  <si>
    <t>ライオン2色セット</t>
  </si>
  <si>
    <t>W501</t>
  </si>
  <si>
    <t>B07WXPPYD1</t>
  </si>
  <si>
    <t>QU-M5I1-C3KP</t>
  </si>
  <si>
    <t>XS</t>
  </si>
  <si>
    <t>B07WXP6K11</t>
  </si>
  <si>
    <t>FN-PBNR-8JYV</t>
  </si>
  <si>
    <t>B07WYFS66X</t>
  </si>
  <si>
    <t>AO-Y7F1-6RIG</t>
  </si>
  <si>
    <t>B07Z8NVJ85</t>
  </si>
  <si>
    <t>22-ZTAL-HTTC</t>
  </si>
  <si>
    <t>B07Z8P8FT4</t>
  </si>
  <si>
    <t>T0-1NR7-6BZT</t>
  </si>
  <si>
    <t>B07Z8K9VY5</t>
  </si>
  <si>
    <t>L0-TJT5-O1PC</t>
  </si>
  <si>
    <t>B07SX64T59</t>
  </si>
  <si>
    <t>YF-SMQ4-JDE6</t>
  </si>
  <si>
    <t>B07SW2G6Q1</t>
  </si>
  <si>
    <t>AB-FKI2-ZULN</t>
  </si>
  <si>
    <t>W502</t>
  </si>
  <si>
    <t>B0BLKW8TLN</t>
  </si>
  <si>
    <t>7A-1UM9-KFHO</t>
  </si>
  <si>
    <t>B0BLKV154N</t>
  </si>
  <si>
    <t>WN-Q3B5-M7JW</t>
  </si>
  <si>
    <t>B0BLKXQ747</t>
  </si>
  <si>
    <t>0W-EVIV-L8EC</t>
  </si>
  <si>
    <t>B0BLKVPDPR</t>
  </si>
  <si>
    <t>IU-VDAV-F134</t>
  </si>
  <si>
    <t>B0BLKV4XT9</t>
  </si>
  <si>
    <t>NK-W0VD-N42D</t>
  </si>
  <si>
    <t>B0BLKV9T7G</t>
  </si>
  <si>
    <t>MP-Q5QB-4DR8</t>
  </si>
  <si>
    <t>B0BLKSVLLV</t>
  </si>
  <si>
    <t>AI-F2Z3-MENO</t>
  </si>
  <si>
    <t>B0BLKW97Q3</t>
  </si>
  <si>
    <t>HW-5LZP-Q60U</t>
  </si>
  <si>
    <t>W503</t>
  </si>
  <si>
    <t>B0BLKRVXVT</t>
  </si>
  <si>
    <t>GG-8PU8-I38E</t>
  </si>
  <si>
    <t>B0BLKRMCKG</t>
  </si>
  <si>
    <t>YZ-CNWL-I4W6</t>
  </si>
  <si>
    <t>B0BLKRB774</t>
  </si>
  <si>
    <t>S6-VLPP-LUI4</t>
  </si>
  <si>
    <t>B0BLKRRWV3</t>
  </si>
  <si>
    <t>MB-IMUI-M887</t>
  </si>
  <si>
    <t>W601</t>
  </si>
  <si>
    <t>B0BNGCXRN7</t>
  </si>
  <si>
    <t>JF-8TCP-BT89</t>
  </si>
  <si>
    <t>B0BNGCLJTJ</t>
  </si>
  <si>
    <t>TO-UX17-OIAP</t>
  </si>
  <si>
    <t>B0BNGB51Y3</t>
  </si>
  <si>
    <t>V5-G7YT-42OQ</t>
  </si>
  <si>
    <t>B0BNGC9ZTH</t>
  </si>
  <si>
    <t>RC-VY99-TAQC</t>
  </si>
  <si>
    <t>W602</t>
  </si>
  <si>
    <t>B0BNGCVS2B</t>
  </si>
  <si>
    <t>D5-1VCC-BVAW</t>
  </si>
  <si>
    <t>B0BNGF1FXH</t>
  </si>
  <si>
    <t>LP-LIFZ-F44N</t>
  </si>
  <si>
    <t>B0BNGF6Y4D</t>
  </si>
  <si>
    <t>Q9-5CG2-RZUN</t>
  </si>
  <si>
    <t>B0BNGDD8RW</t>
  </si>
  <si>
    <t>R2-YCF8-Z5J4</t>
  </si>
  <si>
    <t>P001</t>
  </si>
  <si>
    <t>B07ZDDV5G7</t>
  </si>
  <si>
    <t>47-C4M2-5IGT</t>
  </si>
  <si>
    <t>Best layers</t>
  </si>
  <si>
    <t>90cm</t>
  </si>
  <si>
    <t>B07ZDDSYD7</t>
  </si>
  <si>
    <t>56-GPZ1-N4VR</t>
  </si>
  <si>
    <t>100cm</t>
  </si>
  <si>
    <t>B07ZDD5T4V</t>
  </si>
  <si>
    <t>J9-94I6-9LXS</t>
  </si>
  <si>
    <t>110cm</t>
  </si>
  <si>
    <t>B07ZDD72KP</t>
  </si>
  <si>
    <t>OT-1NRN-02AU</t>
  </si>
  <si>
    <t>120cm</t>
  </si>
  <si>
    <t>B07ZDDHLKC</t>
  </si>
  <si>
    <t>M4-DHXK-KG7S</t>
  </si>
  <si>
    <t>130cm</t>
  </si>
  <si>
    <t>B07ZDF918T</t>
  </si>
  <si>
    <t>LD-I0VS-L6WL</t>
  </si>
  <si>
    <t>ピンクペンギン</t>
  </si>
  <si>
    <t>B07ZDFFCRN</t>
  </si>
  <si>
    <t>DQ-3THL-NTCB</t>
  </si>
  <si>
    <t>B07ZDDL9MM</t>
  </si>
  <si>
    <t>HR-B1DE-AHZ2</t>
  </si>
  <si>
    <t>B07ZDDGYCG</t>
  </si>
  <si>
    <t>TJ-CNH6-19LX</t>
  </si>
  <si>
    <t>B07ZDD4WLZ</t>
  </si>
  <si>
    <t>OY-Q0PD-GBQO</t>
  </si>
  <si>
    <t>B07ZDCZWF8</t>
  </si>
  <si>
    <t>Z2-RKNI-R052</t>
  </si>
  <si>
    <t>ピンク森</t>
  </si>
  <si>
    <t>B07ZDCX7QY</t>
  </si>
  <si>
    <t>Z0-88HN-5GJI</t>
  </si>
  <si>
    <t>B07ZDCY8YD</t>
  </si>
  <si>
    <t>47-ETP2-PRDO</t>
  </si>
  <si>
    <t>B07ZDCMTSZ</t>
  </si>
  <si>
    <t>UC-Q0G9-F94S</t>
  </si>
  <si>
    <t>B07ZDCPB8Y</t>
  </si>
  <si>
    <t>HW-3LSQ-LI50</t>
  </si>
  <si>
    <t>B07ZDDVQT1</t>
  </si>
  <si>
    <t>CT-AEZM-LEP3</t>
  </si>
  <si>
    <t>ブルー森</t>
  </si>
  <si>
    <t>B07ZDDPPQW</t>
  </si>
  <si>
    <t>LO-WGEK-KN8B</t>
  </si>
  <si>
    <t>B07ZDD9RTM</t>
  </si>
  <si>
    <t>NX-F1QN-X0J4</t>
  </si>
  <si>
    <t>B07ZD8D36Y</t>
  </si>
  <si>
    <t>83-IIFW-0IH8</t>
  </si>
  <si>
    <t>B07ZDDDXT6</t>
  </si>
  <si>
    <t>EB-77OU-5T9F</t>
  </si>
  <si>
    <t>P002</t>
  </si>
  <si>
    <t>B09NHN3MBN</t>
  </si>
  <si>
    <t>LM-A6Y1-2K0H</t>
  </si>
  <si>
    <t>ウサギ柄</t>
  </si>
  <si>
    <t>B09NJBRDCD</t>
  </si>
  <si>
    <t>1M-UAV8-BEOV</t>
  </si>
  <si>
    <t>B09NHPHTSJ</t>
  </si>
  <si>
    <t>QH-M533-IZEL</t>
  </si>
  <si>
    <t>B09NHMXRTZ</t>
  </si>
  <si>
    <t>8G-OTZ5-Q7FY</t>
  </si>
  <si>
    <t>B09NHNPGS3</t>
  </si>
  <si>
    <t>TI-2W16-L26O</t>
  </si>
  <si>
    <t>140cm</t>
  </si>
  <si>
    <t>B09NHPFTJN</t>
  </si>
  <si>
    <t>A2-QYCP-2JFZ</t>
  </si>
  <si>
    <t>150cm</t>
  </si>
  <si>
    <t>B07ZD961DN</t>
  </si>
  <si>
    <t>BF-WQP4-AD1S</t>
  </si>
  <si>
    <t>オレンジ鹿</t>
  </si>
  <si>
    <t>B07ZDDFMHG</t>
  </si>
  <si>
    <t>V9-SRNT-6O22</t>
  </si>
  <si>
    <t>B07ZDF2949</t>
  </si>
  <si>
    <t>A8-5E1R-YROC</t>
  </si>
  <si>
    <t>B07ZDDRS9W</t>
  </si>
  <si>
    <t>FG-HD5J-04QR</t>
  </si>
  <si>
    <t>B07ZDDP87D</t>
  </si>
  <si>
    <t>K9-Y27N-DG0Z</t>
  </si>
  <si>
    <t>B09NHP7NVD</t>
  </si>
  <si>
    <t>TS-NJQY-I7B3</t>
  </si>
  <si>
    <t>B09NHN1572</t>
  </si>
  <si>
    <t>1W-OT81-6YJZ</t>
  </si>
  <si>
    <t>B09NJCRRZ4</t>
  </si>
  <si>
    <t>9X-DKOD-YDZ9</t>
  </si>
  <si>
    <t>B09NHPKPWB</t>
  </si>
  <si>
    <t>GM-LRGS-Y4VG</t>
  </si>
  <si>
    <t>B09NHMC9QZ</t>
  </si>
  <si>
    <t>7V-TX8I-6JT1</t>
  </si>
  <si>
    <t>B09NHNK4KV</t>
  </si>
  <si>
    <t>4M-R6F0-TJRC</t>
  </si>
  <si>
    <t>B07ZDFRRMS</t>
  </si>
  <si>
    <t>YU-P2UP-W9LC</t>
  </si>
  <si>
    <t>グレー花柄</t>
  </si>
  <si>
    <t>B07ZDDDCCZ</t>
  </si>
  <si>
    <t>P0-UT25-UFX6</t>
  </si>
  <si>
    <t>B07ZDDDMBX</t>
  </si>
  <si>
    <t>TM-2RVC-QEMP</t>
  </si>
  <si>
    <t>B07ZDD4DSM</t>
  </si>
  <si>
    <t>85-HT3S-M7FJ</t>
  </si>
  <si>
    <t>B07ZDFBP7C</t>
  </si>
  <si>
    <t>ZP-CTZR-2XIR</t>
  </si>
  <si>
    <t>B09NSNCVGG</t>
  </si>
  <si>
    <t>9Z-9UTZ-BE8A</t>
  </si>
  <si>
    <t>バス柄</t>
  </si>
  <si>
    <t>B09NSN9VVQ</t>
  </si>
  <si>
    <t>M7-PIGM-QQAP</t>
  </si>
  <si>
    <t>B09NSMQLBW</t>
  </si>
  <si>
    <t>UC-ZL16-GS2Z</t>
  </si>
  <si>
    <t>B09NSN6XQR</t>
  </si>
  <si>
    <t>XC-TINZ-9RK6</t>
  </si>
  <si>
    <t>B09NSMXPW7</t>
  </si>
  <si>
    <t>Z6-LBKA-FDG9</t>
  </si>
  <si>
    <t>B09NSMTXTY</t>
  </si>
  <si>
    <t>9N-8MWL-FE1O</t>
  </si>
  <si>
    <t>B09N2Q6J6K</t>
  </si>
  <si>
    <t>O7-P2TB-P88J</t>
  </si>
  <si>
    <t>パンダ柄</t>
  </si>
  <si>
    <t>B09N2RQ19M</t>
  </si>
  <si>
    <t>R8-3KTU-5B08</t>
  </si>
  <si>
    <t>B09N2R39T8</t>
  </si>
  <si>
    <t>ZG-5AI3-DLD9</t>
  </si>
  <si>
    <t>B09N2QCCDD</t>
  </si>
  <si>
    <t>56-XSBC-TM3R</t>
  </si>
  <si>
    <t>B09N2QJQQX</t>
  </si>
  <si>
    <t>68-D7NZ-8LQG</t>
  </si>
  <si>
    <t>B09N2PR4CB</t>
  </si>
  <si>
    <t>K4-93OB-9REW</t>
  </si>
  <si>
    <t>B07ZDDL4ZF</t>
  </si>
  <si>
    <t>74-6APK-MB74</t>
  </si>
  <si>
    <t>ピンク花柄</t>
  </si>
  <si>
    <t>B07ZDCLLB7</t>
  </si>
  <si>
    <t>3G-9UQB-UWC8</t>
  </si>
  <si>
    <t>B07ZDCTTPN</t>
  </si>
  <si>
    <t>VA-E18X-JGS1</t>
  </si>
  <si>
    <t>B07ZDDHD1Q</t>
  </si>
  <si>
    <t>P2-GPKI-NCD6</t>
  </si>
  <si>
    <t>B07ZDFP7CC</t>
  </si>
  <si>
    <t>SA-EEPG-BNMR</t>
  </si>
  <si>
    <t>B09NJF2HY6</t>
  </si>
  <si>
    <t>A1-QYHS-GTNN</t>
  </si>
  <si>
    <t>B09NJD697S</t>
  </si>
  <si>
    <t>EO-0LNC-NHMG</t>
  </si>
  <si>
    <t>B09NJD26KC</t>
  </si>
  <si>
    <t>K0-FLHZ-7ZA5</t>
  </si>
  <si>
    <t>B09NHP9DGC</t>
  </si>
  <si>
    <t>LX-RA4O-U3NE</t>
  </si>
  <si>
    <t>B09NJD2MCR</t>
  </si>
  <si>
    <t>ZA-LRIH-XNSO</t>
  </si>
  <si>
    <t>B09NHPB9GJ</t>
  </si>
  <si>
    <t>D5-WGY2-NJ46</t>
  </si>
  <si>
    <t>B07ZDDTWQ1</t>
  </si>
  <si>
    <t>EU-XHVX-NDCN</t>
  </si>
  <si>
    <t>ブルー鹿</t>
  </si>
  <si>
    <t>B07ZDCJ8VZ</t>
  </si>
  <si>
    <t>XP-0S2T-TY8Z</t>
  </si>
  <si>
    <t>B07ZDF5LC6</t>
  </si>
  <si>
    <t>UZ-I6JW-6LOC</t>
  </si>
  <si>
    <t>B07ZDDNXF6</t>
  </si>
  <si>
    <t>L8-9KTN-4UJ3</t>
  </si>
  <si>
    <t>B07ZDDNJXQ</t>
  </si>
  <si>
    <t>L3-JQ85-GRB6</t>
  </si>
  <si>
    <t>B09NJF7F8W</t>
  </si>
  <si>
    <t>16-2SWK-FX0E</t>
  </si>
  <si>
    <t>B09NJD4MWR</t>
  </si>
  <si>
    <t>OL-SMR2-XQ5N</t>
  </si>
  <si>
    <t>B09NHPM8PF</t>
  </si>
  <si>
    <t>FZ-115Y-OM14</t>
  </si>
  <si>
    <t>B09NHPLTXS</t>
  </si>
  <si>
    <t>52-F9G7-9VMA</t>
  </si>
  <si>
    <t>B09NJBQTNV</t>
  </si>
  <si>
    <t>XN-MFE0-GATL</t>
  </si>
  <si>
    <t>B09NHNWZMQ</t>
  </si>
  <si>
    <t>MM-O4D6-SHDG</t>
  </si>
  <si>
    <t>B09NJFLF6Q</t>
  </si>
  <si>
    <t>VZ-6OKF-E98Z</t>
  </si>
  <si>
    <t>肌色恐竜柄</t>
  </si>
  <si>
    <t>B09NJFB849</t>
  </si>
  <si>
    <t>6K-UOLL-BKSO</t>
  </si>
  <si>
    <t>B09NJD42CQ</t>
  </si>
  <si>
    <t>RN-Y0CG-THR9</t>
  </si>
  <si>
    <t>B09NJDPY87</t>
  </si>
  <si>
    <t>GH-FJDY-ZE58</t>
  </si>
  <si>
    <t>B09NHPK496</t>
  </si>
  <si>
    <t>G1-CRSY-V1RT</t>
  </si>
  <si>
    <t>B09NJDZ2ZK</t>
  </si>
  <si>
    <t>WV-C417-6OVT</t>
  </si>
  <si>
    <t>T101</t>
  </si>
  <si>
    <t>B07RRD55DH</t>
  </si>
  <si>
    <t>SI-EW2B-SYU1</t>
  </si>
  <si>
    <t>ユニコーン</t>
  </si>
  <si>
    <t>B07RRCXLD1</t>
  </si>
  <si>
    <t>CB-0QZI-OQCR</t>
  </si>
  <si>
    <t>ワニ</t>
  </si>
  <si>
    <t>A002</t>
  </si>
  <si>
    <t>B07BD2HCRJ</t>
  </si>
  <si>
    <t>ZF-WFSJ-A6ZF</t>
  </si>
  <si>
    <t>5.5インチ</t>
  </si>
  <si>
    <t>B07Y6LMBJY</t>
  </si>
  <si>
    <t>E7-37BR-EYUS</t>
  </si>
  <si>
    <t>6.3インチ</t>
  </si>
  <si>
    <t>B07BD2VKPB</t>
  </si>
  <si>
    <t>HH-C9NW-XDRS</t>
  </si>
  <si>
    <t>バラ</t>
  </si>
  <si>
    <t>B07BD1W3F7</t>
  </si>
  <si>
    <t>NX-2DLF-APGH</t>
  </si>
  <si>
    <t>B07Y6LN4V3</t>
  </si>
  <si>
    <t>1P-I3VI-EH3R</t>
  </si>
  <si>
    <t>B07BCZTFC5</t>
  </si>
  <si>
    <t>7F-XFK6-NVFO</t>
  </si>
  <si>
    <t>浅いブルー</t>
  </si>
  <si>
    <t>A064</t>
  </si>
  <si>
    <t>B085WBNCVC</t>
  </si>
  <si>
    <t>BF-50OB-E7VJ</t>
  </si>
  <si>
    <t>iPhone11 Pro</t>
  </si>
  <si>
    <t>B085WCJJJV</t>
  </si>
  <si>
    <t>9C-BE03-VN10</t>
  </si>
  <si>
    <t>iPhone11 Pro Max</t>
  </si>
  <si>
    <t>A092</t>
  </si>
  <si>
    <t>B085WB5TRF</t>
  </si>
  <si>
    <t>DK-1E2Z-9AM5</t>
  </si>
  <si>
    <t>iPhone11</t>
  </si>
  <si>
    <t>B085WCHYF5</t>
  </si>
  <si>
    <t>AH-1IKT-5MTL</t>
  </si>
  <si>
    <t>B085WBBQY9</t>
  </si>
  <si>
    <t>X4-HL8V-M2GG</t>
  </si>
  <si>
    <t>A131</t>
  </si>
  <si>
    <t>B07F7MYFKZ</t>
  </si>
  <si>
    <t>VO-S3QE-R9I5</t>
  </si>
  <si>
    <t>S9</t>
  </si>
  <si>
    <t>B07F7P2JWC</t>
  </si>
  <si>
    <t>MS-UPHH-GB7X</t>
  </si>
  <si>
    <t>S9+</t>
  </si>
  <si>
    <t>B08668YR4R</t>
  </si>
  <si>
    <t>8O-25IU-CIFQ</t>
  </si>
  <si>
    <t>S10</t>
  </si>
  <si>
    <t>B086698W5M</t>
  </si>
  <si>
    <t>UN-HVX0-P7HZ</t>
  </si>
  <si>
    <t>S10+</t>
  </si>
  <si>
    <t>A134</t>
  </si>
  <si>
    <t>B07F875T7D</t>
  </si>
  <si>
    <t>HP-XX4G-Y96M</t>
  </si>
  <si>
    <t>Mate 10 lite</t>
  </si>
  <si>
    <t>B07F853C5Z</t>
  </si>
  <si>
    <t>U7-A3GW-AF6H</t>
  </si>
  <si>
    <t>Mate 10 Pro</t>
  </si>
  <si>
    <t>B07F867MKG</t>
  </si>
  <si>
    <t>T0-GEBV-U0AN</t>
  </si>
  <si>
    <t>P10</t>
  </si>
  <si>
    <t>B07F84V2FX</t>
  </si>
  <si>
    <t>WO-V9HK-H27X</t>
  </si>
  <si>
    <t>P10 lite</t>
  </si>
  <si>
    <t>A201</t>
  </si>
  <si>
    <t>B07MKY84W1</t>
  </si>
  <si>
    <t>IO-35A9-LU5F</t>
  </si>
  <si>
    <t>B07MDRBKJ7</t>
  </si>
  <si>
    <t>77-4R3H-SUVB</t>
  </si>
  <si>
    <t>A203</t>
  </si>
  <si>
    <t>B07MDRK79L</t>
  </si>
  <si>
    <t>52-9PLM-VHO3</t>
  </si>
  <si>
    <t>B07MKYDFHS</t>
  </si>
  <si>
    <t>5V-NUYV-7HP2</t>
  </si>
  <si>
    <t>B07MDRKGF2</t>
  </si>
  <si>
    <t>F8-AU52-G4DY</t>
  </si>
  <si>
    <t>レッド</t>
  </si>
  <si>
    <t>B07RJ133RM</t>
  </si>
  <si>
    <t>8L-CAKA-B7DR</t>
  </si>
  <si>
    <t>A204</t>
  </si>
  <si>
    <t>B07M6HK5G2</t>
  </si>
  <si>
    <t>JN-DHGJ-DWWY</t>
  </si>
  <si>
    <t>B07MHFCHP1</t>
  </si>
  <si>
    <t>L3-XJSG-VH5X</t>
  </si>
  <si>
    <t>B07MB7M4RV</t>
  </si>
  <si>
    <t>AI-A6LA-J87W</t>
  </si>
  <si>
    <t>B07MRHS7YW</t>
  </si>
  <si>
    <t>WC-M9OE-61R9</t>
  </si>
  <si>
    <t>A205</t>
  </si>
  <si>
    <t>B075J2J79H</t>
  </si>
  <si>
    <t>HT-W1DG-6WOZ</t>
  </si>
  <si>
    <t>B07SBR9Q99</t>
  </si>
  <si>
    <t>9J-60C5-FYD2</t>
  </si>
  <si>
    <t>B07SCRR4RB</t>
  </si>
  <si>
    <t>SB-5L0Z-3D3H</t>
  </si>
  <si>
    <t>B075J32HGN</t>
  </si>
  <si>
    <t>T7-YGR3-EG0W</t>
  </si>
  <si>
    <t>B075J34S4T</t>
  </si>
  <si>
    <t>3D-BXB0-JGLM</t>
  </si>
  <si>
    <t>B075J2YM5Q</t>
  </si>
  <si>
    <t>L9-6997-MQL3</t>
  </si>
  <si>
    <t>B022</t>
  </si>
  <si>
    <t>B07KP4QGRH</t>
  </si>
  <si>
    <t>42-24RS-JSM4</t>
  </si>
  <si>
    <t>iPhoneXR</t>
  </si>
  <si>
    <t>B07YW5FMNQ</t>
  </si>
  <si>
    <t>XG-EL8T-I35Q</t>
  </si>
  <si>
    <t>B07YW57VPP</t>
  </si>
  <si>
    <t>90-Y6H2-JWHH</t>
  </si>
  <si>
    <t>iPhone11 Pro/iPhone11 Pro Max</t>
  </si>
  <si>
    <t>B023</t>
  </si>
  <si>
    <t>B07KP4TB6N</t>
  </si>
  <si>
    <t>6D-LT0R-DX53</t>
  </si>
  <si>
    <t>ゴールド</t>
  </si>
  <si>
    <t>B07Z42VXSK</t>
  </si>
  <si>
    <t>VB-ILMQ-2BOI</t>
  </si>
  <si>
    <t>B07Z42JTKC</t>
  </si>
  <si>
    <t>V1-E0U7-BMWN</t>
  </si>
  <si>
    <t>B07KP55GVS</t>
  </si>
  <si>
    <t>C6-8ESQ-Z2P1</t>
  </si>
  <si>
    <t>シルバー</t>
  </si>
  <si>
    <t>B07KNTXQ1P</t>
  </si>
  <si>
    <t>WJ-6Y9G-6WLW</t>
  </si>
  <si>
    <t>iPhoneXS/iPhoneXS Max</t>
  </si>
  <si>
    <t>B07Z3ZR1JK</t>
  </si>
  <si>
    <t>Z2-EQ52-JK9S</t>
  </si>
  <si>
    <t>B07Z41NC6W</t>
  </si>
  <si>
    <t>KL-TWRH-7GL2</t>
  </si>
  <si>
    <t>B07KP5462Z</t>
  </si>
  <si>
    <t>W0-Y3W7-XAAQ</t>
  </si>
  <si>
    <t>B07Z3ZNTF9</t>
  </si>
  <si>
    <t>BD-7A87-W5M6</t>
  </si>
  <si>
    <t>B07Z42PJHT</t>
  </si>
  <si>
    <t>M0-LTH1-PW3A</t>
  </si>
  <si>
    <t>B07KP4ZY8C</t>
  </si>
  <si>
    <t>GX-1IWD-GA6R</t>
  </si>
  <si>
    <t>B087493PY6</t>
  </si>
  <si>
    <t>5Q-DBBG-5FCZ</t>
  </si>
  <si>
    <t>B07KP59R4B</t>
  </si>
  <si>
    <t>H6-FTBW-K4NZ</t>
  </si>
  <si>
    <t>ロースゴールド</t>
  </si>
  <si>
    <t>B07KP4WNLT</t>
  </si>
  <si>
    <t>GY-5VQW-7JDH</t>
  </si>
  <si>
    <t>B044</t>
  </si>
  <si>
    <t>B07X164M4M</t>
  </si>
  <si>
    <t>XS-9SRI-TI6I</t>
  </si>
  <si>
    <t>P30</t>
  </si>
  <si>
    <t>B07X1555L5</t>
  </si>
  <si>
    <t>MR-JP4P-NV6M</t>
  </si>
  <si>
    <t>P30 lite/P30 lite Premium</t>
  </si>
  <si>
    <t>B07X14JPV4</t>
  </si>
  <si>
    <t>EA-JJS3-3HNI</t>
  </si>
  <si>
    <t>P30 Pro</t>
  </si>
  <si>
    <t>B045</t>
  </si>
  <si>
    <t>B09CNV7XDY</t>
  </si>
  <si>
    <t>VV-CL8S-2YCV</t>
  </si>
  <si>
    <t>10xZoom</t>
  </si>
  <si>
    <t>B07YJD5WRM</t>
  </si>
  <si>
    <t>6M-QN1M-EHNH</t>
  </si>
  <si>
    <t>AX7</t>
  </si>
  <si>
    <t>B07YJ9WTY3</t>
  </si>
  <si>
    <t>XP-ZE01-2LOO</t>
  </si>
  <si>
    <t>R15Neo</t>
  </si>
  <si>
    <t>B07YJBV3KB</t>
  </si>
  <si>
    <t>SD-8N46-G8ZU</t>
  </si>
  <si>
    <t>R17 Pro</t>
  </si>
  <si>
    <t>B07YJBK3SR</t>
  </si>
  <si>
    <t>Q9-I3RF-FGQL</t>
  </si>
  <si>
    <t>R17Neo</t>
  </si>
  <si>
    <t>B049</t>
  </si>
  <si>
    <t>B07MDDZFX4</t>
  </si>
  <si>
    <t>7A-CKO1-GFG3</t>
  </si>
  <si>
    <t>Note9</t>
  </si>
  <si>
    <t>B051</t>
  </si>
  <si>
    <t>B07WPM1YWQ</t>
  </si>
  <si>
    <t>W1-UPMG-YJK6</t>
  </si>
  <si>
    <t>B07WYR3NNX</t>
  </si>
  <si>
    <t>R4-00L8-6NE1</t>
  </si>
  <si>
    <t>S9 Plus</t>
  </si>
  <si>
    <t>B07WZ3WJGK</t>
  </si>
  <si>
    <t>X8-HSTT-L3E8</t>
  </si>
  <si>
    <t>S10/S10 Plus</t>
  </si>
  <si>
    <t>B104</t>
  </si>
  <si>
    <t>B07WXTV6LH</t>
  </si>
  <si>
    <t>VL-ZPFL-ZNLY</t>
  </si>
  <si>
    <t>A30</t>
  </si>
  <si>
    <t>C034</t>
  </si>
  <si>
    <t>B07S4K7DXF</t>
  </si>
  <si>
    <t>IR-I1X3-ET6M</t>
  </si>
  <si>
    <t>E011</t>
  </si>
  <si>
    <t>B079D8V35R</t>
  </si>
  <si>
    <t>S2-ZGL0-S1YY</t>
  </si>
  <si>
    <t>B079D8B6MB</t>
  </si>
  <si>
    <t>AE-JUFV-NCYO</t>
  </si>
  <si>
    <t>B079D86DWF</t>
  </si>
  <si>
    <t>DK-T737-A3K3</t>
  </si>
  <si>
    <t>迷彩ゴールド</t>
  </si>
  <si>
    <t>B079D758GG</t>
  </si>
  <si>
    <t>C9-MM9X-GIU6</t>
  </si>
  <si>
    <t>迷彩ブルー</t>
  </si>
  <si>
    <t>E012</t>
  </si>
  <si>
    <t>B075FW8FR8</t>
  </si>
  <si>
    <t>3S-HT41-C1YX</t>
  </si>
  <si>
    <t>B075FVZSZS</t>
  </si>
  <si>
    <t>EO-OZKU-9AFO</t>
  </si>
  <si>
    <t>B075FRSVYB</t>
  </si>
  <si>
    <t>K6-SFZC-RV6Q</t>
  </si>
  <si>
    <t>ハッカグリーン</t>
  </si>
  <si>
    <t>B075FS1NY4</t>
  </si>
  <si>
    <t>SQ-X4FX-KVHI</t>
  </si>
  <si>
    <t>B075FWY281</t>
  </si>
  <si>
    <t>AP-2YQN-JN2I</t>
  </si>
  <si>
    <t>B075FRVHGY</t>
  </si>
  <si>
    <t>1O-KWPS-O0IF</t>
  </si>
  <si>
    <t>B075FVND4Z</t>
  </si>
  <si>
    <t>SJ-9K67-9FA3</t>
  </si>
  <si>
    <t>E013</t>
  </si>
  <si>
    <t>B0BDGFTPYW</t>
  </si>
  <si>
    <t>KC-8ZTI-64WH</t>
  </si>
  <si>
    <t>B0BDGFS6LP</t>
  </si>
  <si>
    <t>R7-7LQK-MVQ3</t>
  </si>
  <si>
    <t>シャンペン</t>
  </si>
  <si>
    <t>B0BDGHRHQY</t>
  </si>
  <si>
    <t>ME-ETAE-GQNM</t>
  </si>
  <si>
    <t>B0BDGJ8YGC</t>
  </si>
  <si>
    <t>E3-Y1I9-YMMX</t>
  </si>
  <si>
    <t>B0BDGJBF4F</t>
  </si>
  <si>
    <t>IL-NDTM-ERFJ</t>
  </si>
  <si>
    <t>B0BDGL6LLY</t>
  </si>
  <si>
    <t>7V-FKV2-EZBZ</t>
  </si>
  <si>
    <t>E014</t>
  </si>
  <si>
    <t>B0BDVWKJYM</t>
  </si>
  <si>
    <t>HU-M96V-5BX9</t>
  </si>
  <si>
    <t>B0BDVTN6SZ</t>
  </si>
  <si>
    <t>Z6-0KON-YZXT</t>
  </si>
  <si>
    <t>B0BDVVLCVC</t>
  </si>
  <si>
    <t>R2-UDQP-WYP7</t>
  </si>
  <si>
    <t>B0BDVX165M</t>
  </si>
  <si>
    <t>C1-1RON-UU4X</t>
  </si>
  <si>
    <t>E015</t>
  </si>
  <si>
    <t>B075HKDBLX</t>
  </si>
  <si>
    <t>7Y-BBJC-HSZ5</t>
  </si>
  <si>
    <t>スター型 (ゴールド)</t>
  </si>
  <si>
    <t>B075HLL1FN</t>
  </si>
  <si>
    <t>QM-VZZN-MPA1</t>
  </si>
  <si>
    <t>スター型 (シルバー)</t>
  </si>
  <si>
    <t>B075HLBJ6C</t>
  </si>
  <si>
    <t>R2-MSJY-7BCU</t>
  </si>
  <si>
    <t>スター型 (ブラック)</t>
  </si>
  <si>
    <t>B075HJMRRM</t>
  </si>
  <si>
    <t>7N-U68Y-9FXD</t>
  </si>
  <si>
    <t>スター型 (ロースゴールド)</t>
  </si>
  <si>
    <t>E016</t>
  </si>
  <si>
    <t>B078CQTFVB</t>
  </si>
  <si>
    <t>NO-1LUF-FKZC</t>
  </si>
  <si>
    <t>B087JTYPD1</t>
  </si>
  <si>
    <t>YM-9WR9-8MLJ</t>
  </si>
  <si>
    <t>ゴールド(艶消し)</t>
  </si>
  <si>
    <t>B077WBKVWH</t>
  </si>
  <si>
    <t>5G-3Q50-SPXK</t>
  </si>
  <si>
    <t>B087JDKQKP</t>
  </si>
  <si>
    <t>V1-GOKZ-LZTR</t>
  </si>
  <si>
    <t>シルバー(艶消し)</t>
  </si>
  <si>
    <t>B077WGWLSL</t>
  </si>
  <si>
    <t>RJ-HRS2-0QH1</t>
  </si>
  <si>
    <t>B087JD5WDQ</t>
  </si>
  <si>
    <t>WE-JWY3-JZZB</t>
  </si>
  <si>
    <t>ブラック(艶消し)</t>
  </si>
  <si>
    <t>B07858PBRQ</t>
  </si>
  <si>
    <t>K0-E2OF-6MKQ</t>
  </si>
  <si>
    <t>B087JRD27C</t>
  </si>
  <si>
    <t>37-HF6Y-WKFG</t>
  </si>
  <si>
    <t>ロースゴールド(艶消し)</t>
  </si>
  <si>
    <t>E017</t>
  </si>
  <si>
    <t>B0BDXM4CBF</t>
  </si>
  <si>
    <t>KU-G0LT-S0AM</t>
  </si>
  <si>
    <t>B0BDXNTCZR</t>
  </si>
  <si>
    <t>85-QF8G-VOZ6</t>
  </si>
  <si>
    <t>B0BDXLST27</t>
  </si>
  <si>
    <t>KC-LDES-R7ZF</t>
  </si>
  <si>
    <t>B0BDXLTGN2</t>
  </si>
  <si>
    <t>3C-MR7Y-UGC1</t>
  </si>
  <si>
    <t>B0BDXMVJYC</t>
  </si>
  <si>
    <t>C0-IOD4-U0NT</t>
  </si>
  <si>
    <t>B0BDXKJLS5</t>
  </si>
  <si>
    <t>J6-KSFA-LMQU</t>
  </si>
  <si>
    <t>E018</t>
  </si>
  <si>
    <t>B0BF5VQ34X</t>
  </si>
  <si>
    <t>CI-7IL9-RFKZ</t>
  </si>
  <si>
    <t>B0BF5X2DM4</t>
  </si>
  <si>
    <t>4O-P7KL-43AE</t>
  </si>
  <si>
    <t>B0BF5YRMXV</t>
  </si>
  <si>
    <t>9R-RQ2E-ZD29</t>
  </si>
  <si>
    <t>B0BF5V2BBK</t>
  </si>
  <si>
    <t>F9-56YE-Z5U9</t>
  </si>
  <si>
    <t>E019</t>
  </si>
  <si>
    <t>B0BFBQLD1B</t>
  </si>
  <si>
    <t>AL-392U-9UI3</t>
  </si>
  <si>
    <t>B0BFBM972B</t>
  </si>
  <si>
    <t>X9-K7DM-YD55</t>
  </si>
  <si>
    <t>B0BFBPVB65</t>
  </si>
  <si>
    <t>W0-0J61-LYTM</t>
  </si>
  <si>
    <t>B0BFBNKH9B</t>
  </si>
  <si>
    <t>1R-552I-O1G6</t>
  </si>
  <si>
    <t>G020</t>
  </si>
  <si>
    <t>B082XN27MC</t>
  </si>
  <si>
    <t>BQ-4KCB-Q3G7</t>
  </si>
  <si>
    <t>B07S7M5PXD</t>
  </si>
  <si>
    <t>TF-2OKT-36TG</t>
  </si>
  <si>
    <t>G021</t>
  </si>
  <si>
    <t>B075PQQ82W</t>
  </si>
  <si>
    <t>4W-MBIG-SNSS</t>
  </si>
  <si>
    <t>B07S8L6LD4</t>
  </si>
  <si>
    <t>A3-AIYT-1RLD</t>
  </si>
  <si>
    <t>G022</t>
  </si>
  <si>
    <t>B07SR6GSLT</t>
  </si>
  <si>
    <t>JC-9CLM-Q8BL</t>
  </si>
  <si>
    <t>ー</t>
  </si>
  <si>
    <t>N009</t>
  </si>
  <si>
    <t>B075SL9TG7</t>
  </si>
  <si>
    <t>87-W95M-7OVU</t>
  </si>
  <si>
    <t>B075SGCRRV</t>
  </si>
  <si>
    <t>Y2-POQD-JZLK</t>
  </si>
  <si>
    <t>N011</t>
  </si>
  <si>
    <t>B07YJ636ML</t>
  </si>
  <si>
    <t>0I-SDHD-P10S</t>
  </si>
  <si>
    <t>改進版-黒</t>
  </si>
  <si>
    <t>B089S367N2</t>
  </si>
  <si>
    <t>NR-KXVH-IGJ2</t>
  </si>
  <si>
    <t>改進版-黒(Type-C)</t>
  </si>
  <si>
    <t>B089S35VY8</t>
  </si>
  <si>
    <t>5R-19HH-5WB5</t>
  </si>
  <si>
    <t>改進版-白(Type-C)</t>
  </si>
  <si>
    <t>N013</t>
  </si>
  <si>
    <t>B07YJ66QCD</t>
  </si>
  <si>
    <t>PO-1QJJ-NLXD</t>
  </si>
  <si>
    <t>B07YJ74NJC</t>
  </si>
  <si>
    <t>XF-YJEH-9UXM</t>
  </si>
  <si>
    <t>O021</t>
  </si>
  <si>
    <t>B07ZMFZTN4</t>
  </si>
  <si>
    <t>D5-BQDA-9KSD</t>
  </si>
  <si>
    <t>パープル</t>
  </si>
  <si>
    <t>B08QDLTXNP</t>
  </si>
  <si>
    <t>AZ-KB9V-WOXZ</t>
  </si>
  <si>
    <t>ブラウン</t>
  </si>
  <si>
    <t>B077WJ3XKY</t>
  </si>
  <si>
    <t>6H-040M-0Z6H</t>
  </si>
  <si>
    <t>B077WKV76K</t>
  </si>
  <si>
    <t>O6-48G1-BEO9</t>
  </si>
  <si>
    <t>深いブルー</t>
  </si>
  <si>
    <t>O022</t>
  </si>
  <si>
    <t>B0B9NZ86R9</t>
  </si>
  <si>
    <t>AU-FN03-HI94</t>
  </si>
  <si>
    <t>B0B9P1H94H</t>
  </si>
  <si>
    <t>92-4A5S-OC9X</t>
  </si>
  <si>
    <t>B0B9P3N38Z</t>
  </si>
  <si>
    <t>EQ-WA5K-9R2V</t>
  </si>
  <si>
    <t>O023</t>
  </si>
  <si>
    <t>B0B9P1VWBZ</t>
  </si>
  <si>
    <t>J2-2MJ8-2ZQH</t>
  </si>
  <si>
    <t>B0B9P3683C</t>
  </si>
  <si>
    <t>8C-8ECQ-F6EJ</t>
  </si>
  <si>
    <t>B0B9P2J6VG</t>
  </si>
  <si>
    <t>DK-2RUB-YGHH</t>
  </si>
  <si>
    <t>O024</t>
  </si>
  <si>
    <t>B0B9PKP3X6</t>
  </si>
  <si>
    <t>HV-JIHG-96GB</t>
  </si>
  <si>
    <t>B0B9PDS58Z</t>
  </si>
  <si>
    <t>BR-DCUJ-1C46</t>
  </si>
  <si>
    <t>B0B9P36CR8</t>
  </si>
  <si>
    <t>C9-6YYC-ZB4Z</t>
  </si>
  <si>
    <t>B0B9P486L6</t>
  </si>
  <si>
    <t>1Y-QW64-9HOO</t>
  </si>
  <si>
    <t>S017</t>
  </si>
  <si>
    <t>B07C7KGKBH</t>
  </si>
  <si>
    <t>HM-5URZ-2K38</t>
  </si>
  <si>
    <t>B07C76HMBS</t>
  </si>
  <si>
    <t>EC-FOVX-FOBJ</t>
  </si>
  <si>
    <t>B07C76HLX1</t>
  </si>
  <si>
    <t>8Q-579N-RMNK</t>
  </si>
  <si>
    <t>B07C7NS57M</t>
  </si>
  <si>
    <t>JQ-MLRE-AH9L</t>
  </si>
  <si>
    <t>B07C7JX67Y</t>
  </si>
  <si>
    <t>97-W48L-K89A</t>
  </si>
  <si>
    <t>B07C7PVL42</t>
  </si>
  <si>
    <t>T8-FSOJ-B0V1</t>
  </si>
  <si>
    <t>B09P8SVSXS</t>
  </si>
  <si>
    <t>N7-DJHE-BRRC</t>
  </si>
  <si>
    <t>三色セットA</t>
  </si>
  <si>
    <t>B09P8V2ZC7</t>
  </si>
  <si>
    <t>LR-3KLG-FCBD</t>
  </si>
  <si>
    <t>三色セットB</t>
  </si>
  <si>
    <t>S018</t>
  </si>
  <si>
    <t>B09Y99KC38</t>
  </si>
  <si>
    <t>DC-2LS2-5Z5Z</t>
  </si>
  <si>
    <t>B09Y98VNYK</t>
  </si>
  <si>
    <t>7A-L7QB-XML7</t>
  </si>
  <si>
    <t>B09Y985544</t>
  </si>
  <si>
    <t>06-YRWT-IFB9</t>
  </si>
  <si>
    <t>B09Y99ZVKG</t>
  </si>
  <si>
    <t>H2-VZNF-D697</t>
  </si>
  <si>
    <t>ベージュ</t>
  </si>
  <si>
    <t>B09Y97SQRN</t>
  </si>
  <si>
    <t>8B-7ZE5-EVBI</t>
  </si>
  <si>
    <t>B09Y99SSXR</t>
  </si>
  <si>
    <t>9Y-6PRY-JAPY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</si>
</sst>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游ゴシック"/>
      <charset val="134"/>
    </font>
    <font>
      <sz val="10"/>
      <name val="等线"/>
      <charset val="134"/>
      <scheme val="minor"/>
    </font>
    <font>
      <b/>
      <sz val="18"/>
      <name val="等线"/>
      <charset val="134"/>
      <scheme val="minor"/>
    </font>
    <font>
      <b/>
      <sz val="10"/>
      <name val="游ゴシック"/>
      <charset val="134"/>
    </font>
    <font>
      <sz val="10"/>
      <name val="ＭＳ ゴシック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27" applyNumberFormat="0" applyAlignment="0" applyProtection="0">
      <alignment vertical="center"/>
    </xf>
    <xf numFmtId="0" fontId="16" fillId="7" borderId="28" applyNumberFormat="0" applyAlignment="0" applyProtection="0">
      <alignment vertical="center"/>
    </xf>
    <xf numFmtId="0" fontId="17" fillId="7" borderId="27" applyNumberFormat="0" applyAlignment="0" applyProtection="0">
      <alignment vertical="center"/>
    </xf>
    <xf numFmtId="0" fontId="18" fillId="8" borderId="29" applyNumberFormat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176" fontId="5" fillId="3" borderId="4" xfId="49" applyNumberFormat="1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vertical="center"/>
    </xf>
    <xf numFmtId="0" fontId="6" fillId="0" borderId="6" xfId="0" applyNumberFormat="1" applyFont="1" applyBorder="1" applyAlignment="1">
      <alignment vertical="center"/>
    </xf>
    <xf numFmtId="0" fontId="3" fillId="0" borderId="7" xfId="0" applyNumberFormat="1" applyFont="1" applyBorder="1" applyAlignment="1">
      <alignment horizontal="left" vertical="center"/>
    </xf>
    <xf numFmtId="0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horizontal="left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left" vertical="center"/>
    </xf>
    <xf numFmtId="0" fontId="3" fillId="0" borderId="14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vertical="center"/>
    </xf>
    <xf numFmtId="177" fontId="3" fillId="0" borderId="16" xfId="0" applyNumberFormat="1" applyFont="1" applyBorder="1" applyAlignment="1">
      <alignment vertical="center"/>
    </xf>
    <xf numFmtId="176" fontId="5" fillId="3" borderId="17" xfId="49" applyNumberFormat="1" applyFont="1" applyFill="1" applyBorder="1" applyAlignment="1">
      <alignment horizontal="center" vertical="center" wrapText="1"/>
    </xf>
    <xf numFmtId="0" fontId="5" fillId="3" borderId="18" xfId="49" applyFont="1" applyFill="1" applyBorder="1" applyAlignment="1">
      <alignment horizontal="center" vertical="center" wrapText="1"/>
    </xf>
    <xf numFmtId="177" fontId="3" fillId="4" borderId="19" xfId="0" applyNumberFormat="1" applyFont="1" applyFill="1" applyBorder="1" applyAlignment="1">
      <alignment vertical="center"/>
    </xf>
    <xf numFmtId="0" fontId="3" fillId="0" borderId="20" xfId="0" applyNumberFormat="1" applyFont="1" applyBorder="1" applyAlignment="1">
      <alignment vertical="center"/>
    </xf>
    <xf numFmtId="177" fontId="3" fillId="4" borderId="21" xfId="0" applyNumberFormat="1" applyFont="1" applyFill="1" applyBorder="1" applyAlignment="1">
      <alignment vertical="center"/>
    </xf>
    <xf numFmtId="0" fontId="3" fillId="0" borderId="22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99FF"/>
      <color rgb="00FFCCFF"/>
      <color rgb="00CCFFFF"/>
      <color rgb="00FF66FF"/>
      <color rgb="00FF5050"/>
      <color rgb="00FFCDFF"/>
      <color rgb="00FFFFCC"/>
      <color rgb="00FF69FF"/>
      <color rgb="00FF9BFF"/>
      <color rgb="0065D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jpeg"/><Relationship Id="rId98" Type="http://schemas.openxmlformats.org/officeDocument/2006/relationships/image" Target="media/image98.jpeg"/><Relationship Id="rId97" Type="http://schemas.openxmlformats.org/officeDocument/2006/relationships/image" Target="media/image97.jpeg"/><Relationship Id="rId96" Type="http://schemas.openxmlformats.org/officeDocument/2006/relationships/image" Target="media/image96.jpeg"/><Relationship Id="rId95" Type="http://schemas.openxmlformats.org/officeDocument/2006/relationships/image" Target="media/image95.jpeg"/><Relationship Id="rId94" Type="http://schemas.openxmlformats.org/officeDocument/2006/relationships/image" Target="media/image94.jpeg"/><Relationship Id="rId93" Type="http://schemas.openxmlformats.org/officeDocument/2006/relationships/image" Target="media/image93.jpeg"/><Relationship Id="rId92" Type="http://schemas.openxmlformats.org/officeDocument/2006/relationships/image" Target="media/image92.jpeg"/><Relationship Id="rId91" Type="http://schemas.openxmlformats.org/officeDocument/2006/relationships/image" Target="media/image91.jpeg"/><Relationship Id="rId90" Type="http://schemas.openxmlformats.org/officeDocument/2006/relationships/image" Target="media/image90.jpeg"/><Relationship Id="rId9" Type="http://schemas.openxmlformats.org/officeDocument/2006/relationships/image" Target="media/image10.jpeg"/><Relationship Id="rId89" Type="http://schemas.openxmlformats.org/officeDocument/2006/relationships/image" Target="media/image89.jpeg"/><Relationship Id="rId88" Type="http://schemas.openxmlformats.org/officeDocument/2006/relationships/image" Target="media/image88.jpeg"/><Relationship Id="rId87" Type="http://schemas.openxmlformats.org/officeDocument/2006/relationships/image" Target="media/image87.jpeg"/><Relationship Id="rId86" Type="http://schemas.openxmlformats.org/officeDocument/2006/relationships/image" Target="media/image86.jpeg"/><Relationship Id="rId85" Type="http://schemas.openxmlformats.org/officeDocument/2006/relationships/image" Target="media/image85.jpeg"/><Relationship Id="rId84" Type="http://schemas.openxmlformats.org/officeDocument/2006/relationships/image" Target="media/image84.jpeg"/><Relationship Id="rId83" Type="http://schemas.openxmlformats.org/officeDocument/2006/relationships/image" Target="media/image83.jpeg"/><Relationship Id="rId82" Type="http://schemas.openxmlformats.org/officeDocument/2006/relationships/image" Target="media/image82.jpeg"/><Relationship Id="rId81" Type="http://schemas.openxmlformats.org/officeDocument/2006/relationships/image" Target="media/image81.jpeg"/><Relationship Id="rId80" Type="http://schemas.openxmlformats.org/officeDocument/2006/relationships/image" Target="media/image80.jpeg"/><Relationship Id="rId8" Type="http://schemas.openxmlformats.org/officeDocument/2006/relationships/image" Target="media/image9.jpeg"/><Relationship Id="rId79" Type="http://schemas.openxmlformats.org/officeDocument/2006/relationships/image" Target="media/image79.jpeg"/><Relationship Id="rId78" Type="http://schemas.openxmlformats.org/officeDocument/2006/relationships/image" Target="media/image78.png"/><Relationship Id="rId77" Type="http://schemas.openxmlformats.org/officeDocument/2006/relationships/image" Target="media/image77.jpeg"/><Relationship Id="rId76" Type="http://schemas.openxmlformats.org/officeDocument/2006/relationships/image" Target="media/image76.png"/><Relationship Id="rId75" Type="http://schemas.openxmlformats.org/officeDocument/2006/relationships/image" Target="media/image75.jpeg"/><Relationship Id="rId74" Type="http://schemas.openxmlformats.org/officeDocument/2006/relationships/image" Target="media/image74.jpeg"/><Relationship Id="rId73" Type="http://schemas.openxmlformats.org/officeDocument/2006/relationships/image" Target="media/image73.jpeg"/><Relationship Id="rId72" Type="http://schemas.openxmlformats.org/officeDocument/2006/relationships/image" Target="media/image72.jpeg"/><Relationship Id="rId71" Type="http://schemas.openxmlformats.org/officeDocument/2006/relationships/image" Target="media/image1.jpeg"/><Relationship Id="rId70" Type="http://schemas.openxmlformats.org/officeDocument/2006/relationships/image" Target="media/image71.jpeg"/><Relationship Id="rId7" Type="http://schemas.openxmlformats.org/officeDocument/2006/relationships/image" Target="media/image8.jpeg"/><Relationship Id="rId69" Type="http://schemas.openxmlformats.org/officeDocument/2006/relationships/image" Target="media/image70.jpeg"/><Relationship Id="rId68" Type="http://schemas.openxmlformats.org/officeDocument/2006/relationships/image" Target="media/image69.jpeg"/><Relationship Id="rId67" Type="http://schemas.openxmlformats.org/officeDocument/2006/relationships/image" Target="media/image68.jpeg"/><Relationship Id="rId66" Type="http://schemas.openxmlformats.org/officeDocument/2006/relationships/image" Target="media/image67.jpeg"/><Relationship Id="rId65" Type="http://schemas.openxmlformats.org/officeDocument/2006/relationships/image" Target="media/image66.jpeg"/><Relationship Id="rId64" Type="http://schemas.openxmlformats.org/officeDocument/2006/relationships/image" Target="media/image65.jpeg"/><Relationship Id="rId63" Type="http://schemas.openxmlformats.org/officeDocument/2006/relationships/image" Target="media/image64.jpeg"/><Relationship Id="rId62" Type="http://schemas.openxmlformats.org/officeDocument/2006/relationships/image" Target="media/image63.jpeg"/><Relationship Id="rId61" Type="http://schemas.openxmlformats.org/officeDocument/2006/relationships/image" Target="media/image62.jpeg"/><Relationship Id="rId60" Type="http://schemas.openxmlformats.org/officeDocument/2006/relationships/image" Target="media/image61.jpeg"/><Relationship Id="rId6" Type="http://schemas.openxmlformats.org/officeDocument/2006/relationships/image" Target="media/image7.jpeg"/><Relationship Id="rId59" Type="http://schemas.openxmlformats.org/officeDocument/2006/relationships/image" Target="media/image60.jpeg"/><Relationship Id="rId58" Type="http://schemas.openxmlformats.org/officeDocument/2006/relationships/image" Target="media/image59.jpeg"/><Relationship Id="rId57" Type="http://schemas.openxmlformats.org/officeDocument/2006/relationships/image" Target="media/image58.jpeg"/><Relationship Id="rId56" Type="http://schemas.openxmlformats.org/officeDocument/2006/relationships/image" Target="media/image57.jpeg"/><Relationship Id="rId55" Type="http://schemas.openxmlformats.org/officeDocument/2006/relationships/image" Target="media/image56.jpeg"/><Relationship Id="rId54" Type="http://schemas.openxmlformats.org/officeDocument/2006/relationships/image" Target="media/image55.jpeg"/><Relationship Id="rId53" Type="http://schemas.openxmlformats.org/officeDocument/2006/relationships/image" Target="media/image54.jpeg"/><Relationship Id="rId52" Type="http://schemas.openxmlformats.org/officeDocument/2006/relationships/image" Target="media/image53.jpeg"/><Relationship Id="rId51" Type="http://schemas.openxmlformats.org/officeDocument/2006/relationships/image" Target="media/image52.jpeg"/><Relationship Id="rId50" Type="http://schemas.openxmlformats.org/officeDocument/2006/relationships/image" Target="media/image51.jpeg"/><Relationship Id="rId5" Type="http://schemas.openxmlformats.org/officeDocument/2006/relationships/image" Target="media/image6.jpeg"/><Relationship Id="rId49" Type="http://schemas.openxmlformats.org/officeDocument/2006/relationships/image" Target="media/image50.jpeg"/><Relationship Id="rId48" Type="http://schemas.openxmlformats.org/officeDocument/2006/relationships/image" Target="media/image49.jpeg"/><Relationship Id="rId47" Type="http://schemas.openxmlformats.org/officeDocument/2006/relationships/image" Target="media/image48.jpeg"/><Relationship Id="rId46" Type="http://schemas.openxmlformats.org/officeDocument/2006/relationships/image" Target="media/image47.jpeg"/><Relationship Id="rId45" Type="http://schemas.openxmlformats.org/officeDocument/2006/relationships/image" Target="media/image46.jpeg"/><Relationship Id="rId44" Type="http://schemas.openxmlformats.org/officeDocument/2006/relationships/image" Target="media/image45.jpeg"/><Relationship Id="rId43" Type="http://schemas.openxmlformats.org/officeDocument/2006/relationships/image" Target="media/image44.jpeg"/><Relationship Id="rId42" Type="http://schemas.openxmlformats.org/officeDocument/2006/relationships/image" Target="media/image43.jpeg"/><Relationship Id="rId41" Type="http://schemas.openxmlformats.org/officeDocument/2006/relationships/image" Target="media/image42.jpeg"/><Relationship Id="rId40" Type="http://schemas.openxmlformats.org/officeDocument/2006/relationships/image" Target="media/image41.jpeg"/><Relationship Id="rId4" Type="http://schemas.openxmlformats.org/officeDocument/2006/relationships/image" Target="media/image5.jpeg"/><Relationship Id="rId39" Type="http://schemas.openxmlformats.org/officeDocument/2006/relationships/image" Target="media/image40.jpeg"/><Relationship Id="rId38" Type="http://schemas.openxmlformats.org/officeDocument/2006/relationships/image" Target="media/image39.jpeg"/><Relationship Id="rId37" Type="http://schemas.openxmlformats.org/officeDocument/2006/relationships/image" Target="media/image38.jpeg"/><Relationship Id="rId36" Type="http://schemas.openxmlformats.org/officeDocument/2006/relationships/image" Target="media/image37.jpeg"/><Relationship Id="rId35" Type="http://schemas.openxmlformats.org/officeDocument/2006/relationships/image" Target="media/image36.jpeg"/><Relationship Id="rId34" Type="http://schemas.openxmlformats.org/officeDocument/2006/relationships/image" Target="media/image35.jpeg"/><Relationship Id="rId33" Type="http://schemas.openxmlformats.org/officeDocument/2006/relationships/image" Target="media/image34.jpeg"/><Relationship Id="rId32" Type="http://schemas.openxmlformats.org/officeDocument/2006/relationships/image" Target="media/image33.jpeg"/><Relationship Id="rId31" Type="http://schemas.openxmlformats.org/officeDocument/2006/relationships/image" Target="media/image32.jpeg"/><Relationship Id="rId30" Type="http://schemas.openxmlformats.org/officeDocument/2006/relationships/image" Target="media/image31.jpeg"/><Relationship Id="rId3" Type="http://schemas.openxmlformats.org/officeDocument/2006/relationships/image" Target="media/image4.jpeg"/><Relationship Id="rId29" Type="http://schemas.openxmlformats.org/officeDocument/2006/relationships/image" Target="media/image30.jpeg"/><Relationship Id="rId28" Type="http://schemas.openxmlformats.org/officeDocument/2006/relationships/image" Target="media/image29.jpeg"/><Relationship Id="rId27" Type="http://schemas.openxmlformats.org/officeDocument/2006/relationships/image" Target="media/image28.jpeg"/><Relationship Id="rId26" Type="http://schemas.openxmlformats.org/officeDocument/2006/relationships/image" Target="media/image27.jpeg"/><Relationship Id="rId25" Type="http://schemas.openxmlformats.org/officeDocument/2006/relationships/image" Target="media/image26.jpeg"/><Relationship Id="rId24" Type="http://schemas.openxmlformats.org/officeDocument/2006/relationships/image" Target="media/image25.jpeg"/><Relationship Id="rId23" Type="http://schemas.openxmlformats.org/officeDocument/2006/relationships/image" Target="media/image24.jpeg"/><Relationship Id="rId22" Type="http://schemas.openxmlformats.org/officeDocument/2006/relationships/image" Target="media/image23.jpeg"/><Relationship Id="rId21" Type="http://schemas.openxmlformats.org/officeDocument/2006/relationships/image" Target="media/image22.jpeg"/><Relationship Id="rId20" Type="http://schemas.openxmlformats.org/officeDocument/2006/relationships/image" Target="media/image21.jpeg"/><Relationship Id="rId2" Type="http://schemas.openxmlformats.org/officeDocument/2006/relationships/image" Target="media/image3.jpeg"/><Relationship Id="rId19" Type="http://schemas.openxmlformats.org/officeDocument/2006/relationships/image" Target="media/image20.jpeg"/><Relationship Id="rId18" Type="http://schemas.openxmlformats.org/officeDocument/2006/relationships/image" Target="media/image19.jpeg"/><Relationship Id="rId17" Type="http://schemas.openxmlformats.org/officeDocument/2006/relationships/image" Target="media/image18.jpeg"/><Relationship Id="rId16" Type="http://schemas.openxmlformats.org/officeDocument/2006/relationships/image" Target="media/image17.jpeg"/><Relationship Id="rId15" Type="http://schemas.openxmlformats.org/officeDocument/2006/relationships/image" Target="media/image16.jpeg"/><Relationship Id="rId14" Type="http://schemas.openxmlformats.org/officeDocument/2006/relationships/image" Target="media/image15.jpeg"/><Relationship Id="rId13" Type="http://schemas.openxmlformats.org/officeDocument/2006/relationships/image" Target="media/image14.jpeg"/><Relationship Id="rId12" Type="http://schemas.openxmlformats.org/officeDocument/2006/relationships/image" Target="media/image13.jpeg"/><Relationship Id="rId11" Type="http://schemas.openxmlformats.org/officeDocument/2006/relationships/image" Target="media/image12.jpeg"/><Relationship Id="rId104" Type="http://schemas.openxmlformats.org/officeDocument/2006/relationships/image" Target="media/image104.jpeg"/><Relationship Id="rId103" Type="http://schemas.openxmlformats.org/officeDocument/2006/relationships/image" Target="media/image103.jpeg"/><Relationship Id="rId102" Type="http://schemas.openxmlformats.org/officeDocument/2006/relationships/image" Target="media/image102.jpeg"/><Relationship Id="rId101" Type="http://schemas.openxmlformats.org/officeDocument/2006/relationships/image" Target="media/image101.jpeg"/><Relationship Id="rId100" Type="http://schemas.openxmlformats.org/officeDocument/2006/relationships/image" Target="media/image100.jpeg"/><Relationship Id="rId10" Type="http://schemas.openxmlformats.org/officeDocument/2006/relationships/image" Target="media/image11.jpeg"/><Relationship Id="rId1" Type="http://schemas.openxmlformats.org/officeDocument/2006/relationships/image" Target="media/image2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6350</xdr:colOff>
      <xdr:row>393</xdr:row>
      <xdr:rowOff>1270</xdr:rowOff>
    </xdr:from>
    <xdr:to>
      <xdr:col>5</xdr:col>
      <xdr:colOff>6350</xdr:colOff>
      <xdr:row>393</xdr:row>
      <xdr:rowOff>1270</xdr:rowOff>
    </xdr:to>
    <xdr:pic>
      <xdr:nvPicPr>
        <xdr:cNvPr id="78" name="图片 77" descr="1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32300" y="71276845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2"/>
  <sheetViews>
    <sheetView showGridLines="0" tabSelected="1" zoomScale="90" zoomScaleNormal="90" workbookViewId="0">
      <selection activeCell="O10" sqref="O10"/>
    </sheetView>
  </sheetViews>
  <sheetFormatPr defaultColWidth="9" defaultRowHeight="12.75"/>
  <cols>
    <col min="1" max="1" width="2.63333333333333" style="3" customWidth="1"/>
    <col min="2" max="2" width="8.63333333333333" style="3" customWidth="1"/>
    <col min="3" max="3" width="10.6333333333333" style="3" customWidth="1"/>
    <col min="4" max="4" width="15.55" style="3" customWidth="1"/>
    <col min="5" max="5" width="20.6333333333333" style="4" customWidth="1"/>
    <col min="6" max="6" width="18.9666666666667" style="3" customWidth="1"/>
    <col min="7" max="7" width="20.6333333333333" style="3" customWidth="1"/>
    <col min="8" max="10" width="8.63333333333333" style="3" customWidth="1"/>
    <col min="11" max="16384" width="9" style="3"/>
  </cols>
  <sheetData>
    <row r="1" s="1" customFormat="1" ht="24" spans="1:5">
      <c r="A1" s="5"/>
      <c r="E1" s="6"/>
    </row>
    <row r="2" s="2" customFormat="1" ht="16.5" spans="2:10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s="10" t="s">
        <v>6</v>
      </c>
      <c r="I2" s="29" t="s">
        <v>7</v>
      </c>
      <c r="J2" s="30" t="s">
        <v>8</v>
      </c>
    </row>
    <row r="3" ht="14.25" customHeight="1" spans="2:10">
      <c r="B3" s="11" t="s">
        <v>9</v>
      </c>
      <c r="C3" s="12" t="s">
        <v>10</v>
      </c>
      <c r="D3" s="12" t="s">
        <v>11</v>
      </c>
      <c r="E3" s="13" t="s">
        <v>12</v>
      </c>
      <c r="F3" s="14" t="str">
        <f>_xlfn.DISPIMG("ID_1B6092E739BA4862B28CB32D55DA4612",1)</f>
        <v>=DISPIMG("ID_1B6092E739BA4862B28CB32D55DA4612",1)</v>
      </c>
      <c r="G3" s="15" t="s">
        <v>13</v>
      </c>
      <c r="H3" s="16"/>
      <c r="I3" s="31"/>
      <c r="J3" s="32">
        <f t="shared" ref="J3:J66" si="0">H3*I3</f>
        <v>0</v>
      </c>
    </row>
    <row r="4" ht="14.25" customHeight="1" spans="2:10">
      <c r="B4" s="11" t="s">
        <v>9</v>
      </c>
      <c r="C4" s="12" t="s">
        <v>14</v>
      </c>
      <c r="D4" s="12" t="s">
        <v>15</v>
      </c>
      <c r="E4" s="17"/>
      <c r="F4" s="18"/>
      <c r="G4" s="15" t="s">
        <v>16</v>
      </c>
      <c r="H4" s="16"/>
      <c r="I4" s="31"/>
      <c r="J4" s="32">
        <f t="shared" si="0"/>
        <v>0</v>
      </c>
    </row>
    <row r="5" ht="14.25" customHeight="1" spans="2:10">
      <c r="B5" s="11" t="s">
        <v>9</v>
      </c>
      <c r="C5" s="12" t="s">
        <v>17</v>
      </c>
      <c r="D5" s="12" t="s">
        <v>18</v>
      </c>
      <c r="E5" s="17"/>
      <c r="F5" s="18"/>
      <c r="G5" s="15" t="s">
        <v>19</v>
      </c>
      <c r="H5" s="16"/>
      <c r="I5" s="31"/>
      <c r="J5" s="32">
        <f t="shared" si="0"/>
        <v>0</v>
      </c>
    </row>
    <row r="6" ht="14.25" customHeight="1" spans="2:10">
      <c r="B6" s="11" t="s">
        <v>9</v>
      </c>
      <c r="C6" s="12" t="s">
        <v>20</v>
      </c>
      <c r="D6" s="12" t="s">
        <v>21</v>
      </c>
      <c r="E6" s="17"/>
      <c r="F6" s="18"/>
      <c r="G6" s="15" t="s">
        <v>22</v>
      </c>
      <c r="H6" s="16"/>
      <c r="I6" s="31"/>
      <c r="J6" s="32">
        <f t="shared" si="0"/>
        <v>0</v>
      </c>
    </row>
    <row r="7" ht="14.25" customHeight="1" spans="2:10">
      <c r="B7" s="11" t="s">
        <v>9</v>
      </c>
      <c r="C7" s="12" t="s">
        <v>23</v>
      </c>
      <c r="D7" s="12" t="s">
        <v>24</v>
      </c>
      <c r="E7" s="19"/>
      <c r="F7" s="20"/>
      <c r="G7" s="15" t="s">
        <v>25</v>
      </c>
      <c r="H7" s="16"/>
      <c r="I7" s="31"/>
      <c r="J7" s="32">
        <f t="shared" si="0"/>
        <v>0</v>
      </c>
    </row>
    <row r="8" ht="14.25" customHeight="1" spans="2:10">
      <c r="B8" s="11" t="s">
        <v>9</v>
      </c>
      <c r="C8" s="12" t="s">
        <v>26</v>
      </c>
      <c r="D8" s="12" t="s">
        <v>27</v>
      </c>
      <c r="E8" s="13" t="s">
        <v>28</v>
      </c>
      <c r="F8" s="14" t="str">
        <f>_xlfn.DISPIMG("ID_9D25CF84C008469BAD81E462D0417AA9",1)</f>
        <v>=DISPIMG("ID_9D25CF84C008469BAD81E462D0417AA9",1)</v>
      </c>
      <c r="G8" s="15" t="s">
        <v>13</v>
      </c>
      <c r="H8" s="16"/>
      <c r="I8" s="31"/>
      <c r="J8" s="32">
        <f t="shared" si="0"/>
        <v>0</v>
      </c>
    </row>
    <row r="9" ht="14.25" customHeight="1" spans="2:10">
      <c r="B9" s="11" t="s">
        <v>9</v>
      </c>
      <c r="C9" s="21" t="s">
        <v>29</v>
      </c>
      <c r="D9" s="21" t="s">
        <v>30</v>
      </c>
      <c r="E9" s="17"/>
      <c r="F9" s="18"/>
      <c r="G9" s="15" t="s">
        <v>16</v>
      </c>
      <c r="H9" s="16"/>
      <c r="I9" s="31"/>
      <c r="J9" s="32">
        <f t="shared" si="0"/>
        <v>0</v>
      </c>
    </row>
    <row r="10" ht="14.25" customHeight="1" spans="2:10">
      <c r="B10" s="11" t="s">
        <v>9</v>
      </c>
      <c r="C10" s="21" t="s">
        <v>31</v>
      </c>
      <c r="D10" s="21" t="s">
        <v>32</v>
      </c>
      <c r="E10" s="17"/>
      <c r="F10" s="18"/>
      <c r="G10" s="15" t="s">
        <v>19</v>
      </c>
      <c r="H10" s="16"/>
      <c r="I10" s="31"/>
      <c r="J10" s="32">
        <f t="shared" si="0"/>
        <v>0</v>
      </c>
    </row>
    <row r="11" ht="14.25" customHeight="1" spans="2:10">
      <c r="B11" s="11" t="s">
        <v>9</v>
      </c>
      <c r="C11" s="21" t="s">
        <v>33</v>
      </c>
      <c r="D11" s="21" t="s">
        <v>34</v>
      </c>
      <c r="E11" s="17"/>
      <c r="F11" s="18"/>
      <c r="G11" s="15" t="s">
        <v>22</v>
      </c>
      <c r="H11" s="16"/>
      <c r="I11" s="31"/>
      <c r="J11" s="32">
        <f t="shared" si="0"/>
        <v>0</v>
      </c>
    </row>
    <row r="12" ht="14.25" customHeight="1" spans="2:10">
      <c r="B12" s="11" t="s">
        <v>9</v>
      </c>
      <c r="C12" s="21" t="s">
        <v>35</v>
      </c>
      <c r="D12" s="21" t="s">
        <v>36</v>
      </c>
      <c r="E12" s="19"/>
      <c r="F12" s="20"/>
      <c r="G12" s="15" t="s">
        <v>25</v>
      </c>
      <c r="H12" s="16"/>
      <c r="I12" s="31"/>
      <c r="J12" s="32">
        <f t="shared" si="0"/>
        <v>0</v>
      </c>
    </row>
    <row r="13" ht="14.25" customHeight="1" spans="2:10">
      <c r="B13" s="11" t="s">
        <v>9</v>
      </c>
      <c r="C13" s="21" t="s">
        <v>37</v>
      </c>
      <c r="D13" s="21" t="s">
        <v>38</v>
      </c>
      <c r="E13" s="22" t="s">
        <v>39</v>
      </c>
      <c r="F13" s="14" t="str">
        <f>_xlfn.DISPIMG("ID_AEF413D899984C3B986CB5FE2AEFFE7D",1)</f>
        <v>=DISPIMG("ID_AEF413D899984C3B986CB5FE2AEFFE7D",1)</v>
      </c>
      <c r="G13" s="15" t="s">
        <v>13</v>
      </c>
      <c r="H13" s="16"/>
      <c r="I13" s="31"/>
      <c r="J13" s="32">
        <f t="shared" si="0"/>
        <v>0</v>
      </c>
    </row>
    <row r="14" ht="14.25" customHeight="1" spans="2:10">
      <c r="B14" s="23" t="s">
        <v>9</v>
      </c>
      <c r="C14" s="24" t="s">
        <v>40</v>
      </c>
      <c r="D14" s="24" t="s">
        <v>41</v>
      </c>
      <c r="E14" s="25"/>
      <c r="F14" s="26"/>
      <c r="G14" s="27" t="s">
        <v>16</v>
      </c>
      <c r="H14" s="28"/>
      <c r="I14" s="33"/>
      <c r="J14" s="34">
        <f t="shared" si="0"/>
        <v>0</v>
      </c>
    </row>
    <row r="15" ht="14.25" customHeight="1" spans="2:10">
      <c r="B15" s="23" t="s">
        <v>9</v>
      </c>
      <c r="C15" s="24" t="s">
        <v>42</v>
      </c>
      <c r="D15" s="24" t="s">
        <v>43</v>
      </c>
      <c r="E15" s="25"/>
      <c r="F15" s="26"/>
      <c r="G15" s="27" t="s">
        <v>19</v>
      </c>
      <c r="H15" s="28"/>
      <c r="I15" s="33"/>
      <c r="J15" s="34">
        <f t="shared" si="0"/>
        <v>0</v>
      </c>
    </row>
    <row r="16" ht="14.25" customHeight="1" spans="2:10">
      <c r="B16" s="23" t="s">
        <v>9</v>
      </c>
      <c r="C16" s="24" t="s">
        <v>44</v>
      </c>
      <c r="D16" s="24" t="s">
        <v>45</v>
      </c>
      <c r="E16" s="25"/>
      <c r="F16" s="26"/>
      <c r="G16" s="27" t="s">
        <v>22</v>
      </c>
      <c r="H16" s="28"/>
      <c r="I16" s="33"/>
      <c r="J16" s="34">
        <f t="shared" si="0"/>
        <v>0</v>
      </c>
    </row>
    <row r="17" ht="14.25" customHeight="1" spans="2:10">
      <c r="B17" s="23" t="s">
        <v>9</v>
      </c>
      <c r="C17" s="24" t="s">
        <v>46</v>
      </c>
      <c r="D17" s="24" t="s">
        <v>47</v>
      </c>
      <c r="E17" s="25"/>
      <c r="F17" s="26"/>
      <c r="G17" s="27" t="s">
        <v>25</v>
      </c>
      <c r="H17" s="28"/>
      <c r="I17" s="33"/>
      <c r="J17" s="34">
        <f t="shared" si="0"/>
        <v>0</v>
      </c>
    </row>
    <row r="18" ht="14.25" customHeight="1" spans="2:10">
      <c r="B18" s="23" t="s">
        <v>48</v>
      </c>
      <c r="C18" s="24" t="s">
        <v>49</v>
      </c>
      <c r="D18" s="24" t="s">
        <v>50</v>
      </c>
      <c r="E18" s="22" t="s">
        <v>51</v>
      </c>
      <c r="F18" s="14" t="str">
        <f>_xlfn.DISPIMG("ID_72582DAC975E4287B346FC57A974969F",1)</f>
        <v>=DISPIMG("ID_72582DAC975E4287B346FC57A974969F",1)</v>
      </c>
      <c r="G18" s="27" t="s">
        <v>13</v>
      </c>
      <c r="H18" s="28"/>
      <c r="I18" s="33"/>
      <c r="J18" s="34">
        <f t="shared" si="0"/>
        <v>0</v>
      </c>
    </row>
    <row r="19" ht="14.25" customHeight="1" spans="2:10">
      <c r="B19" s="23" t="s">
        <v>48</v>
      </c>
      <c r="C19" s="24" t="s">
        <v>52</v>
      </c>
      <c r="D19" s="24" t="s">
        <v>53</v>
      </c>
      <c r="E19" s="25"/>
      <c r="F19" s="26"/>
      <c r="G19" s="27" t="s">
        <v>16</v>
      </c>
      <c r="H19" s="28"/>
      <c r="I19" s="33"/>
      <c r="J19" s="34">
        <f t="shared" si="0"/>
        <v>0</v>
      </c>
    </row>
    <row r="20" ht="14.25" customHeight="1" spans="2:10">
      <c r="B20" s="23" t="s">
        <v>48</v>
      </c>
      <c r="C20" s="24" t="s">
        <v>54</v>
      </c>
      <c r="D20" s="24" t="s">
        <v>55</v>
      </c>
      <c r="E20" s="25"/>
      <c r="F20" s="26"/>
      <c r="G20" s="27" t="s">
        <v>19</v>
      </c>
      <c r="H20" s="28"/>
      <c r="I20" s="33"/>
      <c r="J20" s="34">
        <f t="shared" si="0"/>
        <v>0</v>
      </c>
    </row>
    <row r="21" ht="14.25" customHeight="1" spans="2:10">
      <c r="B21" s="23" t="s">
        <v>48</v>
      </c>
      <c r="C21" s="24" t="s">
        <v>56</v>
      </c>
      <c r="D21" s="24" t="s">
        <v>57</v>
      </c>
      <c r="E21" s="25"/>
      <c r="F21" s="26"/>
      <c r="G21" s="27" t="s">
        <v>22</v>
      </c>
      <c r="H21" s="28"/>
      <c r="I21" s="33"/>
      <c r="J21" s="34">
        <f t="shared" si="0"/>
        <v>0</v>
      </c>
    </row>
    <row r="22" ht="14.25" customHeight="1" spans="2:10">
      <c r="B22" s="23" t="s">
        <v>48</v>
      </c>
      <c r="C22" s="24" t="s">
        <v>58</v>
      </c>
      <c r="D22" s="24" t="s">
        <v>59</v>
      </c>
      <c r="E22" s="25"/>
      <c r="F22" s="26"/>
      <c r="G22" s="27" t="s">
        <v>25</v>
      </c>
      <c r="H22" s="28"/>
      <c r="I22" s="33"/>
      <c r="J22" s="34">
        <f t="shared" si="0"/>
        <v>0</v>
      </c>
    </row>
    <row r="23" ht="14.25" customHeight="1" spans="2:10">
      <c r="B23" s="23" t="s">
        <v>48</v>
      </c>
      <c r="C23" s="24" t="s">
        <v>60</v>
      </c>
      <c r="D23" s="24" t="s">
        <v>61</v>
      </c>
      <c r="E23" s="22" t="s">
        <v>62</v>
      </c>
      <c r="F23" s="14" t="str">
        <f>_xlfn.DISPIMG("ID_A2983041BA2C45F68D1C4F7791834A13",1)</f>
        <v>=DISPIMG("ID_A2983041BA2C45F68D1C4F7791834A13",1)</v>
      </c>
      <c r="G23" s="27" t="s">
        <v>13</v>
      </c>
      <c r="H23" s="28"/>
      <c r="I23" s="33"/>
      <c r="J23" s="34">
        <f t="shared" si="0"/>
        <v>0</v>
      </c>
    </row>
    <row r="24" ht="14.25" customHeight="1" spans="2:10">
      <c r="B24" s="23" t="s">
        <v>48</v>
      </c>
      <c r="C24" s="24" t="s">
        <v>63</v>
      </c>
      <c r="D24" s="24" t="s">
        <v>64</v>
      </c>
      <c r="E24" s="25"/>
      <c r="F24" s="26"/>
      <c r="G24" s="27" t="s">
        <v>16</v>
      </c>
      <c r="H24" s="28"/>
      <c r="I24" s="33"/>
      <c r="J24" s="34">
        <f t="shared" si="0"/>
        <v>0</v>
      </c>
    </row>
    <row r="25" ht="14.25" customHeight="1" spans="2:10">
      <c r="B25" s="23" t="s">
        <v>48</v>
      </c>
      <c r="C25" s="24" t="s">
        <v>65</v>
      </c>
      <c r="D25" s="24" t="s">
        <v>66</v>
      </c>
      <c r="E25" s="25"/>
      <c r="F25" s="26"/>
      <c r="G25" s="27" t="s">
        <v>19</v>
      </c>
      <c r="H25" s="28"/>
      <c r="I25" s="33"/>
      <c r="J25" s="34">
        <f t="shared" si="0"/>
        <v>0</v>
      </c>
    </row>
    <row r="26" ht="14.25" customHeight="1" spans="2:10">
      <c r="B26" s="23" t="s">
        <v>48</v>
      </c>
      <c r="C26" s="24" t="s">
        <v>67</v>
      </c>
      <c r="D26" s="24" t="s">
        <v>68</v>
      </c>
      <c r="E26" s="25"/>
      <c r="F26" s="26"/>
      <c r="G26" s="27" t="s">
        <v>22</v>
      </c>
      <c r="H26" s="28"/>
      <c r="I26" s="33"/>
      <c r="J26" s="34">
        <f t="shared" si="0"/>
        <v>0</v>
      </c>
    </row>
    <row r="27" ht="14.25" customHeight="1" spans="2:10">
      <c r="B27" s="23" t="s">
        <v>48</v>
      </c>
      <c r="C27" s="24" t="s">
        <v>69</v>
      </c>
      <c r="D27" s="24" t="s">
        <v>70</v>
      </c>
      <c r="E27" s="25"/>
      <c r="F27" s="26"/>
      <c r="G27" s="27" t="s">
        <v>25</v>
      </c>
      <c r="H27" s="28"/>
      <c r="I27" s="33"/>
      <c r="J27" s="34">
        <f t="shared" si="0"/>
        <v>0</v>
      </c>
    </row>
    <row r="28" ht="14.25" customHeight="1" spans="2:10">
      <c r="B28" s="23" t="s">
        <v>48</v>
      </c>
      <c r="C28" s="24" t="s">
        <v>71</v>
      </c>
      <c r="D28" s="24" t="s">
        <v>72</v>
      </c>
      <c r="E28" s="22" t="s">
        <v>73</v>
      </c>
      <c r="F28" s="14" t="str">
        <f>_xlfn.DISPIMG("ID_E43B735887E84334A5E049BD84F7E629",1)</f>
        <v>=DISPIMG("ID_E43B735887E84334A5E049BD84F7E629",1)</v>
      </c>
      <c r="G28" s="27" t="s">
        <v>13</v>
      </c>
      <c r="H28" s="28"/>
      <c r="I28" s="33"/>
      <c r="J28" s="34">
        <f t="shared" si="0"/>
        <v>0</v>
      </c>
    </row>
    <row r="29" ht="14.25" customHeight="1" spans="2:10">
      <c r="B29" s="23" t="s">
        <v>48</v>
      </c>
      <c r="C29" s="24" t="s">
        <v>74</v>
      </c>
      <c r="D29" s="24" t="s">
        <v>75</v>
      </c>
      <c r="E29" s="25"/>
      <c r="F29" s="26"/>
      <c r="G29" s="27" t="s">
        <v>16</v>
      </c>
      <c r="H29" s="28"/>
      <c r="I29" s="33"/>
      <c r="J29" s="34">
        <f t="shared" si="0"/>
        <v>0</v>
      </c>
    </row>
    <row r="30" ht="14.25" customHeight="1" spans="2:10">
      <c r="B30" s="23" t="s">
        <v>48</v>
      </c>
      <c r="C30" s="24" t="s">
        <v>76</v>
      </c>
      <c r="D30" s="24" t="s">
        <v>77</v>
      </c>
      <c r="E30" s="25"/>
      <c r="F30" s="26"/>
      <c r="G30" s="27" t="s">
        <v>19</v>
      </c>
      <c r="H30" s="28"/>
      <c r="I30" s="33"/>
      <c r="J30" s="34">
        <f t="shared" si="0"/>
        <v>0</v>
      </c>
    </row>
    <row r="31" ht="14.25" customHeight="1" spans="2:10">
      <c r="B31" s="23" t="s">
        <v>48</v>
      </c>
      <c r="C31" s="24" t="s">
        <v>78</v>
      </c>
      <c r="D31" s="24" t="s">
        <v>79</v>
      </c>
      <c r="E31" s="25"/>
      <c r="F31" s="26"/>
      <c r="G31" s="27" t="s">
        <v>22</v>
      </c>
      <c r="H31" s="28"/>
      <c r="I31" s="33"/>
      <c r="J31" s="34">
        <f t="shared" si="0"/>
        <v>0</v>
      </c>
    </row>
    <row r="32" ht="14.25" customHeight="1" spans="2:10">
      <c r="B32" s="23" t="s">
        <v>48</v>
      </c>
      <c r="C32" s="24" t="s">
        <v>80</v>
      </c>
      <c r="D32" s="24" t="s">
        <v>81</v>
      </c>
      <c r="E32" s="25"/>
      <c r="F32" s="26"/>
      <c r="G32" s="27" t="s">
        <v>25</v>
      </c>
      <c r="H32" s="28"/>
      <c r="I32" s="33"/>
      <c r="J32" s="34">
        <f t="shared" si="0"/>
        <v>0</v>
      </c>
    </row>
    <row r="33" ht="14.25" customHeight="1" spans="2:10">
      <c r="B33" s="23" t="s">
        <v>48</v>
      </c>
      <c r="C33" s="24" t="s">
        <v>82</v>
      </c>
      <c r="D33" s="24" t="s">
        <v>83</v>
      </c>
      <c r="E33" s="22" t="s">
        <v>84</v>
      </c>
      <c r="F33" s="14" t="str">
        <f>_xlfn.DISPIMG("ID_7E8DD8886C38462DA3DF617C2C7CE954",1)</f>
        <v>=DISPIMG("ID_7E8DD8886C38462DA3DF617C2C7CE954",1)</v>
      </c>
      <c r="G33" s="27" t="s">
        <v>13</v>
      </c>
      <c r="H33" s="28"/>
      <c r="I33" s="33"/>
      <c r="J33" s="34">
        <f t="shared" si="0"/>
        <v>0</v>
      </c>
    </row>
    <row r="34" ht="14.25" customHeight="1" spans="2:10">
      <c r="B34" s="23" t="s">
        <v>48</v>
      </c>
      <c r="C34" s="24" t="s">
        <v>85</v>
      </c>
      <c r="D34" s="24" t="s">
        <v>86</v>
      </c>
      <c r="E34" s="25"/>
      <c r="F34" s="26"/>
      <c r="G34" s="27" t="s">
        <v>16</v>
      </c>
      <c r="H34" s="28"/>
      <c r="I34" s="33"/>
      <c r="J34" s="34">
        <f t="shared" si="0"/>
        <v>0</v>
      </c>
    </row>
    <row r="35" ht="14.25" customHeight="1" spans="2:10">
      <c r="B35" s="23" t="s">
        <v>48</v>
      </c>
      <c r="C35" s="24" t="s">
        <v>87</v>
      </c>
      <c r="D35" s="24" t="s">
        <v>88</v>
      </c>
      <c r="E35" s="25"/>
      <c r="F35" s="26"/>
      <c r="G35" s="27" t="s">
        <v>19</v>
      </c>
      <c r="H35" s="28"/>
      <c r="I35" s="33"/>
      <c r="J35" s="34">
        <f t="shared" si="0"/>
        <v>0</v>
      </c>
    </row>
    <row r="36" ht="14.25" customHeight="1" spans="2:10">
      <c r="B36" s="23" t="s">
        <v>48</v>
      </c>
      <c r="C36" s="24" t="s">
        <v>89</v>
      </c>
      <c r="D36" s="24" t="s">
        <v>90</v>
      </c>
      <c r="E36" s="25"/>
      <c r="F36" s="26"/>
      <c r="G36" s="27" t="s">
        <v>22</v>
      </c>
      <c r="H36" s="28"/>
      <c r="I36" s="33"/>
      <c r="J36" s="34">
        <f t="shared" si="0"/>
        <v>0</v>
      </c>
    </row>
    <row r="37" ht="14.25" customHeight="1" spans="2:10">
      <c r="B37" s="23" t="s">
        <v>48</v>
      </c>
      <c r="C37" s="24" t="s">
        <v>91</v>
      </c>
      <c r="D37" s="24" t="s">
        <v>92</v>
      </c>
      <c r="E37" s="25"/>
      <c r="F37" s="26"/>
      <c r="G37" s="27" t="s">
        <v>25</v>
      </c>
      <c r="H37" s="28"/>
      <c r="I37" s="33"/>
      <c r="J37" s="34">
        <f t="shared" si="0"/>
        <v>0</v>
      </c>
    </row>
    <row r="38" ht="14.25" customHeight="1" spans="2:10">
      <c r="B38" s="23" t="s">
        <v>93</v>
      </c>
      <c r="C38" s="24" t="s">
        <v>94</v>
      </c>
      <c r="D38" s="24" t="s">
        <v>95</v>
      </c>
      <c r="E38" s="22" t="s">
        <v>12</v>
      </c>
      <c r="F38" s="14" t="str">
        <f>_xlfn.DISPIMG("ID_953CDC9C72F74FDFBCD5F01B6C7E6812",1)</f>
        <v>=DISPIMG("ID_953CDC9C72F74FDFBCD5F01B6C7E6812",1)</v>
      </c>
      <c r="G38" s="27" t="s">
        <v>13</v>
      </c>
      <c r="H38" s="28"/>
      <c r="I38" s="33"/>
      <c r="J38" s="34">
        <f t="shared" si="0"/>
        <v>0</v>
      </c>
    </row>
    <row r="39" ht="14.25" customHeight="1" spans="2:10">
      <c r="B39" s="23" t="s">
        <v>93</v>
      </c>
      <c r="C39" s="24" t="s">
        <v>96</v>
      </c>
      <c r="D39" s="24" t="s">
        <v>97</v>
      </c>
      <c r="E39" s="25"/>
      <c r="F39" s="26"/>
      <c r="G39" s="27" t="s">
        <v>16</v>
      </c>
      <c r="H39" s="28"/>
      <c r="I39" s="33"/>
      <c r="J39" s="34">
        <f t="shared" si="0"/>
        <v>0</v>
      </c>
    </row>
    <row r="40" ht="14.25" customHeight="1" spans="2:10">
      <c r="B40" s="23" t="s">
        <v>93</v>
      </c>
      <c r="C40" s="24" t="s">
        <v>98</v>
      </c>
      <c r="D40" s="24" t="s">
        <v>99</v>
      </c>
      <c r="E40" s="25"/>
      <c r="F40" s="26"/>
      <c r="G40" s="27" t="s">
        <v>19</v>
      </c>
      <c r="H40" s="28"/>
      <c r="I40" s="33"/>
      <c r="J40" s="34">
        <f t="shared" si="0"/>
        <v>0</v>
      </c>
    </row>
    <row r="41" ht="14.25" customHeight="1" spans="2:10">
      <c r="B41" s="23" t="s">
        <v>93</v>
      </c>
      <c r="C41" s="24" t="s">
        <v>100</v>
      </c>
      <c r="D41" s="24" t="s">
        <v>101</v>
      </c>
      <c r="E41" s="25"/>
      <c r="F41" s="26"/>
      <c r="G41" s="27" t="s">
        <v>22</v>
      </c>
      <c r="H41" s="28"/>
      <c r="I41" s="33"/>
      <c r="J41" s="34">
        <f t="shared" si="0"/>
        <v>0</v>
      </c>
    </row>
    <row r="42" ht="14.25" customHeight="1" spans="2:10">
      <c r="B42" s="23" t="s">
        <v>93</v>
      </c>
      <c r="C42" s="24" t="s">
        <v>102</v>
      </c>
      <c r="D42" s="24" t="s">
        <v>103</v>
      </c>
      <c r="E42" s="25"/>
      <c r="F42" s="26"/>
      <c r="G42" s="27" t="s">
        <v>25</v>
      </c>
      <c r="H42" s="28"/>
      <c r="I42" s="33"/>
      <c r="J42" s="34">
        <f t="shared" si="0"/>
        <v>0</v>
      </c>
    </row>
    <row r="43" ht="14.25" customHeight="1" spans="2:10">
      <c r="B43" s="23" t="s">
        <v>93</v>
      </c>
      <c r="C43" s="24" t="s">
        <v>104</v>
      </c>
      <c r="D43" s="24" t="s">
        <v>105</v>
      </c>
      <c r="E43" s="25"/>
      <c r="F43" s="26"/>
      <c r="G43" s="27" t="s">
        <v>106</v>
      </c>
      <c r="H43" s="28"/>
      <c r="I43" s="33"/>
      <c r="J43" s="34">
        <f t="shared" si="0"/>
        <v>0</v>
      </c>
    </row>
    <row r="44" ht="14.25" customHeight="1" spans="2:10">
      <c r="B44" s="23" t="s">
        <v>93</v>
      </c>
      <c r="C44" s="24" t="s">
        <v>107</v>
      </c>
      <c r="D44" s="24" t="s">
        <v>108</v>
      </c>
      <c r="E44" s="22" t="s">
        <v>28</v>
      </c>
      <c r="F44" s="14" t="str">
        <f>_xlfn.DISPIMG("ID_3BB4640EF0E749CCA706BB1E08AFA75C",1)</f>
        <v>=DISPIMG("ID_3BB4640EF0E749CCA706BB1E08AFA75C",1)</v>
      </c>
      <c r="G44" s="27" t="s">
        <v>13</v>
      </c>
      <c r="H44" s="28"/>
      <c r="I44" s="33"/>
      <c r="J44" s="34">
        <f t="shared" si="0"/>
        <v>0</v>
      </c>
    </row>
    <row r="45" ht="14.25" customHeight="1" spans="2:10">
      <c r="B45" s="23" t="s">
        <v>93</v>
      </c>
      <c r="C45" s="24" t="s">
        <v>109</v>
      </c>
      <c r="D45" s="24" t="s">
        <v>110</v>
      </c>
      <c r="E45" s="25"/>
      <c r="F45" s="26"/>
      <c r="G45" s="27" t="s">
        <v>16</v>
      </c>
      <c r="H45" s="28"/>
      <c r="I45" s="33"/>
      <c r="J45" s="34">
        <f t="shared" si="0"/>
        <v>0</v>
      </c>
    </row>
    <row r="46" ht="14.25" customHeight="1" spans="2:10">
      <c r="B46" s="23" t="s">
        <v>93</v>
      </c>
      <c r="C46" s="24" t="s">
        <v>111</v>
      </c>
      <c r="D46" s="24" t="s">
        <v>112</v>
      </c>
      <c r="E46" s="25"/>
      <c r="F46" s="26"/>
      <c r="G46" s="27" t="s">
        <v>19</v>
      </c>
      <c r="H46" s="28"/>
      <c r="I46" s="33"/>
      <c r="J46" s="34">
        <f t="shared" si="0"/>
        <v>0</v>
      </c>
    </row>
    <row r="47" ht="14.25" customHeight="1" spans="2:10">
      <c r="B47" s="23" t="s">
        <v>93</v>
      </c>
      <c r="C47" s="24" t="s">
        <v>113</v>
      </c>
      <c r="D47" s="24" t="s">
        <v>114</v>
      </c>
      <c r="E47" s="25"/>
      <c r="F47" s="26"/>
      <c r="G47" s="27" t="s">
        <v>22</v>
      </c>
      <c r="H47" s="28"/>
      <c r="I47" s="33"/>
      <c r="J47" s="34">
        <f t="shared" si="0"/>
        <v>0</v>
      </c>
    </row>
    <row r="48" ht="14.25" customHeight="1" spans="2:10">
      <c r="B48" s="23" t="s">
        <v>93</v>
      </c>
      <c r="C48" s="24" t="s">
        <v>115</v>
      </c>
      <c r="D48" s="24" t="s">
        <v>116</v>
      </c>
      <c r="E48" s="25"/>
      <c r="F48" s="26"/>
      <c r="G48" s="27" t="s">
        <v>25</v>
      </c>
      <c r="H48" s="28"/>
      <c r="I48" s="33"/>
      <c r="J48" s="34">
        <f t="shared" si="0"/>
        <v>0</v>
      </c>
    </row>
    <row r="49" ht="14.25" customHeight="1" spans="2:10">
      <c r="B49" s="23" t="s">
        <v>93</v>
      </c>
      <c r="C49" s="24" t="s">
        <v>117</v>
      </c>
      <c r="D49" s="24" t="s">
        <v>118</v>
      </c>
      <c r="E49" s="25"/>
      <c r="F49" s="26"/>
      <c r="G49" s="27" t="s">
        <v>106</v>
      </c>
      <c r="H49" s="28"/>
      <c r="I49" s="33"/>
      <c r="J49" s="34">
        <f t="shared" si="0"/>
        <v>0</v>
      </c>
    </row>
    <row r="50" ht="14.25" customHeight="1" spans="2:10">
      <c r="B50" s="23" t="s">
        <v>119</v>
      </c>
      <c r="C50" s="24" t="s">
        <v>120</v>
      </c>
      <c r="D50" s="24" t="s">
        <v>121</v>
      </c>
      <c r="E50" s="22" t="s">
        <v>12</v>
      </c>
      <c r="F50" s="14" t="str">
        <f>_xlfn.DISPIMG("ID_F2EB7990510449BB98478BF188467F8F",1)</f>
        <v>=DISPIMG("ID_F2EB7990510449BB98478BF188467F8F",1)</v>
      </c>
      <c r="G50" s="27" t="s">
        <v>13</v>
      </c>
      <c r="H50" s="28"/>
      <c r="I50" s="33"/>
      <c r="J50" s="34">
        <f t="shared" si="0"/>
        <v>0</v>
      </c>
    </row>
    <row r="51" ht="14.25" customHeight="1" spans="2:10">
      <c r="B51" s="23" t="s">
        <v>119</v>
      </c>
      <c r="C51" s="24" t="s">
        <v>122</v>
      </c>
      <c r="D51" s="24" t="s">
        <v>123</v>
      </c>
      <c r="E51" s="25"/>
      <c r="F51" s="26"/>
      <c r="G51" s="27" t="s">
        <v>16</v>
      </c>
      <c r="H51" s="28"/>
      <c r="I51" s="33"/>
      <c r="J51" s="34">
        <f t="shared" si="0"/>
        <v>0</v>
      </c>
    </row>
    <row r="52" ht="14.25" customHeight="1" spans="2:10">
      <c r="B52" s="23" t="s">
        <v>119</v>
      </c>
      <c r="C52" s="24" t="s">
        <v>124</v>
      </c>
      <c r="D52" s="24" t="s">
        <v>125</v>
      </c>
      <c r="E52" s="25"/>
      <c r="F52" s="26"/>
      <c r="G52" s="27" t="s">
        <v>19</v>
      </c>
      <c r="H52" s="28"/>
      <c r="I52" s="33"/>
      <c r="J52" s="34">
        <f t="shared" si="0"/>
        <v>0</v>
      </c>
    </row>
    <row r="53" ht="14.25" customHeight="1" spans="2:10">
      <c r="B53" s="23" t="s">
        <v>119</v>
      </c>
      <c r="C53" s="24" t="s">
        <v>126</v>
      </c>
      <c r="D53" s="24" t="s">
        <v>127</v>
      </c>
      <c r="E53" s="25"/>
      <c r="F53" s="26"/>
      <c r="G53" s="27" t="s">
        <v>22</v>
      </c>
      <c r="H53" s="28"/>
      <c r="I53" s="33"/>
      <c r="J53" s="34">
        <f t="shared" si="0"/>
        <v>0</v>
      </c>
    </row>
    <row r="54" ht="14.25" customHeight="1" spans="2:10">
      <c r="B54" s="23" t="s">
        <v>119</v>
      </c>
      <c r="C54" s="24" t="s">
        <v>128</v>
      </c>
      <c r="D54" s="24" t="s">
        <v>129</v>
      </c>
      <c r="E54" s="25"/>
      <c r="F54" s="26"/>
      <c r="G54" s="27" t="s">
        <v>25</v>
      </c>
      <c r="H54" s="28"/>
      <c r="I54" s="33"/>
      <c r="J54" s="34">
        <f t="shared" si="0"/>
        <v>0</v>
      </c>
    </row>
    <row r="55" ht="14.25" customHeight="1" spans="2:10">
      <c r="B55" s="23" t="s">
        <v>119</v>
      </c>
      <c r="C55" s="24" t="s">
        <v>130</v>
      </c>
      <c r="D55" s="24" t="s">
        <v>131</v>
      </c>
      <c r="E55" s="22" t="s">
        <v>28</v>
      </c>
      <c r="F55" s="14" t="str">
        <f>_xlfn.DISPIMG("ID_F2EB7990510449BB98478BF188467F8F",1)</f>
        <v>=DISPIMG("ID_F2EB7990510449BB98478BF188467F8F",1)</v>
      </c>
      <c r="G55" s="27" t="s">
        <v>13</v>
      </c>
      <c r="H55" s="28"/>
      <c r="I55" s="33"/>
      <c r="J55" s="34">
        <f t="shared" si="0"/>
        <v>0</v>
      </c>
    </row>
    <row r="56" ht="14.25" customHeight="1" spans="2:10">
      <c r="B56" s="23" t="s">
        <v>119</v>
      </c>
      <c r="C56" s="24" t="s">
        <v>132</v>
      </c>
      <c r="D56" s="24" t="s">
        <v>133</v>
      </c>
      <c r="E56" s="25"/>
      <c r="F56" s="26"/>
      <c r="G56" s="27" t="s">
        <v>16</v>
      </c>
      <c r="H56" s="28"/>
      <c r="I56" s="33"/>
      <c r="J56" s="34">
        <f t="shared" si="0"/>
        <v>0</v>
      </c>
    </row>
    <row r="57" ht="14.25" customHeight="1" spans="2:10">
      <c r="B57" s="23" t="s">
        <v>119</v>
      </c>
      <c r="C57" s="24" t="s">
        <v>134</v>
      </c>
      <c r="D57" s="24" t="s">
        <v>135</v>
      </c>
      <c r="E57" s="25"/>
      <c r="F57" s="26"/>
      <c r="G57" s="27" t="s">
        <v>19</v>
      </c>
      <c r="H57" s="28"/>
      <c r="I57" s="33"/>
      <c r="J57" s="34">
        <f t="shared" si="0"/>
        <v>0</v>
      </c>
    </row>
    <row r="58" ht="14.25" customHeight="1" spans="2:10">
      <c r="B58" s="23" t="s">
        <v>119</v>
      </c>
      <c r="C58" s="24" t="s">
        <v>136</v>
      </c>
      <c r="D58" s="24" t="s">
        <v>137</v>
      </c>
      <c r="E58" s="25"/>
      <c r="F58" s="26"/>
      <c r="G58" s="27" t="s">
        <v>22</v>
      </c>
      <c r="H58" s="28"/>
      <c r="I58" s="33"/>
      <c r="J58" s="34">
        <f t="shared" si="0"/>
        <v>0</v>
      </c>
    </row>
    <row r="59" ht="14.25" customHeight="1" spans="2:10">
      <c r="B59" s="23" t="s">
        <v>119</v>
      </c>
      <c r="C59" s="24" t="s">
        <v>138</v>
      </c>
      <c r="D59" s="24" t="s">
        <v>139</v>
      </c>
      <c r="E59" s="25"/>
      <c r="F59" s="26"/>
      <c r="G59" s="27" t="s">
        <v>25</v>
      </c>
      <c r="H59" s="28"/>
      <c r="I59" s="33"/>
      <c r="J59" s="34">
        <f t="shared" si="0"/>
        <v>0</v>
      </c>
    </row>
    <row r="60" ht="14.25" customHeight="1" spans="2:10">
      <c r="B60" s="23" t="s">
        <v>119</v>
      </c>
      <c r="C60" s="24" t="s">
        <v>140</v>
      </c>
      <c r="D60" s="24" t="s">
        <v>141</v>
      </c>
      <c r="E60" s="22" t="s">
        <v>39</v>
      </c>
      <c r="F60" s="14" t="str">
        <f>_xlfn.DISPIMG("ID_F2EB7990510449BB98478BF188467F8F",1)</f>
        <v>=DISPIMG("ID_F2EB7990510449BB98478BF188467F8F",1)</v>
      </c>
      <c r="G60" s="27" t="s">
        <v>13</v>
      </c>
      <c r="H60" s="28"/>
      <c r="I60" s="33"/>
      <c r="J60" s="34">
        <f t="shared" si="0"/>
        <v>0</v>
      </c>
    </row>
    <row r="61" ht="14.25" customHeight="1" spans="2:10">
      <c r="B61" s="23" t="s">
        <v>119</v>
      </c>
      <c r="C61" s="24" t="s">
        <v>142</v>
      </c>
      <c r="D61" s="24" t="s">
        <v>143</v>
      </c>
      <c r="E61" s="25"/>
      <c r="F61" s="26"/>
      <c r="G61" s="27" t="s">
        <v>16</v>
      </c>
      <c r="H61" s="28"/>
      <c r="I61" s="33"/>
      <c r="J61" s="34">
        <f t="shared" si="0"/>
        <v>0</v>
      </c>
    </row>
    <row r="62" ht="14.25" customHeight="1" spans="2:10">
      <c r="B62" s="23" t="s">
        <v>119</v>
      </c>
      <c r="C62" s="24" t="s">
        <v>144</v>
      </c>
      <c r="D62" s="24" t="s">
        <v>145</v>
      </c>
      <c r="E62" s="25"/>
      <c r="F62" s="26"/>
      <c r="G62" s="27" t="s">
        <v>19</v>
      </c>
      <c r="H62" s="28"/>
      <c r="I62" s="33"/>
      <c r="J62" s="34">
        <f t="shared" si="0"/>
        <v>0</v>
      </c>
    </row>
    <row r="63" ht="14.25" customHeight="1" spans="2:10">
      <c r="B63" s="23" t="s">
        <v>119</v>
      </c>
      <c r="C63" s="24" t="s">
        <v>146</v>
      </c>
      <c r="D63" s="24" t="s">
        <v>147</v>
      </c>
      <c r="E63" s="25"/>
      <c r="F63" s="26"/>
      <c r="G63" s="27" t="s">
        <v>22</v>
      </c>
      <c r="H63" s="28"/>
      <c r="I63" s="33"/>
      <c r="J63" s="34">
        <f t="shared" si="0"/>
        <v>0</v>
      </c>
    </row>
    <row r="64" ht="14.25" customHeight="1" spans="2:10">
      <c r="B64" s="23" t="s">
        <v>119</v>
      </c>
      <c r="C64" s="24" t="s">
        <v>148</v>
      </c>
      <c r="D64" s="24" t="s">
        <v>149</v>
      </c>
      <c r="E64" s="25"/>
      <c r="F64" s="26"/>
      <c r="G64" s="27" t="s">
        <v>25</v>
      </c>
      <c r="H64" s="28"/>
      <c r="I64" s="33"/>
      <c r="J64" s="34">
        <f t="shared" si="0"/>
        <v>0</v>
      </c>
    </row>
    <row r="65" ht="14.25" customHeight="1" spans="2:10">
      <c r="B65" s="23" t="s">
        <v>150</v>
      </c>
      <c r="C65" s="24" t="s">
        <v>151</v>
      </c>
      <c r="D65" s="24" t="s">
        <v>152</v>
      </c>
      <c r="E65" s="22" t="s">
        <v>12</v>
      </c>
      <c r="F65" s="14" t="str">
        <f>_xlfn.DISPIMG("ID_1D23A465CAE84857B67701C64FCF7A54",1)</f>
        <v>=DISPIMG("ID_1D23A465CAE84857B67701C64FCF7A54",1)</v>
      </c>
      <c r="G65" s="27" t="s">
        <v>13</v>
      </c>
      <c r="H65" s="28"/>
      <c r="I65" s="33"/>
      <c r="J65" s="34">
        <f t="shared" si="0"/>
        <v>0</v>
      </c>
    </row>
    <row r="66" ht="14.25" customHeight="1" spans="2:10">
      <c r="B66" s="23" t="s">
        <v>150</v>
      </c>
      <c r="C66" s="24" t="s">
        <v>153</v>
      </c>
      <c r="D66" s="24" t="s">
        <v>154</v>
      </c>
      <c r="E66" s="25"/>
      <c r="F66" s="26"/>
      <c r="G66" s="27" t="s">
        <v>16</v>
      </c>
      <c r="H66" s="28"/>
      <c r="I66" s="33"/>
      <c r="J66" s="34">
        <f t="shared" si="0"/>
        <v>0</v>
      </c>
    </row>
    <row r="67" ht="14.25" customHeight="1" spans="2:10">
      <c r="B67" s="23" t="s">
        <v>150</v>
      </c>
      <c r="C67" s="24" t="s">
        <v>155</v>
      </c>
      <c r="D67" s="24" t="s">
        <v>156</v>
      </c>
      <c r="E67" s="25"/>
      <c r="F67" s="26"/>
      <c r="G67" s="27" t="s">
        <v>19</v>
      </c>
      <c r="H67" s="28"/>
      <c r="I67" s="33"/>
      <c r="J67" s="34">
        <f t="shared" ref="J67:J130" si="1">H67*I67</f>
        <v>0</v>
      </c>
    </row>
    <row r="68" ht="14.25" customHeight="1" spans="2:10">
      <c r="B68" s="23" t="s">
        <v>150</v>
      </c>
      <c r="C68" s="24" t="s">
        <v>157</v>
      </c>
      <c r="D68" s="24" t="s">
        <v>158</v>
      </c>
      <c r="E68" s="25"/>
      <c r="F68" s="26"/>
      <c r="G68" s="27" t="s">
        <v>22</v>
      </c>
      <c r="H68" s="28"/>
      <c r="I68" s="33"/>
      <c r="J68" s="34">
        <f t="shared" si="1"/>
        <v>0</v>
      </c>
    </row>
    <row r="69" ht="14.25" customHeight="1" spans="2:10">
      <c r="B69" s="23" t="s">
        <v>150</v>
      </c>
      <c r="C69" s="24" t="s">
        <v>159</v>
      </c>
      <c r="D69" s="24" t="s">
        <v>160</v>
      </c>
      <c r="E69" s="25"/>
      <c r="F69" s="26"/>
      <c r="G69" s="27" t="s">
        <v>25</v>
      </c>
      <c r="H69" s="28"/>
      <c r="I69" s="33"/>
      <c r="J69" s="34">
        <f t="shared" si="1"/>
        <v>0</v>
      </c>
    </row>
    <row r="70" ht="14.25" customHeight="1" spans="2:10">
      <c r="B70" s="23" t="s">
        <v>150</v>
      </c>
      <c r="C70" s="24" t="s">
        <v>161</v>
      </c>
      <c r="D70" s="24" t="s">
        <v>162</v>
      </c>
      <c r="E70" s="22" t="s">
        <v>28</v>
      </c>
      <c r="F70" s="14" t="str">
        <f>_xlfn.DISPIMG("ID_572E380401E94C65917890EF3EDF2611",1)</f>
        <v>=DISPIMG("ID_572E380401E94C65917890EF3EDF2611",1)</v>
      </c>
      <c r="G70" s="27" t="s">
        <v>13</v>
      </c>
      <c r="H70" s="28"/>
      <c r="I70" s="33"/>
      <c r="J70" s="34">
        <f t="shared" si="1"/>
        <v>0</v>
      </c>
    </row>
    <row r="71" ht="14.25" customHeight="1" spans="2:10">
      <c r="B71" s="23" t="s">
        <v>150</v>
      </c>
      <c r="C71" s="24" t="s">
        <v>163</v>
      </c>
      <c r="D71" s="24" t="s">
        <v>164</v>
      </c>
      <c r="E71" s="25"/>
      <c r="F71" s="26"/>
      <c r="G71" s="27" t="s">
        <v>16</v>
      </c>
      <c r="H71" s="28"/>
      <c r="I71" s="33"/>
      <c r="J71" s="34">
        <f t="shared" si="1"/>
        <v>0</v>
      </c>
    </row>
    <row r="72" ht="14.25" customHeight="1" spans="2:10">
      <c r="B72" s="23" t="s">
        <v>150</v>
      </c>
      <c r="C72" s="24" t="s">
        <v>165</v>
      </c>
      <c r="D72" s="24" t="s">
        <v>166</v>
      </c>
      <c r="E72" s="25"/>
      <c r="F72" s="26"/>
      <c r="G72" s="27" t="s">
        <v>19</v>
      </c>
      <c r="H72" s="28"/>
      <c r="I72" s="33"/>
      <c r="J72" s="34">
        <f t="shared" si="1"/>
        <v>0</v>
      </c>
    </row>
    <row r="73" ht="14.25" customHeight="1" spans="2:10">
      <c r="B73" s="23" t="s">
        <v>150</v>
      </c>
      <c r="C73" s="24" t="s">
        <v>167</v>
      </c>
      <c r="D73" s="24" t="s">
        <v>168</v>
      </c>
      <c r="E73" s="25"/>
      <c r="F73" s="26"/>
      <c r="G73" s="27" t="s">
        <v>22</v>
      </c>
      <c r="H73" s="28"/>
      <c r="I73" s="33"/>
      <c r="J73" s="34">
        <f t="shared" si="1"/>
        <v>0</v>
      </c>
    </row>
    <row r="74" ht="14.25" customHeight="1" spans="2:10">
      <c r="B74" s="23" t="s">
        <v>150</v>
      </c>
      <c r="C74" s="24" t="s">
        <v>169</v>
      </c>
      <c r="D74" s="24" t="s">
        <v>170</v>
      </c>
      <c r="E74" s="25"/>
      <c r="F74" s="26"/>
      <c r="G74" s="27" t="s">
        <v>25</v>
      </c>
      <c r="H74" s="28"/>
      <c r="I74" s="33"/>
      <c r="J74" s="34">
        <f t="shared" si="1"/>
        <v>0</v>
      </c>
    </row>
    <row r="75" ht="14.25" customHeight="1" spans="2:10">
      <c r="B75" s="23" t="s">
        <v>150</v>
      </c>
      <c r="C75" s="24" t="s">
        <v>171</v>
      </c>
      <c r="D75" s="24" t="s">
        <v>172</v>
      </c>
      <c r="E75" s="22" t="s">
        <v>39</v>
      </c>
      <c r="F75" s="14" t="str">
        <f>_xlfn.DISPIMG("ID_DFD350BDFD4742358489054E20AD29F6",1)</f>
        <v>=DISPIMG("ID_DFD350BDFD4742358489054E20AD29F6",1)</v>
      </c>
      <c r="G75" s="27" t="s">
        <v>13</v>
      </c>
      <c r="H75" s="28"/>
      <c r="I75" s="33"/>
      <c r="J75" s="34">
        <f t="shared" si="1"/>
        <v>0</v>
      </c>
    </row>
    <row r="76" ht="14.25" customHeight="1" spans="2:10">
      <c r="B76" s="23" t="s">
        <v>150</v>
      </c>
      <c r="C76" s="24" t="s">
        <v>173</v>
      </c>
      <c r="D76" s="24" t="s">
        <v>174</v>
      </c>
      <c r="E76" s="25"/>
      <c r="F76" s="26"/>
      <c r="G76" s="27" t="s">
        <v>16</v>
      </c>
      <c r="H76" s="28"/>
      <c r="I76" s="33"/>
      <c r="J76" s="34">
        <f t="shared" si="1"/>
        <v>0</v>
      </c>
    </row>
    <row r="77" ht="14.25" customHeight="1" spans="2:10">
      <c r="B77" s="23" t="s">
        <v>150</v>
      </c>
      <c r="C77" s="24" t="s">
        <v>175</v>
      </c>
      <c r="D77" s="24" t="s">
        <v>176</v>
      </c>
      <c r="E77" s="25"/>
      <c r="F77" s="26"/>
      <c r="G77" s="27" t="s">
        <v>19</v>
      </c>
      <c r="H77" s="28"/>
      <c r="I77" s="33"/>
      <c r="J77" s="34">
        <f t="shared" si="1"/>
        <v>0</v>
      </c>
    </row>
    <row r="78" ht="14.25" customHeight="1" spans="2:10">
      <c r="B78" s="23" t="s">
        <v>150</v>
      </c>
      <c r="C78" s="24" t="s">
        <v>177</v>
      </c>
      <c r="D78" s="24" t="s">
        <v>178</v>
      </c>
      <c r="E78" s="25"/>
      <c r="F78" s="26"/>
      <c r="G78" s="27" t="s">
        <v>22</v>
      </c>
      <c r="H78" s="28"/>
      <c r="I78" s="33"/>
      <c r="J78" s="34">
        <f t="shared" si="1"/>
        <v>0</v>
      </c>
    </row>
    <row r="79" ht="14.25" customHeight="1" spans="2:10">
      <c r="B79" s="23" t="s">
        <v>150</v>
      </c>
      <c r="C79" s="24" t="s">
        <v>179</v>
      </c>
      <c r="D79" s="24" t="s">
        <v>180</v>
      </c>
      <c r="E79" s="25"/>
      <c r="F79" s="26"/>
      <c r="G79" s="27" t="s">
        <v>25</v>
      </c>
      <c r="H79" s="28"/>
      <c r="I79" s="33"/>
      <c r="J79" s="34">
        <f t="shared" si="1"/>
        <v>0</v>
      </c>
    </row>
    <row r="80" ht="14.25" customHeight="1" spans="2:10">
      <c r="B80" s="23" t="s">
        <v>181</v>
      </c>
      <c r="C80" s="24" t="s">
        <v>182</v>
      </c>
      <c r="D80" s="24" t="s">
        <v>183</v>
      </c>
      <c r="E80" s="22" t="s">
        <v>184</v>
      </c>
      <c r="F80" s="14" t="str">
        <f>_xlfn.DISPIMG("ID_E0B4E524F58746AB922FA34E3D18649D",1)</f>
        <v>=DISPIMG("ID_E0B4E524F58746AB922FA34E3D18649D",1)</v>
      </c>
      <c r="G80" s="27" t="s">
        <v>13</v>
      </c>
      <c r="H80" s="28"/>
      <c r="I80" s="33"/>
      <c r="J80" s="34">
        <f t="shared" si="1"/>
        <v>0</v>
      </c>
    </row>
    <row r="81" ht="14.25" customHeight="1" spans="2:10">
      <c r="B81" s="23" t="s">
        <v>181</v>
      </c>
      <c r="C81" s="24" t="s">
        <v>185</v>
      </c>
      <c r="D81" s="24" t="s">
        <v>186</v>
      </c>
      <c r="E81" s="25"/>
      <c r="F81" s="26"/>
      <c r="G81" s="27" t="s">
        <v>16</v>
      </c>
      <c r="H81" s="28"/>
      <c r="I81" s="33"/>
      <c r="J81" s="34">
        <f t="shared" si="1"/>
        <v>0</v>
      </c>
    </row>
    <row r="82" ht="14.25" customHeight="1" spans="2:10">
      <c r="B82" s="23" t="s">
        <v>181</v>
      </c>
      <c r="C82" s="24" t="s">
        <v>187</v>
      </c>
      <c r="D82" s="24" t="s">
        <v>188</v>
      </c>
      <c r="E82" s="25"/>
      <c r="F82" s="26"/>
      <c r="G82" s="27" t="s">
        <v>19</v>
      </c>
      <c r="H82" s="28"/>
      <c r="I82" s="33"/>
      <c r="J82" s="34">
        <f t="shared" si="1"/>
        <v>0</v>
      </c>
    </row>
    <row r="83" ht="14.25" customHeight="1" spans="2:10">
      <c r="B83" s="23" t="s">
        <v>181</v>
      </c>
      <c r="C83" s="24" t="s">
        <v>189</v>
      </c>
      <c r="D83" s="24" t="s">
        <v>190</v>
      </c>
      <c r="E83" s="25"/>
      <c r="F83" s="26"/>
      <c r="G83" s="27" t="s">
        <v>22</v>
      </c>
      <c r="H83" s="28"/>
      <c r="I83" s="33"/>
      <c r="J83" s="34">
        <f t="shared" si="1"/>
        <v>0</v>
      </c>
    </row>
    <row r="84" ht="14.25" customHeight="1" spans="2:10">
      <c r="B84" s="23" t="s">
        <v>181</v>
      </c>
      <c r="C84" s="24" t="s">
        <v>191</v>
      </c>
      <c r="D84" s="24" t="s">
        <v>192</v>
      </c>
      <c r="E84" s="25"/>
      <c r="F84" s="26"/>
      <c r="G84" s="27" t="s">
        <v>25</v>
      </c>
      <c r="H84" s="28"/>
      <c r="I84" s="33"/>
      <c r="J84" s="34">
        <f t="shared" si="1"/>
        <v>0</v>
      </c>
    </row>
    <row r="85" ht="14.25" customHeight="1" spans="2:10">
      <c r="B85" s="23" t="s">
        <v>181</v>
      </c>
      <c r="C85" s="24" t="s">
        <v>193</v>
      </c>
      <c r="D85" s="24" t="s">
        <v>194</v>
      </c>
      <c r="E85" s="22" t="s">
        <v>28</v>
      </c>
      <c r="F85" s="14" t="str">
        <f>_xlfn.DISPIMG("ID_229C07A7C75A46AFAA971D928D6115E6",1)</f>
        <v>=DISPIMG("ID_229C07A7C75A46AFAA971D928D6115E6",1)</v>
      </c>
      <c r="G85" s="27" t="s">
        <v>13</v>
      </c>
      <c r="H85" s="28"/>
      <c r="I85" s="33"/>
      <c r="J85" s="34">
        <f t="shared" si="1"/>
        <v>0</v>
      </c>
    </row>
    <row r="86" ht="14.25" customHeight="1" spans="2:10">
      <c r="B86" s="23" t="s">
        <v>181</v>
      </c>
      <c r="C86" s="24" t="s">
        <v>195</v>
      </c>
      <c r="D86" s="24" t="s">
        <v>196</v>
      </c>
      <c r="E86" s="25"/>
      <c r="F86" s="26"/>
      <c r="G86" s="27" t="s">
        <v>16</v>
      </c>
      <c r="H86" s="28"/>
      <c r="I86" s="33"/>
      <c r="J86" s="34">
        <f t="shared" si="1"/>
        <v>0</v>
      </c>
    </row>
    <row r="87" ht="14.25" customHeight="1" spans="2:10">
      <c r="B87" s="23" t="s">
        <v>181</v>
      </c>
      <c r="C87" s="24" t="s">
        <v>197</v>
      </c>
      <c r="D87" s="24" t="s">
        <v>198</v>
      </c>
      <c r="E87" s="25"/>
      <c r="F87" s="26"/>
      <c r="G87" s="27" t="s">
        <v>19</v>
      </c>
      <c r="H87" s="28"/>
      <c r="I87" s="33"/>
      <c r="J87" s="34">
        <f t="shared" si="1"/>
        <v>0</v>
      </c>
    </row>
    <row r="88" ht="14.25" customHeight="1" spans="2:10">
      <c r="B88" s="23" t="s">
        <v>181</v>
      </c>
      <c r="C88" s="24" t="s">
        <v>199</v>
      </c>
      <c r="D88" s="24" t="s">
        <v>200</v>
      </c>
      <c r="E88" s="25"/>
      <c r="F88" s="26"/>
      <c r="G88" s="27" t="s">
        <v>22</v>
      </c>
      <c r="H88" s="28"/>
      <c r="I88" s="33"/>
      <c r="J88" s="34">
        <f t="shared" si="1"/>
        <v>0</v>
      </c>
    </row>
    <row r="89" ht="14.25" customHeight="1" spans="2:10">
      <c r="B89" s="23" t="s">
        <v>181</v>
      </c>
      <c r="C89" s="24" t="s">
        <v>201</v>
      </c>
      <c r="D89" s="24" t="s">
        <v>202</v>
      </c>
      <c r="E89" s="25"/>
      <c r="F89" s="26"/>
      <c r="G89" s="27" t="s">
        <v>25</v>
      </c>
      <c r="H89" s="28"/>
      <c r="I89" s="33"/>
      <c r="J89" s="34">
        <f t="shared" si="1"/>
        <v>0</v>
      </c>
    </row>
    <row r="90" ht="14.25" customHeight="1" spans="2:10">
      <c r="B90" s="23" t="s">
        <v>181</v>
      </c>
      <c r="C90" s="24" t="s">
        <v>203</v>
      </c>
      <c r="D90" s="24" t="s">
        <v>204</v>
      </c>
      <c r="E90" s="22" t="s">
        <v>39</v>
      </c>
      <c r="F90" s="14" t="str">
        <f>_xlfn.DISPIMG("ID_B80B6412A98F429E8E2EDCDA9C33AB2F",1)</f>
        <v>=DISPIMG("ID_B80B6412A98F429E8E2EDCDA9C33AB2F",1)</v>
      </c>
      <c r="G90" s="27" t="s">
        <v>13</v>
      </c>
      <c r="H90" s="28"/>
      <c r="I90" s="33"/>
      <c r="J90" s="34">
        <f t="shared" si="1"/>
        <v>0</v>
      </c>
    </row>
    <row r="91" ht="14.25" customHeight="1" spans="2:10">
      <c r="B91" s="23" t="s">
        <v>181</v>
      </c>
      <c r="C91" s="24" t="s">
        <v>205</v>
      </c>
      <c r="D91" s="24" t="s">
        <v>206</v>
      </c>
      <c r="E91" s="25"/>
      <c r="F91" s="26"/>
      <c r="G91" s="27" t="s">
        <v>16</v>
      </c>
      <c r="H91" s="28"/>
      <c r="I91" s="33"/>
      <c r="J91" s="34">
        <f t="shared" si="1"/>
        <v>0</v>
      </c>
    </row>
    <row r="92" ht="14.25" customHeight="1" spans="2:10">
      <c r="B92" s="23" t="s">
        <v>181</v>
      </c>
      <c r="C92" s="24" t="s">
        <v>207</v>
      </c>
      <c r="D92" s="24" t="s">
        <v>208</v>
      </c>
      <c r="E92" s="25"/>
      <c r="F92" s="26"/>
      <c r="G92" s="27" t="s">
        <v>19</v>
      </c>
      <c r="H92" s="28"/>
      <c r="I92" s="33"/>
      <c r="J92" s="34">
        <f t="shared" si="1"/>
        <v>0</v>
      </c>
    </row>
    <row r="93" ht="14.25" customHeight="1" spans="2:10">
      <c r="B93" s="23" t="s">
        <v>181</v>
      </c>
      <c r="C93" s="24" t="s">
        <v>209</v>
      </c>
      <c r="D93" s="24" t="s">
        <v>210</v>
      </c>
      <c r="E93" s="25"/>
      <c r="F93" s="26"/>
      <c r="G93" s="27" t="s">
        <v>22</v>
      </c>
      <c r="H93" s="28"/>
      <c r="I93" s="33"/>
      <c r="J93" s="34">
        <f t="shared" si="1"/>
        <v>0</v>
      </c>
    </row>
    <row r="94" ht="14.25" customHeight="1" spans="2:10">
      <c r="B94" s="23" t="s">
        <v>181</v>
      </c>
      <c r="C94" s="24" t="s">
        <v>211</v>
      </c>
      <c r="D94" s="24" t="s">
        <v>212</v>
      </c>
      <c r="E94" s="25"/>
      <c r="F94" s="26"/>
      <c r="G94" s="27" t="s">
        <v>25</v>
      </c>
      <c r="H94" s="28"/>
      <c r="I94" s="33"/>
      <c r="J94" s="34">
        <f t="shared" si="1"/>
        <v>0</v>
      </c>
    </row>
    <row r="95" ht="14.25" customHeight="1" spans="2:10">
      <c r="B95" s="23" t="s">
        <v>213</v>
      </c>
      <c r="C95" s="24" t="s">
        <v>214</v>
      </c>
      <c r="D95" s="24" t="s">
        <v>215</v>
      </c>
      <c r="E95" s="22" t="s">
        <v>216</v>
      </c>
      <c r="F95" s="14" t="str">
        <f>_xlfn.DISPIMG("ID_227A8E1959A94511849E3DBF38EBE877",1)</f>
        <v>=DISPIMG("ID_227A8E1959A94511849E3DBF38EBE877",1)</v>
      </c>
      <c r="G95" s="27" t="s">
        <v>13</v>
      </c>
      <c r="H95" s="28"/>
      <c r="I95" s="33"/>
      <c r="J95" s="34">
        <f t="shared" si="1"/>
        <v>0</v>
      </c>
    </row>
    <row r="96" ht="14.25" customHeight="1" spans="2:10">
      <c r="B96" s="23" t="s">
        <v>213</v>
      </c>
      <c r="C96" s="24" t="s">
        <v>217</v>
      </c>
      <c r="D96" s="24" t="s">
        <v>218</v>
      </c>
      <c r="E96" s="25"/>
      <c r="F96" s="26"/>
      <c r="G96" s="27" t="s">
        <v>16</v>
      </c>
      <c r="H96" s="28"/>
      <c r="I96" s="33"/>
      <c r="J96" s="34">
        <f t="shared" si="1"/>
        <v>0</v>
      </c>
    </row>
    <row r="97" ht="14.25" customHeight="1" spans="2:10">
      <c r="B97" s="23" t="s">
        <v>213</v>
      </c>
      <c r="C97" s="24" t="s">
        <v>219</v>
      </c>
      <c r="D97" s="24" t="s">
        <v>220</v>
      </c>
      <c r="E97" s="25"/>
      <c r="F97" s="26"/>
      <c r="G97" s="27" t="s">
        <v>19</v>
      </c>
      <c r="H97" s="28"/>
      <c r="I97" s="33"/>
      <c r="J97" s="34">
        <f t="shared" si="1"/>
        <v>0</v>
      </c>
    </row>
    <row r="98" ht="14.25" customHeight="1" spans="2:10">
      <c r="B98" s="23" t="s">
        <v>213</v>
      </c>
      <c r="C98" s="24" t="s">
        <v>221</v>
      </c>
      <c r="D98" s="24" t="s">
        <v>222</v>
      </c>
      <c r="E98" s="25"/>
      <c r="F98" s="26"/>
      <c r="G98" s="27" t="s">
        <v>22</v>
      </c>
      <c r="H98" s="28"/>
      <c r="I98" s="33"/>
      <c r="J98" s="34">
        <f t="shared" si="1"/>
        <v>0</v>
      </c>
    </row>
    <row r="99" ht="14.25" customHeight="1" spans="2:10">
      <c r="B99" s="23" t="s">
        <v>213</v>
      </c>
      <c r="C99" s="24" t="s">
        <v>223</v>
      </c>
      <c r="D99" s="24" t="s">
        <v>224</v>
      </c>
      <c r="E99" s="25"/>
      <c r="F99" s="26"/>
      <c r="G99" s="27" t="s">
        <v>25</v>
      </c>
      <c r="H99" s="28"/>
      <c r="I99" s="33"/>
      <c r="J99" s="34">
        <f t="shared" si="1"/>
        <v>0</v>
      </c>
    </row>
    <row r="100" ht="14.25" customHeight="1" spans="2:10">
      <c r="B100" s="23" t="s">
        <v>213</v>
      </c>
      <c r="C100" s="24" t="s">
        <v>225</v>
      </c>
      <c r="D100" s="24" t="s">
        <v>226</v>
      </c>
      <c r="E100" s="22" t="s">
        <v>227</v>
      </c>
      <c r="F100" s="14" t="str">
        <f>_xlfn.DISPIMG("ID_02B8D4279C3C48EBB7F8CE9C070536D0",1)</f>
        <v>=DISPIMG("ID_02B8D4279C3C48EBB7F8CE9C070536D0",1)</v>
      </c>
      <c r="G100" s="27" t="s">
        <v>13</v>
      </c>
      <c r="H100" s="28"/>
      <c r="I100" s="33"/>
      <c r="J100" s="34">
        <f t="shared" si="1"/>
        <v>0</v>
      </c>
    </row>
    <row r="101" ht="14.25" customHeight="1" spans="2:10">
      <c r="B101" s="23" t="s">
        <v>213</v>
      </c>
      <c r="C101" s="24" t="s">
        <v>228</v>
      </c>
      <c r="D101" s="24" t="s">
        <v>229</v>
      </c>
      <c r="E101" s="25"/>
      <c r="F101" s="26"/>
      <c r="G101" s="27" t="s">
        <v>16</v>
      </c>
      <c r="H101" s="28"/>
      <c r="I101" s="33"/>
      <c r="J101" s="34">
        <f t="shared" si="1"/>
        <v>0</v>
      </c>
    </row>
    <row r="102" ht="14.25" customHeight="1" spans="2:10">
      <c r="B102" s="23" t="s">
        <v>213</v>
      </c>
      <c r="C102" s="24" t="s">
        <v>230</v>
      </c>
      <c r="D102" s="24" t="s">
        <v>231</v>
      </c>
      <c r="E102" s="25"/>
      <c r="F102" s="26"/>
      <c r="G102" s="27" t="s">
        <v>19</v>
      </c>
      <c r="H102" s="28"/>
      <c r="I102" s="33"/>
      <c r="J102" s="34">
        <f t="shared" si="1"/>
        <v>0</v>
      </c>
    </row>
    <row r="103" ht="14.25" customHeight="1" spans="2:10">
      <c r="B103" s="23" t="s">
        <v>213</v>
      </c>
      <c r="C103" s="24" t="s">
        <v>232</v>
      </c>
      <c r="D103" s="24" t="s">
        <v>233</v>
      </c>
      <c r="E103" s="25"/>
      <c r="F103" s="26"/>
      <c r="G103" s="27" t="s">
        <v>22</v>
      </c>
      <c r="H103" s="28"/>
      <c r="I103" s="33"/>
      <c r="J103" s="34">
        <f t="shared" si="1"/>
        <v>0</v>
      </c>
    </row>
    <row r="104" ht="14.25" customHeight="1" spans="2:10">
      <c r="B104" s="23" t="s">
        <v>213</v>
      </c>
      <c r="C104" s="24" t="s">
        <v>234</v>
      </c>
      <c r="D104" s="24" t="s">
        <v>235</v>
      </c>
      <c r="E104" s="25"/>
      <c r="F104" s="26"/>
      <c r="G104" s="27" t="s">
        <v>25</v>
      </c>
      <c r="H104" s="28"/>
      <c r="I104" s="33"/>
      <c r="J104" s="34">
        <f t="shared" si="1"/>
        <v>0</v>
      </c>
    </row>
    <row r="105" ht="14.25" customHeight="1" spans="2:10">
      <c r="B105" s="23" t="s">
        <v>236</v>
      </c>
      <c r="C105" s="24" t="s">
        <v>237</v>
      </c>
      <c r="D105" s="24" t="s">
        <v>238</v>
      </c>
      <c r="E105" s="22" t="s">
        <v>239</v>
      </c>
      <c r="F105" s="14" t="str">
        <f>_xlfn.DISPIMG("ID_A1E9E6A6F7574F31A73A86DC275D5A34",1)</f>
        <v>=DISPIMG("ID_A1E9E6A6F7574F31A73A86DC275D5A34",1)</v>
      </c>
      <c r="G105" s="27" t="s">
        <v>13</v>
      </c>
      <c r="H105" s="28"/>
      <c r="I105" s="33"/>
      <c r="J105" s="34">
        <f t="shared" si="1"/>
        <v>0</v>
      </c>
    </row>
    <row r="106" ht="14.25" customHeight="1" spans="2:10">
      <c r="B106" s="23" t="s">
        <v>236</v>
      </c>
      <c r="C106" s="24" t="s">
        <v>240</v>
      </c>
      <c r="D106" s="24" t="s">
        <v>241</v>
      </c>
      <c r="E106" s="25"/>
      <c r="F106" s="26"/>
      <c r="G106" s="27" t="s">
        <v>16</v>
      </c>
      <c r="H106" s="28"/>
      <c r="I106" s="33"/>
      <c r="J106" s="34">
        <f t="shared" si="1"/>
        <v>0</v>
      </c>
    </row>
    <row r="107" ht="14.25" customHeight="1" spans="2:10">
      <c r="B107" s="23" t="s">
        <v>236</v>
      </c>
      <c r="C107" s="24" t="s">
        <v>242</v>
      </c>
      <c r="D107" s="24" t="s">
        <v>243</v>
      </c>
      <c r="E107" s="25"/>
      <c r="F107" s="26"/>
      <c r="G107" s="27" t="s">
        <v>19</v>
      </c>
      <c r="H107" s="28"/>
      <c r="I107" s="33"/>
      <c r="J107" s="34">
        <f t="shared" si="1"/>
        <v>0</v>
      </c>
    </row>
    <row r="108" ht="14.25" customHeight="1" spans="2:10">
      <c r="B108" s="23" t="s">
        <v>236</v>
      </c>
      <c r="C108" s="24" t="s">
        <v>244</v>
      </c>
      <c r="D108" s="24" t="s">
        <v>245</v>
      </c>
      <c r="E108" s="25"/>
      <c r="F108" s="26"/>
      <c r="G108" s="27" t="s">
        <v>22</v>
      </c>
      <c r="H108" s="28"/>
      <c r="I108" s="33"/>
      <c r="J108" s="34">
        <f t="shared" si="1"/>
        <v>0</v>
      </c>
    </row>
    <row r="109" ht="14.25" customHeight="1" spans="2:10">
      <c r="B109" s="23" t="s">
        <v>236</v>
      </c>
      <c r="C109" s="24" t="s">
        <v>246</v>
      </c>
      <c r="D109" s="24" t="s">
        <v>247</v>
      </c>
      <c r="E109" s="25"/>
      <c r="F109" s="26"/>
      <c r="G109" s="27" t="s">
        <v>25</v>
      </c>
      <c r="H109" s="28"/>
      <c r="I109" s="33"/>
      <c r="J109" s="34">
        <f t="shared" si="1"/>
        <v>0</v>
      </c>
    </row>
    <row r="110" ht="14.25" customHeight="1" spans="2:10">
      <c r="B110" s="23" t="s">
        <v>236</v>
      </c>
      <c r="C110" s="24" t="s">
        <v>248</v>
      </c>
      <c r="D110" s="24" t="s">
        <v>249</v>
      </c>
      <c r="E110" s="25"/>
      <c r="F110" s="26"/>
      <c r="G110" s="27" t="s">
        <v>106</v>
      </c>
      <c r="H110" s="28"/>
      <c r="I110" s="33"/>
      <c r="J110" s="34">
        <f t="shared" si="1"/>
        <v>0</v>
      </c>
    </row>
    <row r="111" ht="14.25" customHeight="1" spans="2:10">
      <c r="B111" s="23" t="s">
        <v>236</v>
      </c>
      <c r="C111" s="24" t="s">
        <v>250</v>
      </c>
      <c r="D111" s="24" t="s">
        <v>251</v>
      </c>
      <c r="E111" s="22" t="s">
        <v>184</v>
      </c>
      <c r="F111" s="14" t="str">
        <f>_xlfn.DISPIMG("ID_FC66791E868A40879C4892EB350142BF",1)</f>
        <v>=DISPIMG("ID_FC66791E868A40879C4892EB350142BF",1)</v>
      </c>
      <c r="G111" s="27" t="s">
        <v>13</v>
      </c>
      <c r="H111" s="28"/>
      <c r="I111" s="33"/>
      <c r="J111" s="34">
        <f t="shared" si="1"/>
        <v>0</v>
      </c>
    </row>
    <row r="112" ht="14.25" customHeight="1" spans="2:10">
      <c r="B112" s="23" t="s">
        <v>236</v>
      </c>
      <c r="C112" s="24" t="s">
        <v>252</v>
      </c>
      <c r="D112" s="24" t="s">
        <v>253</v>
      </c>
      <c r="E112" s="25"/>
      <c r="F112" s="26"/>
      <c r="G112" s="27" t="s">
        <v>16</v>
      </c>
      <c r="H112" s="28"/>
      <c r="I112" s="33"/>
      <c r="J112" s="34">
        <f t="shared" si="1"/>
        <v>0</v>
      </c>
    </row>
    <row r="113" ht="14.25" customHeight="1" spans="2:10">
      <c r="B113" s="23" t="s">
        <v>236</v>
      </c>
      <c r="C113" s="24" t="s">
        <v>254</v>
      </c>
      <c r="D113" s="24" t="s">
        <v>255</v>
      </c>
      <c r="E113" s="25"/>
      <c r="F113" s="26"/>
      <c r="G113" s="27" t="s">
        <v>19</v>
      </c>
      <c r="H113" s="28"/>
      <c r="I113" s="33"/>
      <c r="J113" s="34">
        <f t="shared" si="1"/>
        <v>0</v>
      </c>
    </row>
    <row r="114" ht="14.25" customHeight="1" spans="2:10">
      <c r="B114" s="23" t="s">
        <v>236</v>
      </c>
      <c r="C114" s="24" t="s">
        <v>256</v>
      </c>
      <c r="D114" s="24" t="s">
        <v>257</v>
      </c>
      <c r="E114" s="25"/>
      <c r="F114" s="26"/>
      <c r="G114" s="27" t="s">
        <v>22</v>
      </c>
      <c r="H114" s="28"/>
      <c r="I114" s="33"/>
      <c r="J114" s="34">
        <f t="shared" si="1"/>
        <v>0</v>
      </c>
    </row>
    <row r="115" ht="14.25" customHeight="1" spans="2:10">
      <c r="B115" s="23" t="s">
        <v>236</v>
      </c>
      <c r="C115" s="24" t="s">
        <v>258</v>
      </c>
      <c r="D115" s="24" t="s">
        <v>259</v>
      </c>
      <c r="E115" s="25"/>
      <c r="F115" s="26"/>
      <c r="G115" s="27" t="s">
        <v>25</v>
      </c>
      <c r="H115" s="28"/>
      <c r="I115" s="33"/>
      <c r="J115" s="34">
        <f t="shared" si="1"/>
        <v>0</v>
      </c>
    </row>
    <row r="116" ht="14.25" customHeight="1" spans="2:10">
      <c r="B116" s="23" t="s">
        <v>236</v>
      </c>
      <c r="C116" s="24" t="s">
        <v>260</v>
      </c>
      <c r="D116" s="24" t="s">
        <v>261</v>
      </c>
      <c r="E116" s="25"/>
      <c r="F116" s="26"/>
      <c r="G116" s="27" t="s">
        <v>106</v>
      </c>
      <c r="H116" s="28"/>
      <c r="I116" s="33"/>
      <c r="J116" s="34">
        <f t="shared" si="1"/>
        <v>0</v>
      </c>
    </row>
    <row r="117" ht="14.25" customHeight="1" spans="2:10">
      <c r="B117" s="23" t="s">
        <v>236</v>
      </c>
      <c r="C117" s="24" t="s">
        <v>262</v>
      </c>
      <c r="D117" s="24" t="s">
        <v>263</v>
      </c>
      <c r="E117" s="22" t="s">
        <v>28</v>
      </c>
      <c r="F117" s="14" t="str">
        <f>_xlfn.DISPIMG("ID_C9CD208E6C924C5B96E6BB25EE4F9EF0",1)</f>
        <v>=DISPIMG("ID_C9CD208E6C924C5B96E6BB25EE4F9EF0",1)</v>
      </c>
      <c r="G117" s="27" t="s">
        <v>13</v>
      </c>
      <c r="H117" s="28"/>
      <c r="I117" s="33"/>
      <c r="J117" s="34">
        <f t="shared" si="1"/>
        <v>0</v>
      </c>
    </row>
    <row r="118" ht="14.25" customHeight="1" spans="2:10">
      <c r="B118" s="23" t="s">
        <v>236</v>
      </c>
      <c r="C118" s="24" t="s">
        <v>264</v>
      </c>
      <c r="D118" s="24" t="s">
        <v>265</v>
      </c>
      <c r="E118" s="25"/>
      <c r="F118" s="26"/>
      <c r="G118" s="27" t="s">
        <v>16</v>
      </c>
      <c r="H118" s="28"/>
      <c r="I118" s="33"/>
      <c r="J118" s="34">
        <f t="shared" si="1"/>
        <v>0</v>
      </c>
    </row>
    <row r="119" ht="14.25" customHeight="1" spans="2:10">
      <c r="B119" s="23" t="s">
        <v>236</v>
      </c>
      <c r="C119" s="24" t="s">
        <v>266</v>
      </c>
      <c r="D119" s="24" t="s">
        <v>267</v>
      </c>
      <c r="E119" s="25"/>
      <c r="F119" s="26"/>
      <c r="G119" s="27" t="s">
        <v>19</v>
      </c>
      <c r="H119" s="28"/>
      <c r="I119" s="33"/>
      <c r="J119" s="34">
        <f t="shared" si="1"/>
        <v>0</v>
      </c>
    </row>
    <row r="120" ht="14.25" customHeight="1" spans="2:10">
      <c r="B120" s="23" t="s">
        <v>236</v>
      </c>
      <c r="C120" s="24" t="s">
        <v>268</v>
      </c>
      <c r="D120" s="24" t="s">
        <v>269</v>
      </c>
      <c r="E120" s="25"/>
      <c r="F120" s="26"/>
      <c r="G120" s="27" t="s">
        <v>22</v>
      </c>
      <c r="H120" s="28"/>
      <c r="I120" s="33"/>
      <c r="J120" s="34">
        <f t="shared" si="1"/>
        <v>0</v>
      </c>
    </row>
    <row r="121" ht="14.25" customHeight="1" spans="2:10">
      <c r="B121" s="23" t="s">
        <v>236</v>
      </c>
      <c r="C121" s="24" t="s">
        <v>270</v>
      </c>
      <c r="D121" s="24" t="s">
        <v>271</v>
      </c>
      <c r="E121" s="25"/>
      <c r="F121" s="26"/>
      <c r="G121" s="27" t="s">
        <v>25</v>
      </c>
      <c r="H121" s="28"/>
      <c r="I121" s="33"/>
      <c r="J121" s="34">
        <f t="shared" si="1"/>
        <v>0</v>
      </c>
    </row>
    <row r="122" ht="14.25" customHeight="1" spans="2:10">
      <c r="B122" s="23" t="s">
        <v>236</v>
      </c>
      <c r="C122" s="24" t="s">
        <v>272</v>
      </c>
      <c r="D122" s="24" t="s">
        <v>273</v>
      </c>
      <c r="E122" s="25"/>
      <c r="F122" s="26"/>
      <c r="G122" s="27" t="s">
        <v>106</v>
      </c>
      <c r="H122" s="28"/>
      <c r="I122" s="33"/>
      <c r="J122" s="34">
        <f t="shared" si="1"/>
        <v>0</v>
      </c>
    </row>
    <row r="123" ht="14.25" customHeight="1" spans="2:10">
      <c r="B123" s="23" t="s">
        <v>236</v>
      </c>
      <c r="C123" s="24" t="s">
        <v>274</v>
      </c>
      <c r="D123" s="24" t="s">
        <v>275</v>
      </c>
      <c r="E123" s="22" t="s">
        <v>39</v>
      </c>
      <c r="F123" s="14" t="str">
        <f>_xlfn.DISPIMG("ID_5B1E3B4398874170A43805F881C3D2FD",1)</f>
        <v>=DISPIMG("ID_5B1E3B4398874170A43805F881C3D2FD",1)</v>
      </c>
      <c r="G123" s="27" t="s">
        <v>13</v>
      </c>
      <c r="H123" s="28"/>
      <c r="I123" s="33"/>
      <c r="J123" s="34">
        <f t="shared" si="1"/>
        <v>0</v>
      </c>
    </row>
    <row r="124" ht="14.25" customHeight="1" spans="2:10">
      <c r="B124" s="23" t="s">
        <v>236</v>
      </c>
      <c r="C124" s="24" t="s">
        <v>276</v>
      </c>
      <c r="D124" s="24" t="s">
        <v>277</v>
      </c>
      <c r="E124" s="25"/>
      <c r="F124" s="18"/>
      <c r="G124" s="27" t="s">
        <v>16</v>
      </c>
      <c r="H124" s="28"/>
      <c r="I124" s="33"/>
      <c r="J124" s="34">
        <f t="shared" si="1"/>
        <v>0</v>
      </c>
    </row>
    <row r="125" ht="14.25" customHeight="1" spans="2:10">
      <c r="B125" s="23" t="s">
        <v>236</v>
      </c>
      <c r="C125" s="24" t="s">
        <v>278</v>
      </c>
      <c r="D125" s="24" t="s">
        <v>279</v>
      </c>
      <c r="E125" s="25"/>
      <c r="F125" s="18"/>
      <c r="G125" s="27" t="s">
        <v>19</v>
      </c>
      <c r="H125" s="28"/>
      <c r="I125" s="33"/>
      <c r="J125" s="34">
        <f t="shared" si="1"/>
        <v>0</v>
      </c>
    </row>
    <row r="126" ht="14.25" customHeight="1" spans="2:10">
      <c r="B126" s="23" t="s">
        <v>236</v>
      </c>
      <c r="C126" s="24" t="s">
        <v>280</v>
      </c>
      <c r="D126" s="24" t="s">
        <v>281</v>
      </c>
      <c r="E126" s="25"/>
      <c r="F126" s="18"/>
      <c r="G126" s="27" t="s">
        <v>22</v>
      </c>
      <c r="H126" s="28"/>
      <c r="I126" s="33"/>
      <c r="J126" s="34">
        <f t="shared" si="1"/>
        <v>0</v>
      </c>
    </row>
    <row r="127" ht="14.25" customHeight="1" spans="2:10">
      <c r="B127" s="23" t="s">
        <v>236</v>
      </c>
      <c r="C127" s="24" t="s">
        <v>282</v>
      </c>
      <c r="D127" s="24" t="s">
        <v>283</v>
      </c>
      <c r="E127" s="25"/>
      <c r="F127" s="18"/>
      <c r="G127" s="27" t="s">
        <v>25</v>
      </c>
      <c r="H127" s="28"/>
      <c r="I127" s="33"/>
      <c r="J127" s="34">
        <f t="shared" si="1"/>
        <v>0</v>
      </c>
    </row>
    <row r="128" ht="14.25" customHeight="1" spans="2:10">
      <c r="B128" s="23" t="s">
        <v>236</v>
      </c>
      <c r="C128" s="24" t="s">
        <v>284</v>
      </c>
      <c r="D128" s="24" t="s">
        <v>285</v>
      </c>
      <c r="E128" s="35"/>
      <c r="F128" s="20"/>
      <c r="G128" s="27" t="s">
        <v>106</v>
      </c>
      <c r="H128" s="28"/>
      <c r="I128" s="33"/>
      <c r="J128" s="34">
        <f t="shared" si="1"/>
        <v>0</v>
      </c>
    </row>
    <row r="129" ht="14.25" customHeight="1" spans="2:10">
      <c r="B129" s="23" t="s">
        <v>286</v>
      </c>
      <c r="C129" s="24" t="s">
        <v>287</v>
      </c>
      <c r="D129" s="24" t="s">
        <v>288</v>
      </c>
      <c r="E129" s="36"/>
      <c r="F129" s="18" t="str">
        <f>_xlfn.DISPIMG("ID_B6A4FDAF1E2F48248A84E5B120DBB697",1)</f>
        <v>=DISPIMG("ID_B6A4FDAF1E2F48248A84E5B120DBB697",1)</v>
      </c>
      <c r="G129" s="27" t="s">
        <v>13</v>
      </c>
      <c r="H129" s="28"/>
      <c r="I129" s="33"/>
      <c r="J129" s="34">
        <f t="shared" si="1"/>
        <v>0</v>
      </c>
    </row>
    <row r="130" ht="14.25" customHeight="1" spans="2:10">
      <c r="B130" s="23" t="s">
        <v>286</v>
      </c>
      <c r="C130" s="24" t="s">
        <v>289</v>
      </c>
      <c r="D130" s="24" t="s">
        <v>290</v>
      </c>
      <c r="E130" s="36"/>
      <c r="F130" s="18"/>
      <c r="G130" s="27" t="s">
        <v>16</v>
      </c>
      <c r="H130" s="28"/>
      <c r="I130" s="33"/>
      <c r="J130" s="34">
        <f t="shared" si="1"/>
        <v>0</v>
      </c>
    </row>
    <row r="131" ht="14.25" customHeight="1" spans="2:10">
      <c r="B131" s="23" t="s">
        <v>286</v>
      </c>
      <c r="C131" s="24" t="s">
        <v>291</v>
      </c>
      <c r="D131" s="24" t="s">
        <v>292</v>
      </c>
      <c r="E131" s="36"/>
      <c r="F131" s="18"/>
      <c r="G131" s="27" t="s">
        <v>19</v>
      </c>
      <c r="H131" s="28"/>
      <c r="I131" s="33"/>
      <c r="J131" s="34">
        <f t="shared" ref="J131:J194" si="2">H131*I131</f>
        <v>0</v>
      </c>
    </row>
    <row r="132" ht="14.25" customHeight="1" spans="2:10">
      <c r="B132" s="23" t="s">
        <v>286</v>
      </c>
      <c r="C132" s="24" t="s">
        <v>293</v>
      </c>
      <c r="D132" s="24" t="s">
        <v>294</v>
      </c>
      <c r="E132" s="36"/>
      <c r="F132" s="18"/>
      <c r="G132" s="27" t="s">
        <v>22</v>
      </c>
      <c r="H132" s="28"/>
      <c r="I132" s="33"/>
      <c r="J132" s="34">
        <f t="shared" si="2"/>
        <v>0</v>
      </c>
    </row>
    <row r="133" ht="14.25" customHeight="1" spans="2:10">
      <c r="B133" s="23" t="s">
        <v>295</v>
      </c>
      <c r="C133" s="24" t="s">
        <v>296</v>
      </c>
      <c r="D133" s="24" t="s">
        <v>297</v>
      </c>
      <c r="E133" s="22" t="s">
        <v>28</v>
      </c>
      <c r="F133" s="14" t="str">
        <f>_xlfn.DISPIMG("ID_7035F80E3FBE43699661B23AB7B3EEFA",1)</f>
        <v>=DISPIMG("ID_7035F80E3FBE43699661B23AB7B3EEFA",1)</v>
      </c>
      <c r="G133" s="27" t="s">
        <v>13</v>
      </c>
      <c r="H133" s="28"/>
      <c r="I133" s="33"/>
      <c r="J133" s="34">
        <f t="shared" si="2"/>
        <v>0</v>
      </c>
    </row>
    <row r="134" ht="14.25" customHeight="1" spans="2:10">
      <c r="B134" s="23" t="s">
        <v>295</v>
      </c>
      <c r="C134" s="24" t="s">
        <v>298</v>
      </c>
      <c r="D134" s="24" t="s">
        <v>299</v>
      </c>
      <c r="E134" s="25"/>
      <c r="F134" s="26"/>
      <c r="G134" s="27" t="s">
        <v>16</v>
      </c>
      <c r="H134" s="28"/>
      <c r="I134" s="33"/>
      <c r="J134" s="34">
        <f t="shared" si="2"/>
        <v>0</v>
      </c>
    </row>
    <row r="135" ht="14.25" customHeight="1" spans="2:10">
      <c r="B135" s="23" t="s">
        <v>295</v>
      </c>
      <c r="C135" s="24" t="s">
        <v>300</v>
      </c>
      <c r="D135" s="24" t="s">
        <v>301</v>
      </c>
      <c r="E135" s="25"/>
      <c r="F135" s="26"/>
      <c r="G135" s="27" t="s">
        <v>19</v>
      </c>
      <c r="H135" s="28"/>
      <c r="I135" s="33"/>
      <c r="J135" s="34">
        <f t="shared" si="2"/>
        <v>0</v>
      </c>
    </row>
    <row r="136" ht="14.25" customHeight="1" spans="2:10">
      <c r="B136" s="23" t="s">
        <v>295</v>
      </c>
      <c r="C136" s="24" t="s">
        <v>302</v>
      </c>
      <c r="D136" s="24" t="s">
        <v>303</v>
      </c>
      <c r="E136" s="25"/>
      <c r="F136" s="26"/>
      <c r="G136" s="27" t="s">
        <v>22</v>
      </c>
      <c r="H136" s="28"/>
      <c r="I136" s="33"/>
      <c r="J136" s="34">
        <f t="shared" si="2"/>
        <v>0</v>
      </c>
    </row>
    <row r="137" ht="14.25" customHeight="1" spans="2:10">
      <c r="B137" s="23" t="s">
        <v>295</v>
      </c>
      <c r="C137" s="24" t="s">
        <v>304</v>
      </c>
      <c r="D137" s="24" t="s">
        <v>305</v>
      </c>
      <c r="E137" s="25"/>
      <c r="F137" s="26"/>
      <c r="G137" s="27" t="s">
        <v>25</v>
      </c>
      <c r="H137" s="28"/>
      <c r="I137" s="33"/>
      <c r="J137" s="34">
        <f t="shared" si="2"/>
        <v>0</v>
      </c>
    </row>
    <row r="138" ht="14.25" customHeight="1" spans="2:10">
      <c r="B138" s="23" t="s">
        <v>295</v>
      </c>
      <c r="C138" s="24" t="s">
        <v>306</v>
      </c>
      <c r="D138" s="24" t="s">
        <v>307</v>
      </c>
      <c r="E138" s="22" t="s">
        <v>39</v>
      </c>
      <c r="F138" s="14" t="str">
        <f>_xlfn.DISPIMG("ID_FBFA4304C2024860BD18E66A29FFE939",1)</f>
        <v>=DISPIMG("ID_FBFA4304C2024860BD18E66A29FFE939",1)</v>
      </c>
      <c r="G138" s="27" t="s">
        <v>13</v>
      </c>
      <c r="H138" s="28"/>
      <c r="I138" s="33"/>
      <c r="J138" s="34">
        <f t="shared" si="2"/>
        <v>0</v>
      </c>
    </row>
    <row r="139" ht="14.25" customHeight="1" spans="2:10">
      <c r="B139" s="23" t="s">
        <v>295</v>
      </c>
      <c r="C139" s="24" t="s">
        <v>308</v>
      </c>
      <c r="D139" s="24" t="s">
        <v>309</v>
      </c>
      <c r="E139" s="25"/>
      <c r="F139" s="26"/>
      <c r="G139" s="27" t="s">
        <v>16</v>
      </c>
      <c r="H139" s="28"/>
      <c r="I139" s="33"/>
      <c r="J139" s="34">
        <f t="shared" si="2"/>
        <v>0</v>
      </c>
    </row>
    <row r="140" ht="14.25" customHeight="1" spans="2:10">
      <c r="B140" s="23" t="s">
        <v>295</v>
      </c>
      <c r="C140" s="24" t="s">
        <v>310</v>
      </c>
      <c r="D140" s="24" t="s">
        <v>311</v>
      </c>
      <c r="E140" s="25"/>
      <c r="F140" s="26"/>
      <c r="G140" s="27" t="s">
        <v>19</v>
      </c>
      <c r="H140" s="28"/>
      <c r="I140" s="33"/>
      <c r="J140" s="34">
        <f t="shared" si="2"/>
        <v>0</v>
      </c>
    </row>
    <row r="141" ht="14.25" customHeight="1" spans="2:10">
      <c r="B141" s="23" t="s">
        <v>295</v>
      </c>
      <c r="C141" s="24" t="s">
        <v>312</v>
      </c>
      <c r="D141" s="24" t="s">
        <v>313</v>
      </c>
      <c r="E141" s="25"/>
      <c r="F141" s="26"/>
      <c r="G141" s="27" t="s">
        <v>22</v>
      </c>
      <c r="H141" s="28"/>
      <c r="I141" s="33"/>
      <c r="J141" s="34">
        <f t="shared" si="2"/>
        <v>0</v>
      </c>
    </row>
    <row r="142" ht="14.25" customHeight="1" spans="2:10">
      <c r="B142" s="23" t="s">
        <v>295</v>
      </c>
      <c r="C142" s="24" t="s">
        <v>314</v>
      </c>
      <c r="D142" s="24" t="s">
        <v>315</v>
      </c>
      <c r="E142" s="25"/>
      <c r="F142" s="26"/>
      <c r="G142" s="27" t="s">
        <v>25</v>
      </c>
      <c r="H142" s="28"/>
      <c r="I142" s="33"/>
      <c r="J142" s="34">
        <f t="shared" si="2"/>
        <v>0</v>
      </c>
    </row>
    <row r="143" ht="14.25" customHeight="1" spans="2:10">
      <c r="B143" s="23" t="s">
        <v>316</v>
      </c>
      <c r="C143" s="24" t="s">
        <v>317</v>
      </c>
      <c r="D143" s="24" t="s">
        <v>318</v>
      </c>
      <c r="E143" s="22" t="s">
        <v>319</v>
      </c>
      <c r="F143" s="14" t="str">
        <f>_xlfn.DISPIMG("ID_AD81CA1C282A49408D5D6A2D0FD6CDF1",1)</f>
        <v>=DISPIMG("ID_AD81CA1C282A49408D5D6A2D0FD6CDF1",1)</v>
      </c>
      <c r="G143" s="27" t="s">
        <v>13</v>
      </c>
      <c r="H143" s="28"/>
      <c r="I143" s="33"/>
      <c r="J143" s="34">
        <f t="shared" si="2"/>
        <v>0</v>
      </c>
    </row>
    <row r="144" ht="14.25" customHeight="1" spans="2:10">
      <c r="B144" s="23" t="s">
        <v>316</v>
      </c>
      <c r="C144" s="24" t="s">
        <v>320</v>
      </c>
      <c r="D144" s="24" t="s">
        <v>321</v>
      </c>
      <c r="E144" s="25"/>
      <c r="F144" s="26"/>
      <c r="G144" s="27" t="s">
        <v>16</v>
      </c>
      <c r="H144" s="28"/>
      <c r="I144" s="33"/>
      <c r="J144" s="34">
        <f t="shared" si="2"/>
        <v>0</v>
      </c>
    </row>
    <row r="145" ht="14.25" customHeight="1" spans="2:10">
      <c r="B145" s="23" t="s">
        <v>316</v>
      </c>
      <c r="C145" s="24" t="s">
        <v>322</v>
      </c>
      <c r="D145" s="24" t="s">
        <v>323</v>
      </c>
      <c r="E145" s="25"/>
      <c r="F145" s="26"/>
      <c r="G145" s="27" t="s">
        <v>19</v>
      </c>
      <c r="H145" s="28"/>
      <c r="I145" s="33"/>
      <c r="J145" s="34">
        <f t="shared" si="2"/>
        <v>0</v>
      </c>
    </row>
    <row r="146" ht="14.25" customHeight="1" spans="2:10">
      <c r="B146" s="23" t="s">
        <v>316</v>
      </c>
      <c r="C146" s="24" t="s">
        <v>324</v>
      </c>
      <c r="D146" s="24" t="s">
        <v>325</v>
      </c>
      <c r="E146" s="25"/>
      <c r="F146" s="26"/>
      <c r="G146" s="27" t="s">
        <v>22</v>
      </c>
      <c r="H146" s="28"/>
      <c r="I146" s="33"/>
      <c r="J146" s="34">
        <f t="shared" si="2"/>
        <v>0</v>
      </c>
    </row>
    <row r="147" ht="14.25" customHeight="1" spans="2:10">
      <c r="B147" s="23" t="s">
        <v>316</v>
      </c>
      <c r="C147" s="24" t="s">
        <v>326</v>
      </c>
      <c r="D147" s="24" t="s">
        <v>327</v>
      </c>
      <c r="E147" s="25"/>
      <c r="F147" s="26"/>
      <c r="G147" s="27" t="s">
        <v>25</v>
      </c>
      <c r="H147" s="28"/>
      <c r="I147" s="33"/>
      <c r="J147" s="34">
        <f t="shared" si="2"/>
        <v>0</v>
      </c>
    </row>
    <row r="148" ht="14.25" customHeight="1" spans="2:10">
      <c r="B148" s="23" t="s">
        <v>316</v>
      </c>
      <c r="C148" s="24" t="s">
        <v>328</v>
      </c>
      <c r="D148" s="24" t="s">
        <v>329</v>
      </c>
      <c r="E148" s="22" t="s">
        <v>330</v>
      </c>
      <c r="F148" s="14" t="str">
        <f>_xlfn.DISPIMG("ID_029A94B9268F42B39C3BF8517A41810A",1)</f>
        <v>=DISPIMG("ID_029A94B9268F42B39C3BF8517A41810A",1)</v>
      </c>
      <c r="G148" s="27" t="s">
        <v>13</v>
      </c>
      <c r="H148" s="28"/>
      <c r="I148" s="33"/>
      <c r="J148" s="34">
        <f t="shared" si="2"/>
        <v>0</v>
      </c>
    </row>
    <row r="149" ht="14.25" customHeight="1" spans="2:10">
      <c r="B149" s="23" t="s">
        <v>316</v>
      </c>
      <c r="C149" s="24" t="s">
        <v>331</v>
      </c>
      <c r="D149" s="24" t="s">
        <v>332</v>
      </c>
      <c r="E149" s="25"/>
      <c r="F149" s="26"/>
      <c r="G149" s="27" t="s">
        <v>16</v>
      </c>
      <c r="H149" s="28"/>
      <c r="I149" s="33"/>
      <c r="J149" s="34">
        <f t="shared" si="2"/>
        <v>0</v>
      </c>
    </row>
    <row r="150" ht="14.25" customHeight="1" spans="2:10">
      <c r="B150" s="23" t="s">
        <v>316</v>
      </c>
      <c r="C150" s="24" t="s">
        <v>333</v>
      </c>
      <c r="D150" s="24" t="s">
        <v>334</v>
      </c>
      <c r="E150" s="25"/>
      <c r="F150" s="26"/>
      <c r="G150" s="27" t="s">
        <v>19</v>
      </c>
      <c r="H150" s="28"/>
      <c r="I150" s="33"/>
      <c r="J150" s="34">
        <f t="shared" si="2"/>
        <v>0</v>
      </c>
    </row>
    <row r="151" ht="14.25" customHeight="1" spans="2:10">
      <c r="B151" s="23" t="s">
        <v>316</v>
      </c>
      <c r="C151" s="24" t="s">
        <v>335</v>
      </c>
      <c r="D151" s="24" t="s">
        <v>336</v>
      </c>
      <c r="E151" s="25"/>
      <c r="F151" s="26"/>
      <c r="G151" s="27" t="s">
        <v>22</v>
      </c>
      <c r="H151" s="28"/>
      <c r="I151" s="33"/>
      <c r="J151" s="34">
        <f t="shared" si="2"/>
        <v>0</v>
      </c>
    </row>
    <row r="152" ht="14.25" customHeight="1" spans="2:10">
      <c r="B152" s="23" t="s">
        <v>316</v>
      </c>
      <c r="C152" s="24" t="s">
        <v>337</v>
      </c>
      <c r="D152" s="24" t="s">
        <v>338</v>
      </c>
      <c r="E152" s="25"/>
      <c r="F152" s="26"/>
      <c r="G152" s="27" t="s">
        <v>25</v>
      </c>
      <c r="H152" s="28"/>
      <c r="I152" s="33"/>
      <c r="J152" s="34">
        <f t="shared" si="2"/>
        <v>0</v>
      </c>
    </row>
    <row r="153" ht="14.25" customHeight="1" spans="2:10">
      <c r="B153" s="23" t="s">
        <v>316</v>
      </c>
      <c r="C153" s="24" t="s">
        <v>339</v>
      </c>
      <c r="D153" s="24" t="s">
        <v>340</v>
      </c>
      <c r="E153" s="22" t="s">
        <v>341</v>
      </c>
      <c r="F153" s="14" t="str">
        <f>_xlfn.DISPIMG("ID_6F7DC315BDD44EF38428FDDA6243A20C",1)</f>
        <v>=DISPIMG("ID_6F7DC315BDD44EF38428FDDA6243A20C",1)</v>
      </c>
      <c r="G153" s="27" t="s">
        <v>13</v>
      </c>
      <c r="H153" s="28"/>
      <c r="I153" s="33"/>
      <c r="J153" s="34">
        <f t="shared" si="2"/>
        <v>0</v>
      </c>
    </row>
    <row r="154" ht="14.25" customHeight="1" spans="2:10">
      <c r="B154" s="23" t="s">
        <v>316</v>
      </c>
      <c r="C154" s="24" t="s">
        <v>342</v>
      </c>
      <c r="D154" s="24" t="s">
        <v>343</v>
      </c>
      <c r="E154" s="25"/>
      <c r="F154" s="26"/>
      <c r="G154" s="27" t="s">
        <v>16</v>
      </c>
      <c r="H154" s="28"/>
      <c r="I154" s="33"/>
      <c r="J154" s="34">
        <f t="shared" si="2"/>
        <v>0</v>
      </c>
    </row>
    <row r="155" ht="14.25" customHeight="1" spans="2:10">
      <c r="B155" s="23" t="s">
        <v>316</v>
      </c>
      <c r="C155" s="24" t="s">
        <v>344</v>
      </c>
      <c r="D155" s="24" t="s">
        <v>345</v>
      </c>
      <c r="E155" s="25"/>
      <c r="F155" s="26"/>
      <c r="G155" s="27" t="s">
        <v>19</v>
      </c>
      <c r="H155" s="28"/>
      <c r="I155" s="33"/>
      <c r="J155" s="34">
        <f t="shared" si="2"/>
        <v>0</v>
      </c>
    </row>
    <row r="156" ht="14.25" customHeight="1" spans="2:10">
      <c r="B156" s="23" t="s">
        <v>316</v>
      </c>
      <c r="C156" s="24" t="s">
        <v>346</v>
      </c>
      <c r="D156" s="24" t="s">
        <v>347</v>
      </c>
      <c r="E156" s="25"/>
      <c r="F156" s="26"/>
      <c r="G156" s="27" t="s">
        <v>22</v>
      </c>
      <c r="H156" s="28"/>
      <c r="I156" s="33"/>
      <c r="J156" s="34">
        <f t="shared" si="2"/>
        <v>0</v>
      </c>
    </row>
    <row r="157" ht="14.25" customHeight="1" spans="2:10">
      <c r="B157" s="23" t="s">
        <v>316</v>
      </c>
      <c r="C157" s="24" t="s">
        <v>348</v>
      </c>
      <c r="D157" s="24" t="s">
        <v>349</v>
      </c>
      <c r="E157" s="25"/>
      <c r="F157" s="26"/>
      <c r="G157" s="27" t="s">
        <v>25</v>
      </c>
      <c r="H157" s="28"/>
      <c r="I157" s="33"/>
      <c r="J157" s="34">
        <f t="shared" si="2"/>
        <v>0</v>
      </c>
    </row>
    <row r="158" ht="14.25" customHeight="1" spans="2:10">
      <c r="B158" s="23" t="s">
        <v>316</v>
      </c>
      <c r="C158" s="24" t="s">
        <v>350</v>
      </c>
      <c r="D158" s="24" t="s">
        <v>351</v>
      </c>
      <c r="E158" s="22" t="s">
        <v>352</v>
      </c>
      <c r="F158" s="14" t="str">
        <f>_xlfn.DISPIMG("ID_DBAB0317BF2346B491213C70EAC20826",1)</f>
        <v>=DISPIMG("ID_DBAB0317BF2346B491213C70EAC20826",1)</v>
      </c>
      <c r="G158" s="27" t="s">
        <v>13</v>
      </c>
      <c r="H158" s="28"/>
      <c r="I158" s="33"/>
      <c r="J158" s="34">
        <f t="shared" si="2"/>
        <v>0</v>
      </c>
    </row>
    <row r="159" ht="14.25" customHeight="1" spans="2:10">
      <c r="B159" s="23" t="s">
        <v>316</v>
      </c>
      <c r="C159" s="24" t="s">
        <v>353</v>
      </c>
      <c r="D159" s="24" t="s">
        <v>354</v>
      </c>
      <c r="E159" s="25"/>
      <c r="F159" s="26"/>
      <c r="G159" s="27" t="s">
        <v>16</v>
      </c>
      <c r="H159" s="28"/>
      <c r="I159" s="33"/>
      <c r="J159" s="34">
        <f t="shared" si="2"/>
        <v>0</v>
      </c>
    </row>
    <row r="160" ht="14.25" customHeight="1" spans="2:10">
      <c r="B160" s="23" t="s">
        <v>316</v>
      </c>
      <c r="C160" s="24" t="s">
        <v>355</v>
      </c>
      <c r="D160" s="24" t="s">
        <v>356</v>
      </c>
      <c r="E160" s="25"/>
      <c r="F160" s="26"/>
      <c r="G160" s="27" t="s">
        <v>19</v>
      </c>
      <c r="H160" s="28"/>
      <c r="I160" s="33"/>
      <c r="J160" s="34">
        <f t="shared" si="2"/>
        <v>0</v>
      </c>
    </row>
    <row r="161" ht="14.25" customHeight="1" spans="2:10">
      <c r="B161" s="23" t="s">
        <v>316</v>
      </c>
      <c r="C161" s="24" t="s">
        <v>357</v>
      </c>
      <c r="D161" s="24" t="s">
        <v>358</v>
      </c>
      <c r="E161" s="25"/>
      <c r="F161" s="26"/>
      <c r="G161" s="27" t="s">
        <v>22</v>
      </c>
      <c r="H161" s="28"/>
      <c r="I161" s="33"/>
      <c r="J161" s="34">
        <f t="shared" si="2"/>
        <v>0</v>
      </c>
    </row>
    <row r="162" ht="14.25" customHeight="1" spans="2:10">
      <c r="B162" s="23" t="s">
        <v>316</v>
      </c>
      <c r="C162" s="24" t="s">
        <v>359</v>
      </c>
      <c r="D162" s="24" t="s">
        <v>360</v>
      </c>
      <c r="E162" s="25"/>
      <c r="F162" s="26"/>
      <c r="G162" s="27" t="s">
        <v>25</v>
      </c>
      <c r="H162" s="28"/>
      <c r="I162" s="33"/>
      <c r="J162" s="34">
        <f t="shared" si="2"/>
        <v>0</v>
      </c>
    </row>
    <row r="163" ht="14.25" customHeight="1" spans="2:10">
      <c r="B163" s="23" t="s">
        <v>361</v>
      </c>
      <c r="C163" s="24" t="s">
        <v>362</v>
      </c>
      <c r="D163" s="24" t="s">
        <v>363</v>
      </c>
      <c r="E163" s="22" t="s">
        <v>364</v>
      </c>
      <c r="F163" s="14" t="str">
        <f>_xlfn.DISPIMG("ID_B65632C2F2464EDDB40D86A49DD4D284",1)</f>
        <v>=DISPIMG("ID_B65632C2F2464EDDB40D86A49DD4D284",1)</v>
      </c>
      <c r="G163" s="27" t="s">
        <v>13</v>
      </c>
      <c r="H163" s="28"/>
      <c r="I163" s="33"/>
      <c r="J163" s="34">
        <f t="shared" si="2"/>
        <v>0</v>
      </c>
    </row>
    <row r="164" ht="14.25" customHeight="1" spans="2:10">
      <c r="B164" s="23" t="s">
        <v>361</v>
      </c>
      <c r="C164" s="24" t="s">
        <v>365</v>
      </c>
      <c r="D164" s="24" t="s">
        <v>366</v>
      </c>
      <c r="E164" s="25"/>
      <c r="F164" s="26"/>
      <c r="G164" s="27" t="s">
        <v>16</v>
      </c>
      <c r="H164" s="28"/>
      <c r="I164" s="33"/>
      <c r="J164" s="34">
        <f t="shared" si="2"/>
        <v>0</v>
      </c>
    </row>
    <row r="165" ht="14.25" customHeight="1" spans="2:10">
      <c r="B165" s="23" t="s">
        <v>361</v>
      </c>
      <c r="C165" s="24" t="s">
        <v>367</v>
      </c>
      <c r="D165" s="24" t="s">
        <v>368</v>
      </c>
      <c r="E165" s="25"/>
      <c r="F165" s="26"/>
      <c r="G165" s="27" t="s">
        <v>19</v>
      </c>
      <c r="H165" s="28"/>
      <c r="I165" s="33"/>
      <c r="J165" s="34">
        <f t="shared" si="2"/>
        <v>0</v>
      </c>
    </row>
    <row r="166" ht="14.25" customHeight="1" spans="2:10">
      <c r="B166" s="23" t="s">
        <v>361</v>
      </c>
      <c r="C166" s="24" t="s">
        <v>369</v>
      </c>
      <c r="D166" s="24" t="s">
        <v>370</v>
      </c>
      <c r="E166" s="25"/>
      <c r="F166" s="26"/>
      <c r="G166" s="27" t="s">
        <v>22</v>
      </c>
      <c r="H166" s="28"/>
      <c r="I166" s="33"/>
      <c r="J166" s="34">
        <f t="shared" si="2"/>
        <v>0</v>
      </c>
    </row>
    <row r="167" ht="14.25" customHeight="1" spans="2:10">
      <c r="B167" s="23" t="s">
        <v>361</v>
      </c>
      <c r="C167" s="24" t="s">
        <v>371</v>
      </c>
      <c r="D167" s="24" t="s">
        <v>372</v>
      </c>
      <c r="E167" s="25"/>
      <c r="F167" s="26"/>
      <c r="G167" s="27" t="s">
        <v>25</v>
      </c>
      <c r="H167" s="28"/>
      <c r="I167" s="33"/>
      <c r="J167" s="34">
        <f t="shared" si="2"/>
        <v>0</v>
      </c>
    </row>
    <row r="168" ht="14.25" customHeight="1" spans="2:10">
      <c r="B168" s="23" t="s">
        <v>373</v>
      </c>
      <c r="C168" s="24" t="s">
        <v>374</v>
      </c>
      <c r="D168" s="24" t="s">
        <v>375</v>
      </c>
      <c r="E168" s="22" t="s">
        <v>376</v>
      </c>
      <c r="F168" s="14" t="str">
        <f>_xlfn.DISPIMG("ID_473B8879DEDC4BA59B56D9D69D6C9A4F",1)</f>
        <v>=DISPIMG("ID_473B8879DEDC4BA59B56D9D69D6C9A4F",1)</v>
      </c>
      <c r="G168" s="27" t="s">
        <v>13</v>
      </c>
      <c r="H168" s="28"/>
      <c r="I168" s="33"/>
      <c r="J168" s="34">
        <f t="shared" si="2"/>
        <v>0</v>
      </c>
    </row>
    <row r="169" ht="14.25" customHeight="1" spans="2:10">
      <c r="B169" s="23" t="s">
        <v>373</v>
      </c>
      <c r="C169" s="24" t="s">
        <v>377</v>
      </c>
      <c r="D169" s="24" t="s">
        <v>378</v>
      </c>
      <c r="E169" s="25"/>
      <c r="F169" s="26"/>
      <c r="G169" s="27" t="s">
        <v>16</v>
      </c>
      <c r="H169" s="28"/>
      <c r="I169" s="33"/>
      <c r="J169" s="34">
        <f t="shared" si="2"/>
        <v>0</v>
      </c>
    </row>
    <row r="170" ht="14.25" customHeight="1" spans="2:10">
      <c r="B170" s="23" t="s">
        <v>373</v>
      </c>
      <c r="C170" s="24" t="s">
        <v>379</v>
      </c>
      <c r="D170" s="24" t="s">
        <v>380</v>
      </c>
      <c r="E170" s="25"/>
      <c r="F170" s="26"/>
      <c r="G170" s="27" t="s">
        <v>19</v>
      </c>
      <c r="H170" s="28"/>
      <c r="I170" s="33"/>
      <c r="J170" s="34">
        <f t="shared" si="2"/>
        <v>0</v>
      </c>
    </row>
    <row r="171" ht="14.25" customHeight="1" spans="2:10">
      <c r="B171" s="23" t="s">
        <v>373</v>
      </c>
      <c r="C171" s="24" t="s">
        <v>381</v>
      </c>
      <c r="D171" s="24" t="s">
        <v>382</v>
      </c>
      <c r="E171" s="25"/>
      <c r="F171" s="26"/>
      <c r="G171" s="27" t="s">
        <v>22</v>
      </c>
      <c r="H171" s="28"/>
      <c r="I171" s="33"/>
      <c r="J171" s="34">
        <f t="shared" si="2"/>
        <v>0</v>
      </c>
    </row>
    <row r="172" ht="14.25" customHeight="1" spans="2:10">
      <c r="B172" s="23" t="s">
        <v>373</v>
      </c>
      <c r="C172" s="24" t="s">
        <v>383</v>
      </c>
      <c r="D172" s="24" t="s">
        <v>384</v>
      </c>
      <c r="E172" s="25"/>
      <c r="F172" s="26"/>
      <c r="G172" s="27" t="s">
        <v>25</v>
      </c>
      <c r="H172" s="28"/>
      <c r="I172" s="33"/>
      <c r="J172" s="34">
        <f t="shared" si="2"/>
        <v>0</v>
      </c>
    </row>
    <row r="173" ht="14.25" customHeight="1" spans="2:10">
      <c r="B173" s="23" t="s">
        <v>373</v>
      </c>
      <c r="C173" s="24" t="s">
        <v>385</v>
      </c>
      <c r="D173" s="24" t="s">
        <v>386</v>
      </c>
      <c r="E173" s="25"/>
      <c r="F173" s="26"/>
      <c r="G173" s="27" t="s">
        <v>106</v>
      </c>
      <c r="H173" s="28"/>
      <c r="I173" s="33"/>
      <c r="J173" s="34">
        <f t="shared" si="2"/>
        <v>0</v>
      </c>
    </row>
    <row r="174" ht="14.25" customHeight="1" spans="2:10">
      <c r="B174" s="11" t="s">
        <v>387</v>
      </c>
      <c r="C174" s="12" t="s">
        <v>388</v>
      </c>
      <c r="D174" s="12" t="s">
        <v>389</v>
      </c>
      <c r="E174" s="13" t="s">
        <v>12</v>
      </c>
      <c r="F174" s="37" t="str">
        <f>_xlfn.DISPIMG("ID_E0E43B7DA58D46CD8EA3DFB429A2EC71",1)</f>
        <v>=DISPIMG("ID_E0E43B7DA58D46CD8EA3DFB429A2EC71",1)</v>
      </c>
      <c r="G174" s="27" t="s">
        <v>390</v>
      </c>
      <c r="H174" s="28"/>
      <c r="I174" s="33"/>
      <c r="J174" s="34">
        <f t="shared" si="2"/>
        <v>0</v>
      </c>
    </row>
    <row r="175" ht="14.25" customHeight="1" spans="2:10">
      <c r="B175" s="11" t="s">
        <v>387</v>
      </c>
      <c r="C175" s="12" t="s">
        <v>391</v>
      </c>
      <c r="D175" s="12" t="s">
        <v>392</v>
      </c>
      <c r="E175" s="17"/>
      <c r="F175" s="38"/>
      <c r="G175" s="27" t="s">
        <v>393</v>
      </c>
      <c r="H175" s="28"/>
      <c r="I175" s="33"/>
      <c r="J175" s="34">
        <f t="shared" si="2"/>
        <v>0</v>
      </c>
    </row>
    <row r="176" ht="14.25" customHeight="1" spans="2:10">
      <c r="B176" s="11" t="s">
        <v>387</v>
      </c>
      <c r="C176" s="12" t="s">
        <v>394</v>
      </c>
      <c r="D176" s="12" t="s">
        <v>395</v>
      </c>
      <c r="E176" s="17"/>
      <c r="F176" s="38"/>
      <c r="G176" s="27" t="s">
        <v>396</v>
      </c>
      <c r="H176" s="28"/>
      <c r="I176" s="33"/>
      <c r="J176" s="34">
        <f t="shared" si="2"/>
        <v>0</v>
      </c>
    </row>
    <row r="177" ht="14.25" customHeight="1" spans="2:10">
      <c r="B177" s="11" t="s">
        <v>387</v>
      </c>
      <c r="C177" s="12" t="s">
        <v>397</v>
      </c>
      <c r="D177" s="12" t="s">
        <v>398</v>
      </c>
      <c r="E177" s="17"/>
      <c r="F177" s="38"/>
      <c r="G177" s="27" t="s">
        <v>399</v>
      </c>
      <c r="H177" s="28"/>
      <c r="I177" s="33"/>
      <c r="J177" s="34">
        <f t="shared" si="2"/>
        <v>0</v>
      </c>
    </row>
    <row r="178" ht="14.25" customHeight="1" spans="2:10">
      <c r="B178" s="11" t="s">
        <v>387</v>
      </c>
      <c r="C178" s="12" t="s">
        <v>400</v>
      </c>
      <c r="D178" s="12" t="s">
        <v>401</v>
      </c>
      <c r="E178" s="17"/>
      <c r="F178" s="38"/>
      <c r="G178" s="27" t="s">
        <v>402</v>
      </c>
      <c r="H178" s="28"/>
      <c r="I178" s="33"/>
      <c r="J178" s="34">
        <f t="shared" si="2"/>
        <v>0</v>
      </c>
    </row>
    <row r="179" ht="14.25" customHeight="1" spans="2:10">
      <c r="B179" s="11" t="s">
        <v>387</v>
      </c>
      <c r="C179" s="12" t="s">
        <v>403</v>
      </c>
      <c r="D179" s="12" t="s">
        <v>404</v>
      </c>
      <c r="E179" s="17"/>
      <c r="F179" s="38"/>
      <c r="G179" s="27" t="s">
        <v>405</v>
      </c>
      <c r="H179" s="28"/>
      <c r="I179" s="33"/>
      <c r="J179" s="34">
        <f t="shared" si="2"/>
        <v>0</v>
      </c>
    </row>
    <row r="180" ht="14.25" customHeight="1" spans="2:10">
      <c r="B180" s="11" t="s">
        <v>387</v>
      </c>
      <c r="C180" s="21" t="s">
        <v>406</v>
      </c>
      <c r="D180" s="21" t="s">
        <v>407</v>
      </c>
      <c r="E180" s="17"/>
      <c r="F180" s="38"/>
      <c r="G180" s="27" t="s">
        <v>408</v>
      </c>
      <c r="H180" s="28"/>
      <c r="I180" s="33"/>
      <c r="J180" s="34">
        <f t="shared" si="2"/>
        <v>0</v>
      </c>
    </row>
    <row r="181" ht="14.25" customHeight="1" spans="2:10">
      <c r="B181" s="11" t="s">
        <v>387</v>
      </c>
      <c r="C181" s="21" t="s">
        <v>406</v>
      </c>
      <c r="D181" s="21" t="s">
        <v>407</v>
      </c>
      <c r="E181" s="17"/>
      <c r="F181" s="38"/>
      <c r="G181" s="27" t="s">
        <v>408</v>
      </c>
      <c r="H181" s="28"/>
      <c r="I181" s="33"/>
      <c r="J181" s="34">
        <f t="shared" si="2"/>
        <v>0</v>
      </c>
    </row>
    <row r="182" ht="14.25" customHeight="1" spans="2:10">
      <c r="B182" s="11" t="s">
        <v>387</v>
      </c>
      <c r="C182" s="21" t="s">
        <v>409</v>
      </c>
      <c r="D182" s="21" t="s">
        <v>410</v>
      </c>
      <c r="E182" s="19"/>
      <c r="F182" s="38"/>
      <c r="G182" s="27" t="s">
        <v>411</v>
      </c>
      <c r="H182" s="28"/>
      <c r="I182" s="33"/>
      <c r="J182" s="34">
        <f t="shared" si="2"/>
        <v>0</v>
      </c>
    </row>
    <row r="183" ht="14.25" customHeight="1" spans="2:10">
      <c r="B183" s="11" t="s">
        <v>387</v>
      </c>
      <c r="C183" s="21" t="s">
        <v>412</v>
      </c>
      <c r="D183" s="21" t="s">
        <v>413</v>
      </c>
      <c r="E183" s="22" t="s">
        <v>28</v>
      </c>
      <c r="F183" s="37" t="str">
        <f>_xlfn.DISPIMG("ID_C3BEE4E2161C47198FDD2FA559E1E007",1)</f>
        <v>=DISPIMG("ID_C3BEE4E2161C47198FDD2FA559E1E007",1)</v>
      </c>
      <c r="G183" s="27" t="s">
        <v>390</v>
      </c>
      <c r="H183" s="28"/>
      <c r="I183" s="33"/>
      <c r="J183" s="34">
        <f t="shared" si="2"/>
        <v>0</v>
      </c>
    </row>
    <row r="184" ht="14.25" customHeight="1" spans="2:10">
      <c r="B184" s="11" t="s">
        <v>387</v>
      </c>
      <c r="C184" s="21" t="s">
        <v>414</v>
      </c>
      <c r="D184" s="21" t="s">
        <v>415</v>
      </c>
      <c r="E184" s="25"/>
      <c r="F184" s="36"/>
      <c r="G184" s="27" t="s">
        <v>393</v>
      </c>
      <c r="H184" s="28"/>
      <c r="I184" s="33"/>
      <c r="J184" s="34">
        <f t="shared" si="2"/>
        <v>0</v>
      </c>
    </row>
    <row r="185" ht="14.25" customHeight="1" spans="2:10">
      <c r="B185" s="23" t="s">
        <v>387</v>
      </c>
      <c r="C185" s="24" t="s">
        <v>416</v>
      </c>
      <c r="D185" s="24" t="s">
        <v>417</v>
      </c>
      <c r="E185" s="25"/>
      <c r="F185" s="36"/>
      <c r="G185" s="27" t="s">
        <v>396</v>
      </c>
      <c r="H185" s="28"/>
      <c r="I185" s="33"/>
      <c r="J185" s="34">
        <f t="shared" si="2"/>
        <v>0</v>
      </c>
    </row>
    <row r="186" ht="14.25" customHeight="1" spans="2:10">
      <c r="B186" s="23" t="s">
        <v>387</v>
      </c>
      <c r="C186" s="24" t="s">
        <v>418</v>
      </c>
      <c r="D186" s="24" t="s">
        <v>419</v>
      </c>
      <c r="E186" s="25"/>
      <c r="F186" s="36"/>
      <c r="G186" s="27" t="s">
        <v>399</v>
      </c>
      <c r="H186" s="28"/>
      <c r="I186" s="33"/>
      <c r="J186" s="34">
        <f t="shared" si="2"/>
        <v>0</v>
      </c>
    </row>
    <row r="187" ht="14.25" customHeight="1" spans="2:10">
      <c r="B187" s="23" t="s">
        <v>387</v>
      </c>
      <c r="C187" s="24" t="s">
        <v>420</v>
      </c>
      <c r="D187" s="24" t="s">
        <v>421</v>
      </c>
      <c r="E187" s="25"/>
      <c r="F187" s="36"/>
      <c r="G187" s="27" t="s">
        <v>402</v>
      </c>
      <c r="H187" s="28"/>
      <c r="I187" s="33"/>
      <c r="J187" s="34">
        <f t="shared" si="2"/>
        <v>0</v>
      </c>
    </row>
    <row r="188" ht="14.25" customHeight="1" spans="2:10">
      <c r="B188" s="23" t="s">
        <v>387</v>
      </c>
      <c r="C188" s="24" t="s">
        <v>422</v>
      </c>
      <c r="D188" s="24" t="s">
        <v>423</v>
      </c>
      <c r="E188" s="25"/>
      <c r="F188" s="36"/>
      <c r="G188" s="27" t="s">
        <v>405</v>
      </c>
      <c r="H188" s="28"/>
      <c r="I188" s="33"/>
      <c r="J188" s="34">
        <f t="shared" si="2"/>
        <v>0</v>
      </c>
    </row>
    <row r="189" ht="14.25" customHeight="1" spans="2:10">
      <c r="B189" s="23" t="s">
        <v>387</v>
      </c>
      <c r="C189" s="24" t="s">
        <v>424</v>
      </c>
      <c r="D189" s="24" t="s">
        <v>425</v>
      </c>
      <c r="E189" s="25"/>
      <c r="F189" s="36"/>
      <c r="G189" s="27" t="s">
        <v>408</v>
      </c>
      <c r="H189" s="28"/>
      <c r="I189" s="33"/>
      <c r="J189" s="34">
        <f t="shared" si="2"/>
        <v>0</v>
      </c>
    </row>
    <row r="190" ht="14.25" customHeight="1" spans="2:10">
      <c r="B190" s="23" t="s">
        <v>387</v>
      </c>
      <c r="C190" s="24" t="s">
        <v>424</v>
      </c>
      <c r="D190" s="24" t="s">
        <v>425</v>
      </c>
      <c r="E190" s="25"/>
      <c r="F190" s="36"/>
      <c r="G190" s="27" t="s">
        <v>408</v>
      </c>
      <c r="H190" s="28"/>
      <c r="I190" s="33"/>
      <c r="J190" s="34">
        <f t="shared" si="2"/>
        <v>0</v>
      </c>
    </row>
    <row r="191" ht="14.25" customHeight="1" spans="2:10">
      <c r="B191" s="23" t="s">
        <v>387</v>
      </c>
      <c r="C191" s="24" t="s">
        <v>426</v>
      </c>
      <c r="D191" s="24" t="s">
        <v>427</v>
      </c>
      <c r="E191" s="25"/>
      <c r="F191" s="36"/>
      <c r="G191" s="27" t="s">
        <v>411</v>
      </c>
      <c r="H191" s="28"/>
      <c r="I191" s="33"/>
      <c r="J191" s="34">
        <f t="shared" si="2"/>
        <v>0</v>
      </c>
    </row>
    <row r="192" ht="14.25" customHeight="1" spans="2:10">
      <c r="B192" s="23" t="s">
        <v>428</v>
      </c>
      <c r="C192" s="24" t="s">
        <v>429</v>
      </c>
      <c r="D192" s="24" t="s">
        <v>430</v>
      </c>
      <c r="E192" s="22" t="s">
        <v>431</v>
      </c>
      <c r="F192" s="37" t="str">
        <f>_xlfn.DISPIMG("ID_F1FE6B034ED4487C8A2302F1F8A81C39",1)</f>
        <v>=DISPIMG("ID_F1FE6B034ED4487C8A2302F1F8A81C39",1)</v>
      </c>
      <c r="G192" s="27" t="s">
        <v>390</v>
      </c>
      <c r="H192" s="28"/>
      <c r="I192" s="33"/>
      <c r="J192" s="34">
        <f t="shared" si="2"/>
        <v>0</v>
      </c>
    </row>
    <row r="193" ht="14.25" customHeight="1" spans="2:10">
      <c r="B193" s="23" t="s">
        <v>428</v>
      </c>
      <c r="C193" s="24" t="s">
        <v>432</v>
      </c>
      <c r="D193" s="24" t="s">
        <v>433</v>
      </c>
      <c r="E193" s="25"/>
      <c r="F193" s="36"/>
      <c r="G193" s="27" t="s">
        <v>393</v>
      </c>
      <c r="H193" s="28"/>
      <c r="I193" s="33"/>
      <c r="J193" s="34">
        <f t="shared" si="2"/>
        <v>0</v>
      </c>
    </row>
    <row r="194" ht="14.25" customHeight="1" spans="2:10">
      <c r="B194" s="23" t="s">
        <v>428</v>
      </c>
      <c r="C194" s="24" t="s">
        <v>434</v>
      </c>
      <c r="D194" s="24" t="s">
        <v>435</v>
      </c>
      <c r="E194" s="25"/>
      <c r="F194" s="36"/>
      <c r="G194" s="27" t="s">
        <v>396</v>
      </c>
      <c r="H194" s="28"/>
      <c r="I194" s="33"/>
      <c r="J194" s="34">
        <f t="shared" si="2"/>
        <v>0</v>
      </c>
    </row>
    <row r="195" ht="14.25" customHeight="1" spans="2:10">
      <c r="B195" s="23" t="s">
        <v>428</v>
      </c>
      <c r="C195" s="24" t="s">
        <v>436</v>
      </c>
      <c r="D195" s="24" t="s">
        <v>437</v>
      </c>
      <c r="E195" s="25"/>
      <c r="F195" s="36"/>
      <c r="G195" s="27" t="s">
        <v>399</v>
      </c>
      <c r="H195" s="28"/>
      <c r="I195" s="33"/>
      <c r="J195" s="34">
        <f t="shared" ref="J195:J258" si="3">H195*I195</f>
        <v>0</v>
      </c>
    </row>
    <row r="196" ht="14.25" customHeight="1" spans="2:10">
      <c r="B196" s="23" t="s">
        <v>428</v>
      </c>
      <c r="C196" s="24" t="s">
        <v>438</v>
      </c>
      <c r="D196" s="24" t="s">
        <v>439</v>
      </c>
      <c r="E196" s="25"/>
      <c r="F196" s="36"/>
      <c r="G196" s="27" t="s">
        <v>402</v>
      </c>
      <c r="H196" s="28"/>
      <c r="I196" s="33"/>
      <c r="J196" s="34">
        <f t="shared" si="3"/>
        <v>0</v>
      </c>
    </row>
    <row r="197" ht="14.25" customHeight="1" spans="2:10">
      <c r="B197" s="23" t="s">
        <v>428</v>
      </c>
      <c r="C197" s="24" t="s">
        <v>440</v>
      </c>
      <c r="D197" s="24" t="s">
        <v>441</v>
      </c>
      <c r="E197" s="25"/>
      <c r="F197" s="36"/>
      <c r="G197" s="27" t="s">
        <v>405</v>
      </c>
      <c r="H197" s="28"/>
      <c r="I197" s="33"/>
      <c r="J197" s="34">
        <f t="shared" si="3"/>
        <v>0</v>
      </c>
    </row>
    <row r="198" ht="14.25" customHeight="1" spans="2:10">
      <c r="B198" s="23" t="s">
        <v>428</v>
      </c>
      <c r="C198" s="24" t="s">
        <v>442</v>
      </c>
      <c r="D198" s="24" t="s">
        <v>443</v>
      </c>
      <c r="E198" s="25"/>
      <c r="F198" s="36"/>
      <c r="G198" s="27" t="s">
        <v>408</v>
      </c>
      <c r="H198" s="28"/>
      <c r="I198" s="33"/>
      <c r="J198" s="34">
        <f t="shared" si="3"/>
        <v>0</v>
      </c>
    </row>
    <row r="199" ht="14.25" customHeight="1" spans="2:10">
      <c r="B199" s="23" t="s">
        <v>428</v>
      </c>
      <c r="C199" s="24" t="s">
        <v>442</v>
      </c>
      <c r="D199" s="24" t="s">
        <v>443</v>
      </c>
      <c r="E199" s="25"/>
      <c r="F199" s="36"/>
      <c r="G199" s="27" t="s">
        <v>408</v>
      </c>
      <c r="H199" s="28"/>
      <c r="I199" s="33"/>
      <c r="J199" s="34">
        <f t="shared" si="3"/>
        <v>0</v>
      </c>
    </row>
    <row r="200" ht="14.25" customHeight="1" spans="2:10">
      <c r="B200" s="23" t="s">
        <v>428</v>
      </c>
      <c r="C200" s="24" t="s">
        <v>444</v>
      </c>
      <c r="D200" s="24" t="s">
        <v>445</v>
      </c>
      <c r="E200" s="22" t="s">
        <v>446</v>
      </c>
      <c r="F200" s="37" t="str">
        <f>_xlfn.DISPIMG("ID_8EEB3B2BB92649A595E5271E81D21E12",1)</f>
        <v>=DISPIMG("ID_8EEB3B2BB92649A595E5271E81D21E12",1)</v>
      </c>
      <c r="G200" s="27" t="s">
        <v>390</v>
      </c>
      <c r="H200" s="28"/>
      <c r="I200" s="33"/>
      <c r="J200" s="34">
        <f t="shared" si="3"/>
        <v>0</v>
      </c>
    </row>
    <row r="201" ht="14.25" customHeight="1" spans="2:10">
      <c r="B201" s="23" t="s">
        <v>428</v>
      </c>
      <c r="C201" s="24" t="s">
        <v>447</v>
      </c>
      <c r="D201" s="24" t="s">
        <v>448</v>
      </c>
      <c r="E201" s="25"/>
      <c r="F201" s="36"/>
      <c r="G201" s="27" t="s">
        <v>393</v>
      </c>
      <c r="H201" s="28"/>
      <c r="I201" s="33"/>
      <c r="J201" s="34">
        <f t="shared" si="3"/>
        <v>0</v>
      </c>
    </row>
    <row r="202" ht="14.25" customHeight="1" spans="2:10">
      <c r="B202" s="23" t="s">
        <v>428</v>
      </c>
      <c r="C202" s="24" t="s">
        <v>449</v>
      </c>
      <c r="D202" s="24" t="s">
        <v>450</v>
      </c>
      <c r="E202" s="25"/>
      <c r="F202" s="36"/>
      <c r="G202" s="27" t="s">
        <v>396</v>
      </c>
      <c r="H202" s="28"/>
      <c r="I202" s="33"/>
      <c r="J202" s="34">
        <f t="shared" si="3"/>
        <v>0</v>
      </c>
    </row>
    <row r="203" ht="14.25" customHeight="1" spans="2:10">
      <c r="B203" s="23" t="s">
        <v>428</v>
      </c>
      <c r="C203" s="24" t="s">
        <v>451</v>
      </c>
      <c r="D203" s="24" t="s">
        <v>452</v>
      </c>
      <c r="E203" s="25"/>
      <c r="F203" s="36"/>
      <c r="G203" s="27" t="s">
        <v>399</v>
      </c>
      <c r="H203" s="28"/>
      <c r="I203" s="33"/>
      <c r="J203" s="34">
        <f t="shared" si="3"/>
        <v>0</v>
      </c>
    </row>
    <row r="204" ht="14.25" customHeight="1" spans="2:10">
      <c r="B204" s="23" t="s">
        <v>428</v>
      </c>
      <c r="C204" s="24" t="s">
        <v>453</v>
      </c>
      <c r="D204" s="24" t="s">
        <v>454</v>
      </c>
      <c r="E204" s="25"/>
      <c r="F204" s="36"/>
      <c r="G204" s="27" t="s">
        <v>402</v>
      </c>
      <c r="H204" s="28"/>
      <c r="I204" s="33"/>
      <c r="J204" s="34">
        <f t="shared" si="3"/>
        <v>0</v>
      </c>
    </row>
    <row r="205" ht="14.25" customHeight="1" spans="2:10">
      <c r="B205" s="23" t="s">
        <v>428</v>
      </c>
      <c r="C205" s="24" t="s">
        <v>455</v>
      </c>
      <c r="D205" s="24" t="s">
        <v>456</v>
      </c>
      <c r="E205" s="25"/>
      <c r="F205" s="36"/>
      <c r="G205" s="27" t="s">
        <v>405</v>
      </c>
      <c r="H205" s="28"/>
      <c r="I205" s="33"/>
      <c r="J205" s="34">
        <f t="shared" si="3"/>
        <v>0</v>
      </c>
    </row>
    <row r="206" ht="14.25" customHeight="1" spans="2:10">
      <c r="B206" s="23" t="s">
        <v>428</v>
      </c>
      <c r="C206" s="24" t="s">
        <v>457</v>
      </c>
      <c r="D206" s="24" t="s">
        <v>458</v>
      </c>
      <c r="E206" s="25"/>
      <c r="F206" s="36"/>
      <c r="G206" s="27" t="s">
        <v>408</v>
      </c>
      <c r="H206" s="28"/>
      <c r="I206" s="33"/>
      <c r="J206" s="34">
        <f t="shared" si="3"/>
        <v>0</v>
      </c>
    </row>
    <row r="207" ht="14.25" customHeight="1" spans="2:10">
      <c r="B207" s="23" t="s">
        <v>428</v>
      </c>
      <c r="C207" s="24" t="s">
        <v>457</v>
      </c>
      <c r="D207" s="24" t="s">
        <v>458</v>
      </c>
      <c r="E207" s="25"/>
      <c r="F207" s="36"/>
      <c r="G207" s="27" t="s">
        <v>408</v>
      </c>
      <c r="H207" s="28"/>
      <c r="I207" s="33"/>
      <c r="J207" s="34">
        <f t="shared" si="3"/>
        <v>0</v>
      </c>
    </row>
    <row r="208" ht="14.25" customHeight="1" spans="2:10">
      <c r="B208" s="23" t="s">
        <v>428</v>
      </c>
      <c r="C208" s="24" t="s">
        <v>459</v>
      </c>
      <c r="D208" s="24" t="s">
        <v>460</v>
      </c>
      <c r="E208" s="22" t="s">
        <v>461</v>
      </c>
      <c r="F208" s="37" t="str">
        <f>_xlfn.DISPIMG("ID_3AE45BAA2E8A4D819B116DF72F89009A",1)</f>
        <v>=DISPIMG("ID_3AE45BAA2E8A4D819B116DF72F89009A",1)</v>
      </c>
      <c r="G208" s="27" t="s">
        <v>390</v>
      </c>
      <c r="H208" s="28"/>
      <c r="I208" s="33"/>
      <c r="J208" s="34">
        <f t="shared" si="3"/>
        <v>0</v>
      </c>
    </row>
    <row r="209" ht="14.25" customHeight="1" spans="2:10">
      <c r="B209" s="23" t="s">
        <v>428</v>
      </c>
      <c r="C209" s="24" t="s">
        <v>462</v>
      </c>
      <c r="D209" s="24" t="s">
        <v>463</v>
      </c>
      <c r="E209" s="25"/>
      <c r="F209" s="36"/>
      <c r="G209" s="27" t="s">
        <v>393</v>
      </c>
      <c r="H209" s="28"/>
      <c r="I209" s="33"/>
      <c r="J209" s="34">
        <f t="shared" si="3"/>
        <v>0</v>
      </c>
    </row>
    <row r="210" ht="14.25" customHeight="1" spans="2:10">
      <c r="B210" s="23" t="s">
        <v>428</v>
      </c>
      <c r="C210" s="24" t="s">
        <v>464</v>
      </c>
      <c r="D210" s="24" t="s">
        <v>465</v>
      </c>
      <c r="E210" s="25"/>
      <c r="F210" s="36"/>
      <c r="G210" s="27" t="s">
        <v>396</v>
      </c>
      <c r="H210" s="28"/>
      <c r="I210" s="33"/>
      <c r="J210" s="34">
        <f t="shared" si="3"/>
        <v>0</v>
      </c>
    </row>
    <row r="211" ht="14.25" customHeight="1" spans="2:10">
      <c r="B211" s="23" t="s">
        <v>428</v>
      </c>
      <c r="C211" s="24" t="s">
        <v>466</v>
      </c>
      <c r="D211" s="24" t="s">
        <v>467</v>
      </c>
      <c r="E211" s="25"/>
      <c r="F211" s="36"/>
      <c r="G211" s="27" t="s">
        <v>399</v>
      </c>
      <c r="H211" s="28"/>
      <c r="I211" s="33"/>
      <c r="J211" s="34">
        <f t="shared" si="3"/>
        <v>0</v>
      </c>
    </row>
    <row r="212" ht="14.25" customHeight="1" spans="2:10">
      <c r="B212" s="23" t="s">
        <v>428</v>
      </c>
      <c r="C212" s="24" t="s">
        <v>468</v>
      </c>
      <c r="D212" s="24" t="s">
        <v>469</v>
      </c>
      <c r="E212" s="25"/>
      <c r="F212" s="36"/>
      <c r="G212" s="27" t="s">
        <v>402</v>
      </c>
      <c r="H212" s="28"/>
      <c r="I212" s="33"/>
      <c r="J212" s="34">
        <f t="shared" si="3"/>
        <v>0</v>
      </c>
    </row>
    <row r="213" ht="14.25" customHeight="1" spans="2:10">
      <c r="B213" s="23" t="s">
        <v>428</v>
      </c>
      <c r="C213" s="24" t="s">
        <v>470</v>
      </c>
      <c r="D213" s="24" t="s">
        <v>471</v>
      </c>
      <c r="E213" s="25"/>
      <c r="F213" s="36"/>
      <c r="G213" s="27" t="s">
        <v>405</v>
      </c>
      <c r="H213" s="28"/>
      <c r="I213" s="33"/>
      <c r="J213" s="34">
        <f t="shared" si="3"/>
        <v>0</v>
      </c>
    </row>
    <row r="214" ht="14.25" customHeight="1" spans="2:10">
      <c r="B214" s="23" t="s">
        <v>428</v>
      </c>
      <c r="C214" s="24" t="s">
        <v>472</v>
      </c>
      <c r="D214" s="24" t="s">
        <v>473</v>
      </c>
      <c r="E214" s="25"/>
      <c r="F214" s="36"/>
      <c r="G214" s="27" t="s">
        <v>408</v>
      </c>
      <c r="H214" s="28"/>
      <c r="I214" s="33"/>
      <c r="J214" s="34">
        <f t="shared" si="3"/>
        <v>0</v>
      </c>
    </row>
    <row r="215" ht="14.25" customHeight="1" spans="2:10">
      <c r="B215" s="23" t="s">
        <v>428</v>
      </c>
      <c r="C215" s="24" t="s">
        <v>472</v>
      </c>
      <c r="D215" s="24" t="s">
        <v>473</v>
      </c>
      <c r="E215" s="25"/>
      <c r="F215" s="36"/>
      <c r="G215" s="27" t="s">
        <v>408</v>
      </c>
      <c r="H215" s="28"/>
      <c r="I215" s="33"/>
      <c r="J215" s="34">
        <f t="shared" si="3"/>
        <v>0</v>
      </c>
    </row>
    <row r="216" ht="14.25" customHeight="1" spans="2:10">
      <c r="B216" s="23" t="s">
        <v>474</v>
      </c>
      <c r="C216" s="24" t="s">
        <v>475</v>
      </c>
      <c r="D216" s="24" t="s">
        <v>476</v>
      </c>
      <c r="E216" s="22" t="s">
        <v>239</v>
      </c>
      <c r="F216" s="37" t="str">
        <f>_xlfn.DISPIMG("ID_FDFDBBA12C104C4EBA283DEFE203F801",1)</f>
        <v>=DISPIMG("ID_FDFDBBA12C104C4EBA283DEFE203F801",1)</v>
      </c>
      <c r="G216" s="27" t="s">
        <v>390</v>
      </c>
      <c r="H216" s="28"/>
      <c r="I216" s="33"/>
      <c r="J216" s="34">
        <f t="shared" si="3"/>
        <v>0</v>
      </c>
    </row>
    <row r="217" ht="14.25" customHeight="1" spans="2:10">
      <c r="B217" s="23" t="s">
        <v>474</v>
      </c>
      <c r="C217" s="24" t="s">
        <v>477</v>
      </c>
      <c r="D217" s="24" t="s">
        <v>478</v>
      </c>
      <c r="E217" s="25"/>
      <c r="F217" s="36"/>
      <c r="G217" s="27" t="s">
        <v>393</v>
      </c>
      <c r="H217" s="28"/>
      <c r="I217" s="33"/>
      <c r="J217" s="34">
        <f t="shared" si="3"/>
        <v>0</v>
      </c>
    </row>
    <row r="218" ht="14.25" customHeight="1" spans="2:10">
      <c r="B218" s="23" t="s">
        <v>474</v>
      </c>
      <c r="C218" s="24" t="s">
        <v>479</v>
      </c>
      <c r="D218" s="24" t="s">
        <v>480</v>
      </c>
      <c r="E218" s="25"/>
      <c r="F218" s="36"/>
      <c r="G218" s="27" t="s">
        <v>396</v>
      </c>
      <c r="H218" s="28"/>
      <c r="I218" s="33"/>
      <c r="J218" s="34">
        <f t="shared" si="3"/>
        <v>0</v>
      </c>
    </row>
    <row r="219" ht="14.25" customHeight="1" spans="2:10">
      <c r="B219" s="23" t="s">
        <v>474</v>
      </c>
      <c r="C219" s="24" t="s">
        <v>481</v>
      </c>
      <c r="D219" s="24" t="s">
        <v>482</v>
      </c>
      <c r="E219" s="25"/>
      <c r="F219" s="36"/>
      <c r="G219" s="27" t="s">
        <v>399</v>
      </c>
      <c r="H219" s="28"/>
      <c r="I219" s="33"/>
      <c r="J219" s="34">
        <f t="shared" si="3"/>
        <v>0</v>
      </c>
    </row>
    <row r="220" ht="14.25" customHeight="1" spans="2:10">
      <c r="B220" s="23" t="s">
        <v>474</v>
      </c>
      <c r="C220" s="24" t="s">
        <v>483</v>
      </c>
      <c r="D220" s="24" t="s">
        <v>484</v>
      </c>
      <c r="E220" s="25"/>
      <c r="F220" s="36"/>
      <c r="G220" s="27" t="s">
        <v>402</v>
      </c>
      <c r="H220" s="28"/>
      <c r="I220" s="33"/>
      <c r="J220" s="34">
        <f t="shared" si="3"/>
        <v>0</v>
      </c>
    </row>
    <row r="221" ht="14.25" customHeight="1" spans="2:10">
      <c r="B221" s="23" t="s">
        <v>474</v>
      </c>
      <c r="C221" s="24" t="s">
        <v>485</v>
      </c>
      <c r="D221" s="24" t="s">
        <v>486</v>
      </c>
      <c r="E221" s="25"/>
      <c r="F221" s="36"/>
      <c r="G221" s="27" t="s">
        <v>405</v>
      </c>
      <c r="H221" s="28"/>
      <c r="I221" s="33"/>
      <c r="J221" s="34">
        <f t="shared" si="3"/>
        <v>0</v>
      </c>
    </row>
    <row r="222" ht="14.25" customHeight="1" spans="2:10">
      <c r="B222" s="23" t="s">
        <v>474</v>
      </c>
      <c r="C222" s="24" t="s">
        <v>487</v>
      </c>
      <c r="D222" s="24" t="s">
        <v>488</v>
      </c>
      <c r="E222" s="25"/>
      <c r="F222" s="36"/>
      <c r="G222" s="27" t="s">
        <v>408</v>
      </c>
      <c r="H222" s="28"/>
      <c r="I222" s="33"/>
      <c r="J222" s="34">
        <f t="shared" si="3"/>
        <v>0</v>
      </c>
    </row>
    <row r="223" ht="14.25" customHeight="1" spans="2:10">
      <c r="B223" s="23" t="s">
        <v>474</v>
      </c>
      <c r="C223" s="24" t="s">
        <v>487</v>
      </c>
      <c r="D223" s="24" t="s">
        <v>488</v>
      </c>
      <c r="E223" s="25"/>
      <c r="F223" s="36"/>
      <c r="G223" s="27" t="s">
        <v>408</v>
      </c>
      <c r="H223" s="28"/>
      <c r="I223" s="33"/>
      <c r="J223" s="34">
        <f t="shared" si="3"/>
        <v>0</v>
      </c>
    </row>
    <row r="224" ht="14.25" customHeight="1" spans="2:10">
      <c r="B224" s="23" t="s">
        <v>474</v>
      </c>
      <c r="C224" s="24" t="s">
        <v>489</v>
      </c>
      <c r="D224" s="24" t="s">
        <v>490</v>
      </c>
      <c r="E224" s="25"/>
      <c r="F224" s="36"/>
      <c r="G224" s="27" t="s">
        <v>411</v>
      </c>
      <c r="H224" s="28"/>
      <c r="I224" s="33"/>
      <c r="J224" s="34">
        <f t="shared" si="3"/>
        <v>0</v>
      </c>
    </row>
    <row r="225" ht="14.25" customHeight="1" spans="2:10">
      <c r="B225" s="23" t="s">
        <v>474</v>
      </c>
      <c r="C225" s="24" t="s">
        <v>491</v>
      </c>
      <c r="D225" s="24" t="s">
        <v>492</v>
      </c>
      <c r="E225" s="22" t="s">
        <v>28</v>
      </c>
      <c r="F225" s="37" t="str">
        <f>_xlfn.DISPIMG("ID_8369185267504771B0FCACAD7421B4EB",1)</f>
        <v>=DISPIMG("ID_8369185267504771B0FCACAD7421B4EB",1)</v>
      </c>
      <c r="G225" s="27" t="s">
        <v>390</v>
      </c>
      <c r="H225" s="28"/>
      <c r="I225" s="33"/>
      <c r="J225" s="34">
        <f t="shared" si="3"/>
        <v>0</v>
      </c>
    </row>
    <row r="226" ht="14.25" customHeight="1" spans="2:10">
      <c r="B226" s="23" t="s">
        <v>474</v>
      </c>
      <c r="C226" s="24" t="s">
        <v>493</v>
      </c>
      <c r="D226" s="24" t="s">
        <v>494</v>
      </c>
      <c r="E226" s="25"/>
      <c r="F226" s="36"/>
      <c r="G226" s="27" t="s">
        <v>393</v>
      </c>
      <c r="H226" s="28"/>
      <c r="I226" s="33"/>
      <c r="J226" s="34">
        <f t="shared" si="3"/>
        <v>0</v>
      </c>
    </row>
    <row r="227" ht="14.25" customHeight="1" spans="2:10">
      <c r="B227" s="23" t="s">
        <v>474</v>
      </c>
      <c r="C227" s="24" t="s">
        <v>495</v>
      </c>
      <c r="D227" s="24" t="s">
        <v>496</v>
      </c>
      <c r="E227" s="25"/>
      <c r="F227" s="36"/>
      <c r="G227" s="27" t="s">
        <v>396</v>
      </c>
      <c r="H227" s="28"/>
      <c r="I227" s="33"/>
      <c r="J227" s="34">
        <f t="shared" si="3"/>
        <v>0</v>
      </c>
    </row>
    <row r="228" ht="14.25" customHeight="1" spans="2:10">
      <c r="B228" s="23" t="s">
        <v>474</v>
      </c>
      <c r="C228" s="24" t="s">
        <v>497</v>
      </c>
      <c r="D228" s="24" t="s">
        <v>498</v>
      </c>
      <c r="E228" s="25"/>
      <c r="F228" s="36"/>
      <c r="G228" s="27" t="s">
        <v>399</v>
      </c>
      <c r="H228" s="28"/>
      <c r="I228" s="33"/>
      <c r="J228" s="34">
        <f t="shared" si="3"/>
        <v>0</v>
      </c>
    </row>
    <row r="229" ht="14.25" customHeight="1" spans="2:10">
      <c r="B229" s="23" t="s">
        <v>474</v>
      </c>
      <c r="C229" s="24" t="s">
        <v>499</v>
      </c>
      <c r="D229" s="24" t="s">
        <v>500</v>
      </c>
      <c r="E229" s="25"/>
      <c r="F229" s="36"/>
      <c r="G229" s="27" t="s">
        <v>402</v>
      </c>
      <c r="H229" s="28"/>
      <c r="I229" s="33"/>
      <c r="J229" s="34">
        <f t="shared" si="3"/>
        <v>0</v>
      </c>
    </row>
    <row r="230" ht="14.25" customHeight="1" spans="2:10">
      <c r="B230" s="23" t="s">
        <v>474</v>
      </c>
      <c r="C230" s="24" t="s">
        <v>501</v>
      </c>
      <c r="D230" s="24" t="s">
        <v>502</v>
      </c>
      <c r="E230" s="25"/>
      <c r="F230" s="36"/>
      <c r="G230" s="27" t="s">
        <v>405</v>
      </c>
      <c r="H230" s="28"/>
      <c r="I230" s="33"/>
      <c r="J230" s="34">
        <f t="shared" si="3"/>
        <v>0</v>
      </c>
    </row>
    <row r="231" ht="14.25" customHeight="1" spans="2:10">
      <c r="B231" s="23" t="s">
        <v>474</v>
      </c>
      <c r="C231" s="24" t="s">
        <v>503</v>
      </c>
      <c r="D231" s="24" t="s">
        <v>504</v>
      </c>
      <c r="E231" s="25"/>
      <c r="F231" s="36"/>
      <c r="G231" s="27" t="s">
        <v>408</v>
      </c>
      <c r="H231" s="28"/>
      <c r="I231" s="33"/>
      <c r="J231" s="34">
        <f t="shared" si="3"/>
        <v>0</v>
      </c>
    </row>
    <row r="232" ht="14.25" customHeight="1" spans="2:10">
      <c r="B232" s="23" t="s">
        <v>474</v>
      </c>
      <c r="C232" s="24" t="s">
        <v>503</v>
      </c>
      <c r="D232" s="24" t="s">
        <v>504</v>
      </c>
      <c r="E232" s="25"/>
      <c r="F232" s="36"/>
      <c r="G232" s="27" t="s">
        <v>408</v>
      </c>
      <c r="H232" s="28"/>
      <c r="I232" s="33"/>
      <c r="J232" s="34">
        <f t="shared" si="3"/>
        <v>0</v>
      </c>
    </row>
    <row r="233" ht="14.25" customHeight="1" spans="2:10">
      <c r="B233" s="23" t="s">
        <v>474</v>
      </c>
      <c r="C233" s="24" t="s">
        <v>505</v>
      </c>
      <c r="D233" s="24" t="s">
        <v>506</v>
      </c>
      <c r="E233" s="25"/>
      <c r="F233" s="36"/>
      <c r="G233" s="27" t="s">
        <v>411</v>
      </c>
      <c r="H233" s="28"/>
      <c r="I233" s="33"/>
      <c r="J233" s="34">
        <f t="shared" si="3"/>
        <v>0</v>
      </c>
    </row>
    <row r="234" ht="14.25" customHeight="1" spans="2:10">
      <c r="B234" s="23" t="s">
        <v>474</v>
      </c>
      <c r="C234" s="24" t="s">
        <v>507</v>
      </c>
      <c r="D234" s="24" t="s">
        <v>508</v>
      </c>
      <c r="E234" s="22" t="s">
        <v>39</v>
      </c>
      <c r="F234" s="37" t="str">
        <f>_xlfn.DISPIMG("ID_8D50F74694B548658C86CF51E9B2E5C9",1)</f>
        <v>=DISPIMG("ID_8D50F74694B548658C86CF51E9B2E5C9",1)</v>
      </c>
      <c r="G234" s="27" t="s">
        <v>390</v>
      </c>
      <c r="H234" s="28"/>
      <c r="I234" s="33"/>
      <c r="J234" s="34">
        <f t="shared" si="3"/>
        <v>0</v>
      </c>
    </row>
    <row r="235" ht="14.25" customHeight="1" spans="2:10">
      <c r="B235" s="23" t="s">
        <v>474</v>
      </c>
      <c r="C235" s="24" t="s">
        <v>509</v>
      </c>
      <c r="D235" s="24" t="s">
        <v>510</v>
      </c>
      <c r="E235" s="25"/>
      <c r="F235" s="36"/>
      <c r="G235" s="27" t="s">
        <v>393</v>
      </c>
      <c r="H235" s="28"/>
      <c r="I235" s="33"/>
      <c r="J235" s="34">
        <f t="shared" si="3"/>
        <v>0</v>
      </c>
    </row>
    <row r="236" ht="14.25" customHeight="1" spans="2:10">
      <c r="B236" s="23" t="s">
        <v>474</v>
      </c>
      <c r="C236" s="24" t="s">
        <v>511</v>
      </c>
      <c r="D236" s="24" t="s">
        <v>512</v>
      </c>
      <c r="E236" s="25"/>
      <c r="F236" s="36"/>
      <c r="G236" s="27" t="s">
        <v>396</v>
      </c>
      <c r="H236" s="28"/>
      <c r="I236" s="33"/>
      <c r="J236" s="34">
        <f t="shared" si="3"/>
        <v>0</v>
      </c>
    </row>
    <row r="237" ht="14.25" customHeight="1" spans="2:10">
      <c r="B237" s="23" t="s">
        <v>474</v>
      </c>
      <c r="C237" s="24" t="s">
        <v>513</v>
      </c>
      <c r="D237" s="24" t="s">
        <v>514</v>
      </c>
      <c r="E237" s="25"/>
      <c r="F237" s="36"/>
      <c r="G237" s="27" t="s">
        <v>399</v>
      </c>
      <c r="H237" s="28"/>
      <c r="I237" s="33"/>
      <c r="J237" s="34">
        <f t="shared" si="3"/>
        <v>0</v>
      </c>
    </row>
    <row r="238" ht="14.25" customHeight="1" spans="2:10">
      <c r="B238" s="23" t="s">
        <v>474</v>
      </c>
      <c r="C238" s="24" t="s">
        <v>515</v>
      </c>
      <c r="D238" s="24" t="s">
        <v>516</v>
      </c>
      <c r="E238" s="25"/>
      <c r="F238" s="36"/>
      <c r="G238" s="27" t="s">
        <v>402</v>
      </c>
      <c r="H238" s="28"/>
      <c r="I238" s="33"/>
      <c r="J238" s="34">
        <f t="shared" si="3"/>
        <v>0</v>
      </c>
    </row>
    <row r="239" ht="14.25" customHeight="1" spans="2:10">
      <c r="B239" s="23" t="s">
        <v>474</v>
      </c>
      <c r="C239" s="24" t="s">
        <v>517</v>
      </c>
      <c r="D239" s="24" t="s">
        <v>518</v>
      </c>
      <c r="E239" s="25"/>
      <c r="F239" s="36"/>
      <c r="G239" s="27" t="s">
        <v>405</v>
      </c>
      <c r="H239" s="28"/>
      <c r="I239" s="33"/>
      <c r="J239" s="34">
        <f t="shared" si="3"/>
        <v>0</v>
      </c>
    </row>
    <row r="240" ht="14.25" customHeight="1" spans="2:10">
      <c r="B240" s="23" t="s">
        <v>474</v>
      </c>
      <c r="C240" s="24" t="s">
        <v>519</v>
      </c>
      <c r="D240" s="24" t="s">
        <v>520</v>
      </c>
      <c r="E240" s="25"/>
      <c r="F240" s="36"/>
      <c r="G240" s="27" t="s">
        <v>408</v>
      </c>
      <c r="H240" s="28"/>
      <c r="I240" s="33"/>
      <c r="J240" s="34">
        <f t="shared" si="3"/>
        <v>0</v>
      </c>
    </row>
    <row r="241" ht="14.25" customHeight="1" spans="2:10">
      <c r="B241" s="23" t="s">
        <v>474</v>
      </c>
      <c r="C241" s="24" t="s">
        <v>519</v>
      </c>
      <c r="D241" s="24" t="s">
        <v>520</v>
      </c>
      <c r="E241" s="25"/>
      <c r="F241" s="36"/>
      <c r="G241" s="27" t="s">
        <v>408</v>
      </c>
      <c r="H241" s="28"/>
      <c r="I241" s="33"/>
      <c r="J241" s="34">
        <f t="shared" si="3"/>
        <v>0</v>
      </c>
    </row>
    <row r="242" ht="14.25" customHeight="1" spans="2:10">
      <c r="B242" s="23" t="s">
        <v>474</v>
      </c>
      <c r="C242" s="24" t="s">
        <v>521</v>
      </c>
      <c r="D242" s="24" t="s">
        <v>522</v>
      </c>
      <c r="E242" s="25"/>
      <c r="F242" s="36"/>
      <c r="G242" s="27" t="s">
        <v>411</v>
      </c>
      <c r="H242" s="28"/>
      <c r="I242" s="33"/>
      <c r="J242" s="34">
        <f t="shared" si="3"/>
        <v>0</v>
      </c>
    </row>
    <row r="243" ht="14.25" customHeight="1" spans="2:10">
      <c r="B243" s="23" t="s">
        <v>474</v>
      </c>
      <c r="C243" s="24" t="s">
        <v>523</v>
      </c>
      <c r="D243" s="24" t="s">
        <v>524</v>
      </c>
      <c r="E243" s="22" t="s">
        <v>227</v>
      </c>
      <c r="F243" s="37" t="str">
        <f>_xlfn.DISPIMG("ID_C26B6348DE08476BADA6D2D1806C52DA",1)</f>
        <v>=DISPIMG("ID_C26B6348DE08476BADA6D2D1806C52DA",1)</v>
      </c>
      <c r="G243" s="27" t="s">
        <v>390</v>
      </c>
      <c r="H243" s="28"/>
      <c r="I243" s="33"/>
      <c r="J243" s="34">
        <f t="shared" si="3"/>
        <v>0</v>
      </c>
    </row>
    <row r="244" ht="14.25" customHeight="1" spans="2:10">
      <c r="B244" s="23" t="s">
        <v>474</v>
      </c>
      <c r="C244" s="24" t="s">
        <v>525</v>
      </c>
      <c r="D244" s="24" t="s">
        <v>526</v>
      </c>
      <c r="E244" s="25"/>
      <c r="F244" s="36"/>
      <c r="G244" s="27" t="s">
        <v>393</v>
      </c>
      <c r="H244" s="28"/>
      <c r="I244" s="33"/>
      <c r="J244" s="34">
        <f t="shared" si="3"/>
        <v>0</v>
      </c>
    </row>
    <row r="245" ht="14.25" customHeight="1" spans="2:10">
      <c r="B245" s="23" t="s">
        <v>474</v>
      </c>
      <c r="C245" s="24" t="s">
        <v>527</v>
      </c>
      <c r="D245" s="24" t="s">
        <v>528</v>
      </c>
      <c r="E245" s="25"/>
      <c r="F245" s="36"/>
      <c r="G245" s="27" t="s">
        <v>396</v>
      </c>
      <c r="H245" s="28"/>
      <c r="I245" s="33"/>
      <c r="J245" s="34">
        <f t="shared" si="3"/>
        <v>0</v>
      </c>
    </row>
    <row r="246" ht="14.25" customHeight="1" spans="2:10">
      <c r="B246" s="23" t="s">
        <v>474</v>
      </c>
      <c r="C246" s="24" t="s">
        <v>529</v>
      </c>
      <c r="D246" s="24" t="s">
        <v>530</v>
      </c>
      <c r="E246" s="25"/>
      <c r="F246" s="36"/>
      <c r="G246" s="27" t="s">
        <v>399</v>
      </c>
      <c r="H246" s="28"/>
      <c r="I246" s="33"/>
      <c r="J246" s="34">
        <f t="shared" si="3"/>
        <v>0</v>
      </c>
    </row>
    <row r="247" ht="14.25" customHeight="1" spans="2:10">
      <c r="B247" s="23" t="s">
        <v>474</v>
      </c>
      <c r="C247" s="24" t="s">
        <v>531</v>
      </c>
      <c r="D247" s="24" t="s">
        <v>532</v>
      </c>
      <c r="E247" s="25"/>
      <c r="F247" s="36"/>
      <c r="G247" s="27" t="s">
        <v>402</v>
      </c>
      <c r="H247" s="28"/>
      <c r="I247" s="33"/>
      <c r="J247" s="34">
        <f t="shared" si="3"/>
        <v>0</v>
      </c>
    </row>
    <row r="248" ht="14.25" customHeight="1" spans="2:10">
      <c r="B248" s="23" t="s">
        <v>474</v>
      </c>
      <c r="C248" s="24" t="s">
        <v>533</v>
      </c>
      <c r="D248" s="24" t="s">
        <v>534</v>
      </c>
      <c r="E248" s="25"/>
      <c r="F248" s="36"/>
      <c r="G248" s="27" t="s">
        <v>405</v>
      </c>
      <c r="H248" s="28"/>
      <c r="I248" s="33"/>
      <c r="J248" s="34">
        <f t="shared" si="3"/>
        <v>0</v>
      </c>
    </row>
    <row r="249" ht="14.25" customHeight="1" spans="2:10">
      <c r="B249" s="23" t="s">
        <v>474</v>
      </c>
      <c r="C249" s="24" t="s">
        <v>535</v>
      </c>
      <c r="D249" s="24" t="s">
        <v>536</v>
      </c>
      <c r="E249" s="25"/>
      <c r="F249" s="36"/>
      <c r="G249" s="27" t="s">
        <v>408</v>
      </c>
      <c r="H249" s="28"/>
      <c r="I249" s="33"/>
      <c r="J249" s="34">
        <f t="shared" si="3"/>
        <v>0</v>
      </c>
    </row>
    <row r="250" ht="14.25" customHeight="1" spans="2:10">
      <c r="B250" s="23" t="s">
        <v>474</v>
      </c>
      <c r="C250" s="24" t="s">
        <v>535</v>
      </c>
      <c r="D250" s="24" t="s">
        <v>536</v>
      </c>
      <c r="E250" s="25"/>
      <c r="F250" s="36"/>
      <c r="G250" s="27" t="s">
        <v>408</v>
      </c>
      <c r="H250" s="28"/>
      <c r="I250" s="33"/>
      <c r="J250" s="34">
        <f t="shared" si="3"/>
        <v>0</v>
      </c>
    </row>
    <row r="251" ht="14.25" customHeight="1" spans="2:10">
      <c r="B251" s="23" t="s">
        <v>474</v>
      </c>
      <c r="C251" s="24" t="s">
        <v>537</v>
      </c>
      <c r="D251" s="24" t="s">
        <v>538</v>
      </c>
      <c r="E251" s="25"/>
      <c r="F251" s="36"/>
      <c r="G251" s="27" t="s">
        <v>411</v>
      </c>
      <c r="H251" s="28"/>
      <c r="I251" s="33"/>
      <c r="J251" s="34">
        <f t="shared" si="3"/>
        <v>0</v>
      </c>
    </row>
    <row r="252" ht="14.25" customHeight="1" spans="2:10">
      <c r="B252" s="23" t="s">
        <v>539</v>
      </c>
      <c r="C252" s="24" t="s">
        <v>540</v>
      </c>
      <c r="D252" s="24" t="s">
        <v>541</v>
      </c>
      <c r="E252" s="22" t="s">
        <v>12</v>
      </c>
      <c r="F252" s="37" t="str">
        <f>_xlfn.DISPIMG("ID_EAA13F2352F7446A9515A2A05CE361BD",1)</f>
        <v>=DISPIMG("ID_EAA13F2352F7446A9515A2A05CE361BD",1)</v>
      </c>
      <c r="G252" s="27" t="s">
        <v>542</v>
      </c>
      <c r="H252" s="28"/>
      <c r="I252" s="33"/>
      <c r="J252" s="34">
        <f t="shared" si="3"/>
        <v>0</v>
      </c>
    </row>
    <row r="253" ht="14.25" customHeight="1" spans="2:10">
      <c r="B253" s="23" t="s">
        <v>539</v>
      </c>
      <c r="C253" s="24" t="s">
        <v>543</v>
      </c>
      <c r="D253" s="24" t="s">
        <v>544</v>
      </c>
      <c r="E253" s="25"/>
      <c r="F253" s="36"/>
      <c r="G253" s="27" t="s">
        <v>396</v>
      </c>
      <c r="H253" s="28"/>
      <c r="I253" s="33"/>
      <c r="J253" s="34">
        <f t="shared" si="3"/>
        <v>0</v>
      </c>
    </row>
    <row r="254" ht="14.25" customHeight="1" spans="2:10">
      <c r="B254" s="23" t="s">
        <v>539</v>
      </c>
      <c r="C254" s="24" t="s">
        <v>545</v>
      </c>
      <c r="D254" s="24" t="s">
        <v>546</v>
      </c>
      <c r="E254" s="25"/>
      <c r="F254" s="36"/>
      <c r="G254" s="27" t="s">
        <v>547</v>
      </c>
      <c r="H254" s="28"/>
      <c r="I254" s="33"/>
      <c r="J254" s="34">
        <f t="shared" si="3"/>
        <v>0</v>
      </c>
    </row>
    <row r="255" ht="14.25" customHeight="1" spans="2:10">
      <c r="B255" s="23" t="s">
        <v>539</v>
      </c>
      <c r="C255" s="24" t="s">
        <v>548</v>
      </c>
      <c r="D255" s="24" t="s">
        <v>549</v>
      </c>
      <c r="E255" s="25"/>
      <c r="F255" s="36"/>
      <c r="G255" s="27" t="s">
        <v>550</v>
      </c>
      <c r="H255" s="28"/>
      <c r="I255" s="33"/>
      <c r="J255" s="34">
        <f t="shared" si="3"/>
        <v>0</v>
      </c>
    </row>
    <row r="256" ht="14.25" customHeight="1" spans="2:10">
      <c r="B256" s="23" t="s">
        <v>539</v>
      </c>
      <c r="C256" s="24" t="s">
        <v>551</v>
      </c>
      <c r="D256" s="24" t="s">
        <v>552</v>
      </c>
      <c r="E256" s="25"/>
      <c r="F256" s="36"/>
      <c r="G256" s="27" t="s">
        <v>408</v>
      </c>
      <c r="H256" s="28"/>
      <c r="I256" s="33"/>
      <c r="J256" s="34">
        <f t="shared" si="3"/>
        <v>0</v>
      </c>
    </row>
    <row r="257" ht="14.25" customHeight="1" spans="2:10">
      <c r="B257" s="23" t="s">
        <v>539</v>
      </c>
      <c r="C257" s="24" t="s">
        <v>551</v>
      </c>
      <c r="D257" s="24" t="s">
        <v>552</v>
      </c>
      <c r="E257" s="25"/>
      <c r="F257" s="36"/>
      <c r="G257" s="27" t="s">
        <v>408</v>
      </c>
      <c r="H257" s="28"/>
      <c r="I257" s="33"/>
      <c r="J257" s="34">
        <f t="shared" si="3"/>
        <v>0</v>
      </c>
    </row>
    <row r="258" ht="14.25" customHeight="1" spans="2:10">
      <c r="B258" s="23" t="s">
        <v>539</v>
      </c>
      <c r="C258" s="24" t="s">
        <v>553</v>
      </c>
      <c r="D258" s="24" t="s">
        <v>554</v>
      </c>
      <c r="E258" s="25"/>
      <c r="F258" s="36"/>
      <c r="G258" s="27" t="s">
        <v>411</v>
      </c>
      <c r="H258" s="28"/>
      <c r="I258" s="33"/>
      <c r="J258" s="34">
        <f t="shared" si="3"/>
        <v>0</v>
      </c>
    </row>
    <row r="259" ht="14.25" customHeight="1" spans="2:10">
      <c r="B259" s="23" t="s">
        <v>539</v>
      </c>
      <c r="C259" s="24" t="s">
        <v>555</v>
      </c>
      <c r="D259" s="24" t="s">
        <v>556</v>
      </c>
      <c r="E259" s="25"/>
      <c r="F259" s="36"/>
      <c r="G259" s="27" t="s">
        <v>557</v>
      </c>
      <c r="H259" s="28"/>
      <c r="I259" s="33"/>
      <c r="J259" s="34">
        <f>H259*I259</f>
        <v>0</v>
      </c>
    </row>
    <row r="260" ht="14.25" customHeight="1" spans="2:10">
      <c r="B260" s="23" t="s">
        <v>558</v>
      </c>
      <c r="C260" s="39" t="s">
        <v>559</v>
      </c>
      <c r="D260" s="39" t="s">
        <v>560</v>
      </c>
      <c r="E260" s="13"/>
      <c r="F260" s="37"/>
      <c r="G260" s="27" t="s">
        <v>13</v>
      </c>
      <c r="H260" s="28"/>
      <c r="I260" s="33"/>
      <c r="J260" s="34">
        <f>H260*I260</f>
        <v>0</v>
      </c>
    </row>
    <row r="261" ht="14.25" customHeight="1" spans="2:10">
      <c r="B261" s="23" t="s">
        <v>558</v>
      </c>
      <c r="C261" s="39" t="s">
        <v>561</v>
      </c>
      <c r="D261" s="39" t="s">
        <v>562</v>
      </c>
      <c r="E261" s="17"/>
      <c r="F261" s="38"/>
      <c r="G261" s="27" t="s">
        <v>16</v>
      </c>
      <c r="H261" s="28"/>
      <c r="I261" s="33"/>
      <c r="J261" s="34">
        <f t="shared" ref="J261:J324" si="4">H261*I261</f>
        <v>0</v>
      </c>
    </row>
    <row r="262" ht="14.25" customHeight="1" spans="2:10">
      <c r="B262" s="23" t="s">
        <v>558</v>
      </c>
      <c r="C262" s="39" t="s">
        <v>563</v>
      </c>
      <c r="D262" s="39" t="s">
        <v>564</v>
      </c>
      <c r="E262" s="17"/>
      <c r="F262" s="38"/>
      <c r="G262" s="27" t="s">
        <v>19</v>
      </c>
      <c r="H262" s="28"/>
      <c r="I262" s="33"/>
      <c r="J262" s="34">
        <f t="shared" si="4"/>
        <v>0</v>
      </c>
    </row>
    <row r="263" ht="14.25" customHeight="1" spans="2:10">
      <c r="B263" s="23" t="s">
        <v>558</v>
      </c>
      <c r="C263" s="39" t="s">
        <v>565</v>
      </c>
      <c r="D263" s="39" t="s">
        <v>566</v>
      </c>
      <c r="E263" s="17"/>
      <c r="F263" s="38"/>
      <c r="G263" s="27" t="s">
        <v>22</v>
      </c>
      <c r="H263" s="28"/>
      <c r="I263" s="33"/>
      <c r="J263" s="34">
        <f t="shared" si="4"/>
        <v>0</v>
      </c>
    </row>
    <row r="264" ht="14.25" customHeight="1" spans="2:10">
      <c r="B264" s="23" t="s">
        <v>567</v>
      </c>
      <c r="C264" s="39" t="s">
        <v>568</v>
      </c>
      <c r="D264" s="39" t="s">
        <v>569</v>
      </c>
      <c r="E264" s="13" t="s">
        <v>570</v>
      </c>
      <c r="F264" s="37"/>
      <c r="G264" s="27" t="s">
        <v>13</v>
      </c>
      <c r="H264" s="28"/>
      <c r="I264" s="33"/>
      <c r="J264" s="34">
        <f t="shared" si="4"/>
        <v>0</v>
      </c>
    </row>
    <row r="265" ht="14.25" customHeight="1" spans="2:10">
      <c r="B265" s="23" t="s">
        <v>567</v>
      </c>
      <c r="C265" s="39" t="s">
        <v>571</v>
      </c>
      <c r="D265" s="39" t="s">
        <v>572</v>
      </c>
      <c r="E265" s="17"/>
      <c r="F265" s="38"/>
      <c r="G265" s="27" t="s">
        <v>16</v>
      </c>
      <c r="H265" s="28"/>
      <c r="I265" s="33"/>
      <c r="J265" s="34">
        <f t="shared" si="4"/>
        <v>0</v>
      </c>
    </row>
    <row r="266" ht="14.25" customHeight="1" spans="2:10">
      <c r="B266" s="23" t="s">
        <v>567</v>
      </c>
      <c r="C266" s="24" t="s">
        <v>573</v>
      </c>
      <c r="D266" s="24" t="s">
        <v>574</v>
      </c>
      <c r="E266" s="17"/>
      <c r="F266" s="38"/>
      <c r="G266" s="27" t="s">
        <v>19</v>
      </c>
      <c r="H266" s="28"/>
      <c r="I266" s="33"/>
      <c r="J266" s="34">
        <f t="shared" si="4"/>
        <v>0</v>
      </c>
    </row>
    <row r="267" ht="14.25" customHeight="1" spans="2:10">
      <c r="B267" s="23" t="s">
        <v>567</v>
      </c>
      <c r="C267" s="24" t="s">
        <v>575</v>
      </c>
      <c r="D267" s="24" t="s">
        <v>576</v>
      </c>
      <c r="E267" s="17"/>
      <c r="F267" s="38"/>
      <c r="G267" s="27" t="s">
        <v>22</v>
      </c>
      <c r="H267" s="28"/>
      <c r="I267" s="33"/>
      <c r="J267" s="34">
        <f t="shared" si="4"/>
        <v>0</v>
      </c>
    </row>
    <row r="268" ht="14.25" customHeight="1" spans="2:10">
      <c r="B268" s="23" t="s">
        <v>567</v>
      </c>
      <c r="C268" s="24" t="s">
        <v>577</v>
      </c>
      <c r="D268" s="24" t="s">
        <v>578</v>
      </c>
      <c r="E268" s="22" t="s">
        <v>579</v>
      </c>
      <c r="F268" s="37" t="str">
        <f>_xlfn.DISPIMG("ID_918B13AB942A4F219014364E8A161CB7",1)</f>
        <v>=DISPIMG("ID_918B13AB942A4F219014364E8A161CB7",1)</v>
      </c>
      <c r="G268" s="27" t="s">
        <v>13</v>
      </c>
      <c r="H268" s="28"/>
      <c r="I268" s="33"/>
      <c r="J268" s="34">
        <f t="shared" si="4"/>
        <v>0</v>
      </c>
    </row>
    <row r="269" ht="14.25" customHeight="1" spans="2:10">
      <c r="B269" s="23" t="s">
        <v>567</v>
      </c>
      <c r="C269" s="24" t="s">
        <v>580</v>
      </c>
      <c r="D269" s="24" t="s">
        <v>581</v>
      </c>
      <c r="E269" s="25"/>
      <c r="F269" s="36"/>
      <c r="G269" s="27" t="s">
        <v>16</v>
      </c>
      <c r="H269" s="28"/>
      <c r="I269" s="33"/>
      <c r="J269" s="34">
        <f t="shared" si="4"/>
        <v>0</v>
      </c>
    </row>
    <row r="270" ht="14.25" customHeight="1" spans="2:10">
      <c r="B270" s="23" t="s">
        <v>567</v>
      </c>
      <c r="C270" s="24" t="s">
        <v>582</v>
      </c>
      <c r="D270" s="24" t="s">
        <v>583</v>
      </c>
      <c r="E270" s="25"/>
      <c r="F270" s="36"/>
      <c r="G270" s="27" t="s">
        <v>19</v>
      </c>
      <c r="H270" s="28"/>
      <c r="I270" s="33"/>
      <c r="J270" s="34">
        <f t="shared" si="4"/>
        <v>0</v>
      </c>
    </row>
    <row r="271" ht="14.25" customHeight="1" spans="2:10">
      <c r="B271" s="23" t="s">
        <v>567</v>
      </c>
      <c r="C271" s="24" t="s">
        <v>584</v>
      </c>
      <c r="D271" s="24" t="s">
        <v>585</v>
      </c>
      <c r="E271" s="25"/>
      <c r="F271" s="36"/>
      <c r="G271" s="27" t="s">
        <v>22</v>
      </c>
      <c r="H271" s="28"/>
      <c r="I271" s="33"/>
      <c r="J271" s="34">
        <f t="shared" si="4"/>
        <v>0</v>
      </c>
    </row>
    <row r="272" ht="14.25" customHeight="1" spans="2:10">
      <c r="B272" s="23" t="s">
        <v>586</v>
      </c>
      <c r="C272" s="24" t="s">
        <v>587</v>
      </c>
      <c r="D272" s="24" t="s">
        <v>588</v>
      </c>
      <c r="E272" s="22"/>
      <c r="F272" s="37" t="str">
        <f>_xlfn.DISPIMG("ID_159DDACB150A4E31909C4675237FE444",1)</f>
        <v>=DISPIMG("ID_159DDACB150A4E31909C4675237FE444",1)</v>
      </c>
      <c r="G272" s="27" t="s">
        <v>13</v>
      </c>
      <c r="H272" s="28"/>
      <c r="I272" s="33"/>
      <c r="J272" s="34">
        <f t="shared" si="4"/>
        <v>0</v>
      </c>
    </row>
    <row r="273" ht="14.25" customHeight="1" spans="2:10">
      <c r="B273" s="23" t="s">
        <v>586</v>
      </c>
      <c r="C273" s="24" t="s">
        <v>589</v>
      </c>
      <c r="D273" s="24" t="s">
        <v>590</v>
      </c>
      <c r="E273" s="25"/>
      <c r="F273" s="36"/>
      <c r="G273" s="27" t="s">
        <v>16</v>
      </c>
      <c r="H273" s="28"/>
      <c r="I273" s="33"/>
      <c r="J273" s="34">
        <f t="shared" si="4"/>
        <v>0</v>
      </c>
    </row>
    <row r="274" ht="14.25" customHeight="1" spans="2:10">
      <c r="B274" s="23" t="s">
        <v>586</v>
      </c>
      <c r="C274" s="24" t="s">
        <v>591</v>
      </c>
      <c r="D274" s="24" t="s">
        <v>592</v>
      </c>
      <c r="E274" s="25"/>
      <c r="F274" s="36"/>
      <c r="G274" s="27" t="s">
        <v>19</v>
      </c>
      <c r="H274" s="28"/>
      <c r="I274" s="33"/>
      <c r="J274" s="34">
        <f t="shared" si="4"/>
        <v>0</v>
      </c>
    </row>
    <row r="275" ht="14.25" customHeight="1" spans="2:10">
      <c r="B275" s="23" t="s">
        <v>593</v>
      </c>
      <c r="C275" s="24" t="s">
        <v>594</v>
      </c>
      <c r="D275" s="24" t="s">
        <v>595</v>
      </c>
      <c r="E275" s="22"/>
      <c r="F275" s="37"/>
      <c r="G275" s="27" t="s">
        <v>13</v>
      </c>
      <c r="H275" s="28"/>
      <c r="I275" s="33"/>
      <c r="J275" s="34">
        <f t="shared" si="4"/>
        <v>0</v>
      </c>
    </row>
    <row r="276" ht="14.25" customHeight="1" spans="2:10">
      <c r="B276" s="23" t="s">
        <v>593</v>
      </c>
      <c r="C276" s="24" t="s">
        <v>596</v>
      </c>
      <c r="D276" s="24" t="s">
        <v>597</v>
      </c>
      <c r="E276" s="25"/>
      <c r="F276" s="36"/>
      <c r="G276" s="27" t="s">
        <v>16</v>
      </c>
      <c r="H276" s="28"/>
      <c r="I276" s="33"/>
      <c r="J276" s="34">
        <f t="shared" si="4"/>
        <v>0</v>
      </c>
    </row>
    <row r="277" ht="14.25" customHeight="1" spans="2:10">
      <c r="B277" s="23" t="s">
        <v>593</v>
      </c>
      <c r="C277" s="24" t="s">
        <v>598</v>
      </c>
      <c r="D277" s="24" t="s">
        <v>599</v>
      </c>
      <c r="E277" s="25"/>
      <c r="F277" s="36"/>
      <c r="G277" s="27" t="s">
        <v>19</v>
      </c>
      <c r="H277" s="28"/>
      <c r="I277" s="33"/>
      <c r="J277" s="34">
        <f t="shared" si="4"/>
        <v>0</v>
      </c>
    </row>
    <row r="278" ht="14.25" customHeight="1" spans="2:10">
      <c r="B278" s="23" t="s">
        <v>593</v>
      </c>
      <c r="C278" s="24" t="s">
        <v>600</v>
      </c>
      <c r="D278" s="24" t="s">
        <v>601</v>
      </c>
      <c r="E278" s="25"/>
      <c r="F278" s="36"/>
      <c r="G278" s="27" t="s">
        <v>22</v>
      </c>
      <c r="H278" s="28"/>
      <c r="I278" s="33"/>
      <c r="J278" s="34">
        <f t="shared" si="4"/>
        <v>0</v>
      </c>
    </row>
    <row r="279" ht="14.25" customHeight="1" spans="2:10">
      <c r="B279" s="23" t="s">
        <v>602</v>
      </c>
      <c r="C279" s="24" t="s">
        <v>603</v>
      </c>
      <c r="D279" s="24" t="s">
        <v>604</v>
      </c>
      <c r="E279" s="22"/>
      <c r="F279" s="37" t="str">
        <f>_xlfn.DISPIMG("ID_241735E296CA4348853C60B6D31B4220",1)</f>
        <v>=DISPIMG("ID_241735E296CA4348853C60B6D31B4220",1)</v>
      </c>
      <c r="G279" s="27" t="s">
        <v>13</v>
      </c>
      <c r="H279" s="28"/>
      <c r="I279" s="33"/>
      <c r="J279" s="34">
        <f t="shared" si="4"/>
        <v>0</v>
      </c>
    </row>
    <row r="280" ht="14.25" customHeight="1" spans="2:10">
      <c r="B280" s="23" t="s">
        <v>602</v>
      </c>
      <c r="C280" s="24" t="s">
        <v>605</v>
      </c>
      <c r="D280" s="24" t="s">
        <v>606</v>
      </c>
      <c r="E280" s="25"/>
      <c r="F280" s="36"/>
      <c r="G280" s="27" t="s">
        <v>16</v>
      </c>
      <c r="H280" s="28"/>
      <c r="I280" s="33"/>
      <c r="J280" s="34">
        <f t="shared" si="4"/>
        <v>0</v>
      </c>
    </row>
    <row r="281" ht="14.25" customHeight="1" spans="2:10">
      <c r="B281" s="23" t="s">
        <v>602</v>
      </c>
      <c r="C281" s="24" t="s">
        <v>607</v>
      </c>
      <c r="D281" s="24" t="s">
        <v>608</v>
      </c>
      <c r="E281" s="25"/>
      <c r="F281" s="36"/>
      <c r="G281" s="27" t="s">
        <v>19</v>
      </c>
      <c r="H281" s="28"/>
      <c r="I281" s="33"/>
      <c r="J281" s="34">
        <f t="shared" si="4"/>
        <v>0</v>
      </c>
    </row>
    <row r="282" ht="14.25" customHeight="1" spans="2:10">
      <c r="B282" s="23" t="s">
        <v>609</v>
      </c>
      <c r="C282" s="24" t="s">
        <v>610</v>
      </c>
      <c r="D282" s="24" t="s">
        <v>611</v>
      </c>
      <c r="E282" s="22"/>
      <c r="F282" s="37" t="str">
        <f>_xlfn.DISPIMG("ID_5E8C53273CDF40FD9A651C82D9BF7BA5",1)</f>
        <v>=DISPIMG("ID_5E8C53273CDF40FD9A651C82D9BF7BA5",1)</v>
      </c>
      <c r="G282" s="27" t="s">
        <v>13</v>
      </c>
      <c r="H282" s="28"/>
      <c r="I282" s="33"/>
      <c r="J282" s="34">
        <f t="shared" si="4"/>
        <v>0</v>
      </c>
    </row>
    <row r="283" ht="14.25" customHeight="1" spans="2:10">
      <c r="B283" s="23" t="s">
        <v>609</v>
      </c>
      <c r="C283" s="24" t="s">
        <v>612</v>
      </c>
      <c r="D283" s="24" t="s">
        <v>613</v>
      </c>
      <c r="E283" s="25"/>
      <c r="F283" s="36"/>
      <c r="G283" s="27" t="s">
        <v>16</v>
      </c>
      <c r="H283" s="28"/>
      <c r="I283" s="33"/>
      <c r="J283" s="34">
        <f t="shared" si="4"/>
        <v>0</v>
      </c>
    </row>
    <row r="284" ht="14.25" customHeight="1" spans="2:10">
      <c r="B284" s="23" t="s">
        <v>609</v>
      </c>
      <c r="C284" s="24" t="s">
        <v>614</v>
      </c>
      <c r="D284" s="24" t="s">
        <v>615</v>
      </c>
      <c r="E284" s="25"/>
      <c r="F284" s="36"/>
      <c r="G284" s="27" t="s">
        <v>19</v>
      </c>
      <c r="H284" s="28"/>
      <c r="I284" s="33"/>
      <c r="J284" s="34">
        <f t="shared" si="4"/>
        <v>0</v>
      </c>
    </row>
    <row r="285" ht="14.25" customHeight="1" spans="2:10">
      <c r="B285" s="23" t="s">
        <v>609</v>
      </c>
      <c r="C285" s="24" t="s">
        <v>616</v>
      </c>
      <c r="D285" s="24" t="s">
        <v>617</v>
      </c>
      <c r="E285" s="25"/>
      <c r="F285" s="36"/>
      <c r="G285" s="27" t="s">
        <v>22</v>
      </c>
      <c r="H285" s="28"/>
      <c r="I285" s="33"/>
      <c r="J285" s="34">
        <f t="shared" si="4"/>
        <v>0</v>
      </c>
    </row>
    <row r="286" ht="14.25" customHeight="1" spans="2:10">
      <c r="B286" s="23" t="s">
        <v>618</v>
      </c>
      <c r="C286" s="24" t="s">
        <v>619</v>
      </c>
      <c r="D286" s="24" t="s">
        <v>620</v>
      </c>
      <c r="E286" s="22" t="s">
        <v>621</v>
      </c>
      <c r="F286" s="37" t="str">
        <f>_xlfn.DISPIMG("ID_D481000C6E95428C950B46DEE8F6CB58",1)</f>
        <v>=DISPIMG("ID_D481000C6E95428C950B46DEE8F6CB58",1)</v>
      </c>
      <c r="G286" s="27" t="s">
        <v>13</v>
      </c>
      <c r="H286" s="28"/>
      <c r="I286" s="33"/>
      <c r="J286" s="34">
        <f t="shared" si="4"/>
        <v>0</v>
      </c>
    </row>
    <row r="287" ht="14.25" customHeight="1" spans="2:10">
      <c r="B287" s="23" t="s">
        <v>618</v>
      </c>
      <c r="C287" s="24" t="s">
        <v>622</v>
      </c>
      <c r="D287" s="24" t="s">
        <v>623</v>
      </c>
      <c r="E287" s="25"/>
      <c r="F287" s="36"/>
      <c r="G287" s="27" t="s">
        <v>16</v>
      </c>
      <c r="H287" s="28"/>
      <c r="I287" s="33"/>
      <c r="J287" s="34">
        <f t="shared" si="4"/>
        <v>0</v>
      </c>
    </row>
    <row r="288" ht="14.25" customHeight="1" spans="2:10">
      <c r="B288" s="23" t="s">
        <v>618</v>
      </c>
      <c r="C288" s="24" t="s">
        <v>624</v>
      </c>
      <c r="D288" s="24" t="s">
        <v>625</v>
      </c>
      <c r="E288" s="25"/>
      <c r="F288" s="36"/>
      <c r="G288" s="27" t="s">
        <v>19</v>
      </c>
      <c r="H288" s="28"/>
      <c r="I288" s="33"/>
      <c r="J288" s="34">
        <f t="shared" si="4"/>
        <v>0</v>
      </c>
    </row>
    <row r="289" ht="14.25" customHeight="1" spans="2:10">
      <c r="B289" s="23" t="s">
        <v>618</v>
      </c>
      <c r="C289" s="24" t="s">
        <v>626</v>
      </c>
      <c r="D289" s="24" t="s">
        <v>627</v>
      </c>
      <c r="E289" s="25"/>
      <c r="F289" s="36"/>
      <c r="G289" s="27" t="s">
        <v>22</v>
      </c>
      <c r="H289" s="28"/>
      <c r="I289" s="33"/>
      <c r="J289" s="34">
        <f t="shared" si="4"/>
        <v>0</v>
      </c>
    </row>
    <row r="290" ht="14.25" customHeight="1" spans="2:10">
      <c r="B290" s="23" t="s">
        <v>618</v>
      </c>
      <c r="C290" s="24" t="s">
        <v>628</v>
      </c>
      <c r="D290" s="24" t="s">
        <v>629</v>
      </c>
      <c r="E290" s="22" t="s">
        <v>630</v>
      </c>
      <c r="F290" s="37" t="str">
        <f>_xlfn.DISPIMG("ID_2EE0CC5F717B462C869F33CA42F9D91A",1)</f>
        <v>=DISPIMG("ID_2EE0CC5F717B462C869F33CA42F9D91A",1)</v>
      </c>
      <c r="G290" s="27" t="s">
        <v>13</v>
      </c>
      <c r="H290" s="28"/>
      <c r="I290" s="33"/>
      <c r="J290" s="34">
        <f t="shared" si="4"/>
        <v>0</v>
      </c>
    </row>
    <row r="291" ht="14.25" customHeight="1" spans="2:10">
      <c r="B291" s="23" t="s">
        <v>618</v>
      </c>
      <c r="C291" s="24" t="s">
        <v>631</v>
      </c>
      <c r="D291" s="24" t="s">
        <v>632</v>
      </c>
      <c r="E291" s="25"/>
      <c r="F291" s="36"/>
      <c r="G291" s="27" t="s">
        <v>16</v>
      </c>
      <c r="H291" s="28"/>
      <c r="I291" s="33"/>
      <c r="J291" s="34">
        <f t="shared" si="4"/>
        <v>0</v>
      </c>
    </row>
    <row r="292" ht="14.25" customHeight="1" spans="2:10">
      <c r="B292" s="23" t="s">
        <v>618</v>
      </c>
      <c r="C292" s="24" t="s">
        <v>633</v>
      </c>
      <c r="D292" s="24" t="s">
        <v>634</v>
      </c>
      <c r="E292" s="25"/>
      <c r="F292" s="36"/>
      <c r="G292" s="27" t="s">
        <v>19</v>
      </c>
      <c r="H292" s="28"/>
      <c r="I292" s="33"/>
      <c r="J292" s="34">
        <f t="shared" si="4"/>
        <v>0</v>
      </c>
    </row>
    <row r="293" ht="14.25" customHeight="1" spans="2:10">
      <c r="B293" s="23" t="s">
        <v>618</v>
      </c>
      <c r="C293" s="24" t="s">
        <v>635</v>
      </c>
      <c r="D293" s="24" t="s">
        <v>636</v>
      </c>
      <c r="E293" s="25"/>
      <c r="F293" s="36"/>
      <c r="G293" s="27" t="s">
        <v>22</v>
      </c>
      <c r="H293" s="28"/>
      <c r="I293" s="33"/>
      <c r="J293" s="34">
        <f t="shared" si="4"/>
        <v>0</v>
      </c>
    </row>
    <row r="294" ht="14.25" customHeight="1" spans="2:10">
      <c r="B294" s="23" t="s">
        <v>637</v>
      </c>
      <c r="C294" s="24" t="s">
        <v>638</v>
      </c>
      <c r="D294" s="24" t="s">
        <v>639</v>
      </c>
      <c r="E294" s="22"/>
      <c r="F294" s="40"/>
      <c r="G294" s="27" t="s">
        <v>13</v>
      </c>
      <c r="H294" s="28"/>
      <c r="I294" s="33"/>
      <c r="J294" s="34">
        <f t="shared" si="4"/>
        <v>0</v>
      </c>
    </row>
    <row r="295" ht="14.25" customHeight="1" spans="2:10">
      <c r="B295" s="23" t="s">
        <v>637</v>
      </c>
      <c r="C295" s="24" t="s">
        <v>640</v>
      </c>
      <c r="D295" s="24" t="s">
        <v>641</v>
      </c>
      <c r="E295" s="25"/>
      <c r="F295" s="36"/>
      <c r="G295" s="27" t="s">
        <v>16</v>
      </c>
      <c r="H295" s="28"/>
      <c r="I295" s="33"/>
      <c r="J295" s="34">
        <f t="shared" si="4"/>
        <v>0</v>
      </c>
    </row>
    <row r="296" ht="14.25" customHeight="1" spans="2:10">
      <c r="B296" s="23" t="s">
        <v>637</v>
      </c>
      <c r="C296" s="24" t="s">
        <v>642</v>
      </c>
      <c r="D296" s="24" t="s">
        <v>643</v>
      </c>
      <c r="E296" s="25"/>
      <c r="F296" s="36"/>
      <c r="G296" s="27" t="s">
        <v>19</v>
      </c>
      <c r="H296" s="28"/>
      <c r="I296" s="33"/>
      <c r="J296" s="34">
        <f t="shared" si="4"/>
        <v>0</v>
      </c>
    </row>
    <row r="297" ht="14.25" customHeight="1" spans="2:10">
      <c r="B297" s="23" t="s">
        <v>644</v>
      </c>
      <c r="C297" s="24" t="s">
        <v>645</v>
      </c>
      <c r="D297" s="24" t="s">
        <v>646</v>
      </c>
      <c r="E297" s="22" t="s">
        <v>647</v>
      </c>
      <c r="F297" s="37" t="str">
        <f>_xlfn.DISPIMG("ID_9DF846653993459E8B04187121659E24",1)</f>
        <v>=DISPIMG("ID_9DF846653993459E8B04187121659E24",1)</v>
      </c>
      <c r="G297" s="27" t="s">
        <v>13</v>
      </c>
      <c r="H297" s="28"/>
      <c r="I297" s="33"/>
      <c r="J297" s="34">
        <f t="shared" si="4"/>
        <v>0</v>
      </c>
    </row>
    <row r="298" ht="14.25" customHeight="1" spans="2:10">
      <c r="B298" s="23" t="s">
        <v>644</v>
      </c>
      <c r="C298" s="24" t="s">
        <v>648</v>
      </c>
      <c r="D298" s="24" t="s">
        <v>649</v>
      </c>
      <c r="E298" s="25"/>
      <c r="F298" s="36"/>
      <c r="G298" s="27" t="s">
        <v>16</v>
      </c>
      <c r="H298" s="28"/>
      <c r="I298" s="33"/>
      <c r="J298" s="34">
        <f t="shared" si="4"/>
        <v>0</v>
      </c>
    </row>
    <row r="299" ht="14.25" customHeight="1" spans="2:10">
      <c r="B299" s="23" t="s">
        <v>644</v>
      </c>
      <c r="C299" s="24" t="s">
        <v>650</v>
      </c>
      <c r="D299" s="24" t="s">
        <v>651</v>
      </c>
      <c r="E299" s="25"/>
      <c r="F299" s="36"/>
      <c r="G299" s="27" t="s">
        <v>19</v>
      </c>
      <c r="H299" s="28"/>
      <c r="I299" s="33"/>
      <c r="J299" s="34">
        <f t="shared" si="4"/>
        <v>0</v>
      </c>
    </row>
    <row r="300" ht="14.25" customHeight="1" spans="2:10">
      <c r="B300" s="23" t="s">
        <v>644</v>
      </c>
      <c r="C300" s="24" t="s">
        <v>652</v>
      </c>
      <c r="D300" s="24" t="s">
        <v>653</v>
      </c>
      <c r="E300" s="25"/>
      <c r="F300" s="36"/>
      <c r="G300" s="27" t="s">
        <v>22</v>
      </c>
      <c r="H300" s="28"/>
      <c r="I300" s="33"/>
      <c r="J300" s="34">
        <f t="shared" si="4"/>
        <v>0</v>
      </c>
    </row>
    <row r="301" ht="14.25" customHeight="1" spans="2:10">
      <c r="B301" s="23" t="s">
        <v>644</v>
      </c>
      <c r="C301" s="24" t="s">
        <v>654</v>
      </c>
      <c r="D301" s="24" t="s">
        <v>655</v>
      </c>
      <c r="E301" s="22" t="s">
        <v>656</v>
      </c>
      <c r="F301" s="37" t="str">
        <f>_xlfn.DISPIMG("ID_1075F224E0EF4782B4C1B63FD4F76A02",1)</f>
        <v>=DISPIMG("ID_1075F224E0EF4782B4C1B63FD4F76A02",1)</v>
      </c>
      <c r="G301" s="27" t="s">
        <v>13</v>
      </c>
      <c r="H301" s="28"/>
      <c r="I301" s="33"/>
      <c r="J301" s="34">
        <f t="shared" si="4"/>
        <v>0</v>
      </c>
    </row>
    <row r="302" ht="14.25" customHeight="1" spans="2:10">
      <c r="B302" s="23" t="s">
        <v>644</v>
      </c>
      <c r="C302" s="24" t="s">
        <v>657</v>
      </c>
      <c r="D302" s="24" t="s">
        <v>658</v>
      </c>
      <c r="E302" s="25"/>
      <c r="F302" s="36"/>
      <c r="G302" s="27" t="s">
        <v>16</v>
      </c>
      <c r="H302" s="28"/>
      <c r="I302" s="33"/>
      <c r="J302" s="34">
        <f t="shared" si="4"/>
        <v>0</v>
      </c>
    </row>
    <row r="303" ht="14.25" customHeight="1" spans="2:10">
      <c r="B303" s="23" t="s">
        <v>644</v>
      </c>
      <c r="C303" s="24" t="s">
        <v>659</v>
      </c>
      <c r="D303" s="24" t="s">
        <v>660</v>
      </c>
      <c r="E303" s="25"/>
      <c r="F303" s="36"/>
      <c r="G303" s="27" t="s">
        <v>19</v>
      </c>
      <c r="H303" s="28"/>
      <c r="I303" s="33"/>
      <c r="J303" s="34">
        <f t="shared" si="4"/>
        <v>0</v>
      </c>
    </row>
    <row r="304" ht="14.25" customHeight="1" spans="2:10">
      <c r="B304" s="23" t="s">
        <v>644</v>
      </c>
      <c r="C304" s="24" t="s">
        <v>661</v>
      </c>
      <c r="D304" s="24" t="s">
        <v>662</v>
      </c>
      <c r="E304" s="25"/>
      <c r="F304" s="36"/>
      <c r="G304" s="27" t="s">
        <v>22</v>
      </c>
      <c r="H304" s="28"/>
      <c r="I304" s="33"/>
      <c r="J304" s="34">
        <f t="shared" si="4"/>
        <v>0</v>
      </c>
    </row>
    <row r="305" ht="14.25" customHeight="1" spans="2:10">
      <c r="B305" s="23" t="s">
        <v>663</v>
      </c>
      <c r="C305" s="24" t="s">
        <v>664</v>
      </c>
      <c r="D305" s="24" t="s">
        <v>665</v>
      </c>
      <c r="E305" s="22"/>
      <c r="F305" s="37" t="str">
        <f>_xlfn.DISPIMG("ID_D7AECE63890540F1B7033B9FBA1FF9A3",1)</f>
        <v>=DISPIMG("ID_D7AECE63890540F1B7033B9FBA1FF9A3",1)</v>
      </c>
      <c r="G305" s="27" t="s">
        <v>13</v>
      </c>
      <c r="H305" s="28"/>
      <c r="I305" s="33"/>
      <c r="J305" s="34">
        <f t="shared" si="4"/>
        <v>0</v>
      </c>
    </row>
    <row r="306" ht="14.25" customHeight="1" spans="2:10">
      <c r="B306" s="23" t="s">
        <v>663</v>
      </c>
      <c r="C306" s="24" t="s">
        <v>666</v>
      </c>
      <c r="D306" s="24" t="s">
        <v>667</v>
      </c>
      <c r="E306" s="25"/>
      <c r="F306" s="36"/>
      <c r="G306" s="27" t="s">
        <v>16</v>
      </c>
      <c r="H306" s="28"/>
      <c r="I306" s="33"/>
      <c r="J306" s="34">
        <f t="shared" si="4"/>
        <v>0</v>
      </c>
    </row>
    <row r="307" ht="14.25" customHeight="1" spans="2:10">
      <c r="B307" s="23" t="s">
        <v>663</v>
      </c>
      <c r="C307" s="24" t="s">
        <v>668</v>
      </c>
      <c r="D307" s="24" t="s">
        <v>669</v>
      </c>
      <c r="E307" s="25"/>
      <c r="F307" s="36"/>
      <c r="G307" s="27" t="s">
        <v>19</v>
      </c>
      <c r="H307" s="28"/>
      <c r="I307" s="33"/>
      <c r="J307" s="34">
        <f t="shared" si="4"/>
        <v>0</v>
      </c>
    </row>
    <row r="308" ht="14.25" customHeight="1" spans="2:10">
      <c r="B308" s="23" t="s">
        <v>663</v>
      </c>
      <c r="C308" s="24" t="s">
        <v>670</v>
      </c>
      <c r="D308" s="24" t="s">
        <v>671</v>
      </c>
      <c r="E308" s="25"/>
      <c r="F308" s="36"/>
      <c r="G308" s="27" t="s">
        <v>22</v>
      </c>
      <c r="H308" s="28"/>
      <c r="I308" s="33"/>
      <c r="J308" s="34">
        <f t="shared" si="4"/>
        <v>0</v>
      </c>
    </row>
    <row r="309" ht="14.25" customHeight="1" spans="2:10">
      <c r="B309" s="23" t="s">
        <v>672</v>
      </c>
      <c r="C309" s="24" t="s">
        <v>673</v>
      </c>
      <c r="D309" s="24" t="s">
        <v>674</v>
      </c>
      <c r="E309" s="22"/>
      <c r="F309" s="37" t="str">
        <f>_xlfn.DISPIMG("ID_0944527B89104F05AA3D9360F1B94245",1)</f>
        <v>=DISPIMG("ID_0944527B89104F05AA3D9360F1B94245",1)</v>
      </c>
      <c r="G309" s="27" t="s">
        <v>13</v>
      </c>
      <c r="H309" s="28"/>
      <c r="I309" s="33"/>
      <c r="J309" s="34">
        <f t="shared" si="4"/>
        <v>0</v>
      </c>
    </row>
    <row r="310" ht="14.25" customHeight="1" spans="2:10">
      <c r="B310" s="23" t="s">
        <v>672</v>
      </c>
      <c r="C310" s="24" t="s">
        <v>675</v>
      </c>
      <c r="D310" s="24" t="s">
        <v>676</v>
      </c>
      <c r="E310" s="25"/>
      <c r="F310" s="36"/>
      <c r="G310" s="27" t="s">
        <v>16</v>
      </c>
      <c r="H310" s="28"/>
      <c r="I310" s="33"/>
      <c r="J310" s="34">
        <f t="shared" si="4"/>
        <v>0</v>
      </c>
    </row>
    <row r="311" ht="14.25" customHeight="1" spans="2:10">
      <c r="B311" s="23" t="s">
        <v>672</v>
      </c>
      <c r="C311" s="24" t="s">
        <v>677</v>
      </c>
      <c r="D311" s="24" t="s">
        <v>678</v>
      </c>
      <c r="E311" s="25"/>
      <c r="F311" s="36"/>
      <c r="G311" s="27" t="s">
        <v>19</v>
      </c>
      <c r="H311" s="28"/>
      <c r="I311" s="33"/>
      <c r="J311" s="34">
        <f t="shared" si="4"/>
        <v>0</v>
      </c>
    </row>
    <row r="312" ht="14.25" customHeight="1" spans="2:10">
      <c r="B312" s="23" t="s">
        <v>672</v>
      </c>
      <c r="C312" s="24" t="s">
        <v>679</v>
      </c>
      <c r="D312" s="24" t="s">
        <v>680</v>
      </c>
      <c r="E312" s="25"/>
      <c r="F312" s="36"/>
      <c r="G312" s="27" t="s">
        <v>22</v>
      </c>
      <c r="H312" s="28"/>
      <c r="I312" s="33"/>
      <c r="J312" s="34">
        <f t="shared" si="4"/>
        <v>0</v>
      </c>
    </row>
    <row r="313" ht="14.25" customHeight="1" spans="2:10">
      <c r="B313" s="23" t="s">
        <v>681</v>
      </c>
      <c r="C313" s="24" t="s">
        <v>682</v>
      </c>
      <c r="D313" s="24" t="s">
        <v>683</v>
      </c>
      <c r="E313" s="22"/>
      <c r="F313" s="37" t="str">
        <f>_xlfn.DISPIMG("ID_7C2C1D1BF49D4F8490A7093B3A29EBD0",1)</f>
        <v>=DISPIMG("ID_7C2C1D1BF49D4F8490A7093B3A29EBD0",1)</v>
      </c>
      <c r="G313" s="27" t="s">
        <v>13</v>
      </c>
      <c r="H313" s="28"/>
      <c r="I313" s="33"/>
      <c r="J313" s="34">
        <f t="shared" si="4"/>
        <v>0</v>
      </c>
    </row>
    <row r="314" ht="14.25" customHeight="1" spans="2:10">
      <c r="B314" s="23" t="s">
        <v>681</v>
      </c>
      <c r="C314" s="24" t="s">
        <v>684</v>
      </c>
      <c r="D314" s="24" t="s">
        <v>685</v>
      </c>
      <c r="E314" s="25"/>
      <c r="F314" s="36"/>
      <c r="G314" s="27" t="s">
        <v>16</v>
      </c>
      <c r="H314" s="28"/>
      <c r="I314" s="33"/>
      <c r="J314" s="34">
        <f t="shared" si="4"/>
        <v>0</v>
      </c>
    </row>
    <row r="315" ht="14.25" customHeight="1" spans="2:10">
      <c r="B315" s="23" t="s">
        <v>681</v>
      </c>
      <c r="C315" s="24" t="s">
        <v>686</v>
      </c>
      <c r="D315" s="24" t="s">
        <v>687</v>
      </c>
      <c r="E315" s="25"/>
      <c r="F315" s="36"/>
      <c r="G315" s="27" t="s">
        <v>19</v>
      </c>
      <c r="H315" s="28"/>
      <c r="I315" s="33"/>
      <c r="J315" s="34">
        <f t="shared" si="4"/>
        <v>0</v>
      </c>
    </row>
    <row r="316" ht="14.25" customHeight="1" spans="2:10">
      <c r="B316" s="23" t="s">
        <v>681</v>
      </c>
      <c r="C316" s="24" t="s">
        <v>688</v>
      </c>
      <c r="D316" s="24" t="s">
        <v>689</v>
      </c>
      <c r="E316" s="25"/>
      <c r="F316" s="36"/>
      <c r="G316" s="27" t="s">
        <v>22</v>
      </c>
      <c r="H316" s="28"/>
      <c r="I316" s="33"/>
      <c r="J316" s="34">
        <f t="shared" si="4"/>
        <v>0</v>
      </c>
    </row>
    <row r="317" ht="14.25" customHeight="1" spans="2:10">
      <c r="B317" s="23" t="s">
        <v>690</v>
      </c>
      <c r="C317" s="24" t="s">
        <v>691</v>
      </c>
      <c r="D317" s="24" t="s">
        <v>692</v>
      </c>
      <c r="E317" s="22"/>
      <c r="F317" s="37" t="str">
        <f>_xlfn.DISPIMG("ID_2EB3A03C98D148968C50C7DA87495478",1)</f>
        <v>=DISPIMG("ID_2EB3A03C98D148968C50C7DA87495478",1)</v>
      </c>
      <c r="G317" s="27" t="s">
        <v>13</v>
      </c>
      <c r="H317" s="28"/>
      <c r="I317" s="33"/>
      <c r="J317" s="34">
        <f t="shared" si="4"/>
        <v>0</v>
      </c>
    </row>
    <row r="318" ht="14.25" customHeight="1" spans="2:10">
      <c r="B318" s="23" t="s">
        <v>690</v>
      </c>
      <c r="C318" s="24" t="s">
        <v>693</v>
      </c>
      <c r="D318" s="24" t="s">
        <v>694</v>
      </c>
      <c r="E318" s="25"/>
      <c r="F318" s="36"/>
      <c r="G318" s="27" t="s">
        <v>16</v>
      </c>
      <c r="H318" s="28"/>
      <c r="I318" s="33"/>
      <c r="J318" s="34">
        <f t="shared" si="4"/>
        <v>0</v>
      </c>
    </row>
    <row r="319" ht="14.25" customHeight="1" spans="2:10">
      <c r="B319" s="23" t="s">
        <v>690</v>
      </c>
      <c r="C319" s="24" t="s">
        <v>695</v>
      </c>
      <c r="D319" s="24" t="s">
        <v>696</v>
      </c>
      <c r="E319" s="25"/>
      <c r="F319" s="36"/>
      <c r="G319" s="27" t="s">
        <v>19</v>
      </c>
      <c r="H319" s="28"/>
      <c r="I319" s="33"/>
      <c r="J319" s="34">
        <f t="shared" si="4"/>
        <v>0</v>
      </c>
    </row>
    <row r="320" ht="14.25" customHeight="1" spans="2:10">
      <c r="B320" s="23" t="s">
        <v>697</v>
      </c>
      <c r="C320" s="24" t="s">
        <v>698</v>
      </c>
      <c r="D320" s="24" t="s">
        <v>699</v>
      </c>
      <c r="E320" s="22"/>
      <c r="F320" s="37" t="str">
        <f>_xlfn.DISPIMG("ID_AE8381598A6E4FA9A02DCA219CEF3E1C",1)</f>
        <v>=DISPIMG("ID_AE8381598A6E4FA9A02DCA219CEF3E1C",1)</v>
      </c>
      <c r="G320" s="27" t="s">
        <v>13</v>
      </c>
      <c r="H320" s="28"/>
      <c r="I320" s="33"/>
      <c r="J320" s="34">
        <f t="shared" si="4"/>
        <v>0</v>
      </c>
    </row>
    <row r="321" ht="14.25" customHeight="1" spans="2:10">
      <c r="B321" s="23" t="s">
        <v>697</v>
      </c>
      <c r="C321" s="24" t="s">
        <v>700</v>
      </c>
      <c r="D321" s="24" t="s">
        <v>701</v>
      </c>
      <c r="E321" s="25"/>
      <c r="F321" s="36"/>
      <c r="G321" s="27" t="s">
        <v>16</v>
      </c>
      <c r="H321" s="28"/>
      <c r="I321" s="33"/>
      <c r="J321" s="34">
        <f t="shared" si="4"/>
        <v>0</v>
      </c>
    </row>
    <row r="322" ht="14.25" customHeight="1" spans="2:10">
      <c r="B322" s="23" t="s">
        <v>697</v>
      </c>
      <c r="C322" s="24" t="s">
        <v>702</v>
      </c>
      <c r="D322" s="24" t="s">
        <v>703</v>
      </c>
      <c r="E322" s="25"/>
      <c r="F322" s="36"/>
      <c r="G322" s="27" t="s">
        <v>19</v>
      </c>
      <c r="H322" s="28"/>
      <c r="I322" s="33"/>
      <c r="J322" s="34">
        <f t="shared" si="4"/>
        <v>0</v>
      </c>
    </row>
    <row r="323" ht="14.25" customHeight="1" spans="2:10">
      <c r="B323" s="23" t="s">
        <v>704</v>
      </c>
      <c r="C323" s="24" t="s">
        <v>705</v>
      </c>
      <c r="D323" s="24" t="s">
        <v>706</v>
      </c>
      <c r="E323" s="22"/>
      <c r="F323" s="37" t="str">
        <f>_xlfn.DISPIMG("ID_FB277BEE87E9480EAEC58CE7723C5301",1)</f>
        <v>=DISPIMG("ID_FB277BEE87E9480EAEC58CE7723C5301",1)</v>
      </c>
      <c r="G323" s="27" t="s">
        <v>13</v>
      </c>
      <c r="H323" s="28"/>
      <c r="I323" s="33"/>
      <c r="J323" s="34">
        <f t="shared" si="4"/>
        <v>0</v>
      </c>
    </row>
    <row r="324" ht="14.25" customHeight="1" spans="2:10">
      <c r="B324" s="23" t="s">
        <v>704</v>
      </c>
      <c r="C324" s="24" t="s">
        <v>707</v>
      </c>
      <c r="D324" s="24" t="s">
        <v>708</v>
      </c>
      <c r="E324" s="25"/>
      <c r="F324" s="36"/>
      <c r="G324" s="27" t="s">
        <v>16</v>
      </c>
      <c r="H324" s="28"/>
      <c r="I324" s="33"/>
      <c r="J324" s="34">
        <f t="shared" si="4"/>
        <v>0</v>
      </c>
    </row>
    <row r="325" ht="14.25" customHeight="1" spans="2:10">
      <c r="B325" s="23" t="s">
        <v>704</v>
      </c>
      <c r="C325" s="24" t="s">
        <v>709</v>
      </c>
      <c r="D325" s="24" t="s">
        <v>710</v>
      </c>
      <c r="E325" s="25"/>
      <c r="F325" s="36"/>
      <c r="G325" s="27" t="s">
        <v>19</v>
      </c>
      <c r="H325" s="28"/>
      <c r="I325" s="33"/>
      <c r="J325" s="34">
        <f t="shared" ref="J325:J388" si="5">H325*I325</f>
        <v>0</v>
      </c>
    </row>
    <row r="326" ht="14.25" customHeight="1" spans="2:10">
      <c r="B326" s="23" t="s">
        <v>711</v>
      </c>
      <c r="C326" s="24" t="s">
        <v>712</v>
      </c>
      <c r="D326" s="24" t="s">
        <v>713</v>
      </c>
      <c r="E326" s="22"/>
      <c r="F326" s="37" t="str">
        <f>_xlfn.DISPIMG("ID_3C890C9CB50144A6BBAD54D5F0BD1D5B",1)</f>
        <v>=DISPIMG("ID_3C890C9CB50144A6BBAD54D5F0BD1D5B",1)</v>
      </c>
      <c r="G326" s="27" t="s">
        <v>13</v>
      </c>
      <c r="H326" s="28"/>
      <c r="I326" s="33"/>
      <c r="J326" s="34">
        <f t="shared" si="5"/>
        <v>0</v>
      </c>
    </row>
    <row r="327" ht="14.25" customHeight="1" spans="2:10">
      <c r="B327" s="23" t="s">
        <v>711</v>
      </c>
      <c r="C327" s="24" t="s">
        <v>714</v>
      </c>
      <c r="D327" s="24" t="s">
        <v>715</v>
      </c>
      <c r="E327" s="25"/>
      <c r="F327" s="36"/>
      <c r="G327" s="27" t="s">
        <v>16</v>
      </c>
      <c r="H327" s="28"/>
      <c r="I327" s="33"/>
      <c r="J327" s="34">
        <f t="shared" si="5"/>
        <v>0</v>
      </c>
    </row>
    <row r="328" ht="14.25" customHeight="1" spans="2:10">
      <c r="B328" s="23" t="s">
        <v>711</v>
      </c>
      <c r="C328" s="24" t="s">
        <v>716</v>
      </c>
      <c r="D328" s="24" t="s">
        <v>717</v>
      </c>
      <c r="E328" s="25"/>
      <c r="F328" s="36"/>
      <c r="G328" s="27" t="s">
        <v>19</v>
      </c>
      <c r="H328" s="28"/>
      <c r="I328" s="33"/>
      <c r="J328" s="34">
        <f t="shared" si="5"/>
        <v>0</v>
      </c>
    </row>
    <row r="329" ht="14.25" customHeight="1" spans="2:10">
      <c r="B329" s="23" t="s">
        <v>711</v>
      </c>
      <c r="C329" s="24" t="s">
        <v>718</v>
      </c>
      <c r="D329" s="24" t="s">
        <v>719</v>
      </c>
      <c r="E329" s="25"/>
      <c r="F329" s="36"/>
      <c r="G329" s="27" t="s">
        <v>22</v>
      </c>
      <c r="H329" s="28"/>
      <c r="I329" s="33"/>
      <c r="J329" s="34">
        <f t="shared" si="5"/>
        <v>0</v>
      </c>
    </row>
    <row r="330" ht="14.25" customHeight="1" spans="2:10">
      <c r="B330" s="23" t="s">
        <v>711</v>
      </c>
      <c r="C330" s="24" t="s">
        <v>720</v>
      </c>
      <c r="D330" s="24" t="s">
        <v>721</v>
      </c>
      <c r="E330" s="25"/>
      <c r="F330" s="36"/>
      <c r="G330" s="27" t="s">
        <v>25</v>
      </c>
      <c r="H330" s="28"/>
      <c r="I330" s="33"/>
      <c r="J330" s="34">
        <f t="shared" si="5"/>
        <v>0</v>
      </c>
    </row>
    <row r="331" ht="14.25" customHeight="1" spans="2:10">
      <c r="B331" s="23" t="s">
        <v>722</v>
      </c>
      <c r="C331" s="24" t="s">
        <v>723</v>
      </c>
      <c r="D331" s="24" t="s">
        <v>724</v>
      </c>
      <c r="E331" s="22" t="s">
        <v>725</v>
      </c>
      <c r="F331" s="40"/>
      <c r="G331" s="27" t="s">
        <v>13</v>
      </c>
      <c r="H331" s="28"/>
      <c r="I331" s="33"/>
      <c r="J331" s="34">
        <f t="shared" si="5"/>
        <v>0</v>
      </c>
    </row>
    <row r="332" ht="14.25" customHeight="1" spans="2:10">
      <c r="B332" s="23" t="s">
        <v>722</v>
      </c>
      <c r="C332" s="24" t="s">
        <v>726</v>
      </c>
      <c r="D332" s="24" t="s">
        <v>727</v>
      </c>
      <c r="E332" s="25"/>
      <c r="F332" s="36"/>
      <c r="G332" s="27" t="s">
        <v>16</v>
      </c>
      <c r="H332" s="28"/>
      <c r="I332" s="33"/>
      <c r="J332" s="34">
        <f t="shared" si="5"/>
        <v>0</v>
      </c>
    </row>
    <row r="333" ht="14.25" customHeight="1" spans="2:10">
      <c r="B333" s="23" t="s">
        <v>722</v>
      </c>
      <c r="C333" s="24" t="s">
        <v>728</v>
      </c>
      <c r="D333" s="24" t="s">
        <v>729</v>
      </c>
      <c r="E333" s="25"/>
      <c r="F333" s="36"/>
      <c r="G333" s="27" t="s">
        <v>19</v>
      </c>
      <c r="H333" s="28"/>
      <c r="I333" s="33"/>
      <c r="J333" s="34">
        <f t="shared" si="5"/>
        <v>0</v>
      </c>
    </row>
    <row r="334" ht="14.25" customHeight="1" spans="2:10">
      <c r="B334" s="23" t="s">
        <v>722</v>
      </c>
      <c r="C334" s="24" t="s">
        <v>730</v>
      </c>
      <c r="D334" s="24" t="s">
        <v>731</v>
      </c>
      <c r="E334" s="25"/>
      <c r="F334" s="36"/>
      <c r="G334" s="27" t="s">
        <v>22</v>
      </c>
      <c r="H334" s="28"/>
      <c r="I334" s="33"/>
      <c r="J334" s="34">
        <f t="shared" si="5"/>
        <v>0</v>
      </c>
    </row>
    <row r="335" ht="14.25" customHeight="1" spans="2:10">
      <c r="B335" s="23" t="s">
        <v>722</v>
      </c>
      <c r="C335" s="24" t="s">
        <v>732</v>
      </c>
      <c r="D335" s="24" t="s">
        <v>733</v>
      </c>
      <c r="E335" s="22" t="s">
        <v>734</v>
      </c>
      <c r="F335" s="37"/>
      <c r="G335" s="27" t="s">
        <v>13</v>
      </c>
      <c r="H335" s="28"/>
      <c r="I335" s="33"/>
      <c r="J335" s="34">
        <f t="shared" si="5"/>
        <v>0</v>
      </c>
    </row>
    <row r="336" ht="14.25" customHeight="1" spans="2:10">
      <c r="B336" s="23" t="s">
        <v>722</v>
      </c>
      <c r="C336" s="24" t="s">
        <v>735</v>
      </c>
      <c r="D336" s="24" t="s">
        <v>736</v>
      </c>
      <c r="E336" s="25"/>
      <c r="F336" s="36"/>
      <c r="G336" s="27" t="s">
        <v>16</v>
      </c>
      <c r="H336" s="28"/>
      <c r="I336" s="33"/>
      <c r="J336" s="34">
        <f t="shared" si="5"/>
        <v>0</v>
      </c>
    </row>
    <row r="337" ht="14.25" customHeight="1" spans="2:10">
      <c r="B337" s="23" t="s">
        <v>722</v>
      </c>
      <c r="C337" s="24" t="s">
        <v>737</v>
      </c>
      <c r="D337" s="24" t="s">
        <v>738</v>
      </c>
      <c r="E337" s="25"/>
      <c r="F337" s="36"/>
      <c r="G337" s="27" t="s">
        <v>19</v>
      </c>
      <c r="H337" s="28"/>
      <c r="I337" s="33"/>
      <c r="J337" s="34">
        <f t="shared" si="5"/>
        <v>0</v>
      </c>
    </row>
    <row r="338" ht="14.25" customHeight="1" spans="2:10">
      <c r="B338" s="23" t="s">
        <v>722</v>
      </c>
      <c r="C338" s="24" t="s">
        <v>739</v>
      </c>
      <c r="D338" s="24" t="s">
        <v>740</v>
      </c>
      <c r="E338" s="25"/>
      <c r="F338" s="36"/>
      <c r="G338" s="27" t="s">
        <v>22</v>
      </c>
      <c r="H338" s="28"/>
      <c r="I338" s="33"/>
      <c r="J338" s="34">
        <f t="shared" si="5"/>
        <v>0</v>
      </c>
    </row>
    <row r="339" ht="14.25" customHeight="1" spans="2:10">
      <c r="B339" s="23" t="s">
        <v>741</v>
      </c>
      <c r="C339" s="24" t="s">
        <v>742</v>
      </c>
      <c r="D339" s="24" t="s">
        <v>743</v>
      </c>
      <c r="E339" s="22"/>
      <c r="F339" s="37" t="str">
        <f>_xlfn.DISPIMG("ID_047C9BFC9EFE439EAF2EC6CE322831B1",1)</f>
        <v>=DISPIMG("ID_047C9BFC9EFE439EAF2EC6CE322831B1",1)</v>
      </c>
      <c r="G339" s="27" t="s">
        <v>13</v>
      </c>
      <c r="H339" s="28"/>
      <c r="I339" s="33"/>
      <c r="J339" s="34">
        <f t="shared" si="5"/>
        <v>0</v>
      </c>
    </row>
    <row r="340" ht="14.25" customHeight="1" spans="2:10">
      <c r="B340" s="23" t="s">
        <v>741</v>
      </c>
      <c r="C340" s="24" t="s">
        <v>744</v>
      </c>
      <c r="D340" s="24" t="s">
        <v>745</v>
      </c>
      <c r="E340" s="25"/>
      <c r="F340" s="36"/>
      <c r="G340" s="27" t="s">
        <v>16</v>
      </c>
      <c r="H340" s="28"/>
      <c r="I340" s="33"/>
      <c r="J340" s="34">
        <f t="shared" si="5"/>
        <v>0</v>
      </c>
    </row>
    <row r="341" ht="14.25" customHeight="1" spans="2:10">
      <c r="B341" s="23" t="s">
        <v>741</v>
      </c>
      <c r="C341" s="24" t="s">
        <v>746</v>
      </c>
      <c r="D341" s="24" t="s">
        <v>747</v>
      </c>
      <c r="E341" s="25"/>
      <c r="F341" s="36"/>
      <c r="G341" s="27" t="s">
        <v>19</v>
      </c>
      <c r="H341" s="28"/>
      <c r="I341" s="33"/>
      <c r="J341" s="34">
        <f t="shared" si="5"/>
        <v>0</v>
      </c>
    </row>
    <row r="342" ht="14.25" customHeight="1" spans="2:10">
      <c r="B342" s="23" t="s">
        <v>741</v>
      </c>
      <c r="C342" s="24" t="s">
        <v>748</v>
      </c>
      <c r="D342" s="24" t="s">
        <v>749</v>
      </c>
      <c r="E342" s="25"/>
      <c r="F342" s="36"/>
      <c r="G342" s="27" t="s">
        <v>22</v>
      </c>
      <c r="H342" s="28"/>
      <c r="I342" s="33"/>
      <c r="J342" s="34">
        <f t="shared" si="5"/>
        <v>0</v>
      </c>
    </row>
    <row r="343" ht="14.25" customHeight="1" spans="2:10">
      <c r="B343" s="23" t="s">
        <v>750</v>
      </c>
      <c r="C343" s="24" t="s">
        <v>751</v>
      </c>
      <c r="D343" s="24" t="s">
        <v>752</v>
      </c>
      <c r="E343" s="22" t="s">
        <v>753</v>
      </c>
      <c r="F343" s="37" t="str">
        <f>_xlfn.DISPIMG("ID_DB3C924297F842CA8A669F228368B7EE",1)</f>
        <v>=DISPIMG("ID_DB3C924297F842CA8A669F228368B7EE",1)</v>
      </c>
      <c r="G343" s="27" t="s">
        <v>13</v>
      </c>
      <c r="H343" s="28"/>
      <c r="I343" s="33"/>
      <c r="J343" s="34">
        <f t="shared" si="5"/>
        <v>0</v>
      </c>
    </row>
    <row r="344" ht="14.25" customHeight="1" spans="2:10">
      <c r="B344" s="23" t="s">
        <v>750</v>
      </c>
      <c r="C344" s="24" t="s">
        <v>754</v>
      </c>
      <c r="D344" s="24" t="s">
        <v>755</v>
      </c>
      <c r="E344" s="25"/>
      <c r="F344" s="36"/>
      <c r="G344" s="27" t="s">
        <v>16</v>
      </c>
      <c r="H344" s="28"/>
      <c r="I344" s="33"/>
      <c r="J344" s="34">
        <f t="shared" si="5"/>
        <v>0</v>
      </c>
    </row>
    <row r="345" ht="14.25" customHeight="1" spans="2:10">
      <c r="B345" s="23" t="s">
        <v>750</v>
      </c>
      <c r="C345" s="24" t="s">
        <v>756</v>
      </c>
      <c r="D345" s="24" t="s">
        <v>757</v>
      </c>
      <c r="E345" s="25"/>
      <c r="F345" s="36"/>
      <c r="G345" s="27" t="s">
        <v>19</v>
      </c>
      <c r="H345" s="28"/>
      <c r="I345" s="33"/>
      <c r="J345" s="34">
        <f t="shared" si="5"/>
        <v>0</v>
      </c>
    </row>
    <row r="346" ht="14.25" customHeight="1" spans="2:10">
      <c r="B346" s="23" t="s">
        <v>750</v>
      </c>
      <c r="C346" s="24" t="s">
        <v>758</v>
      </c>
      <c r="D346" s="24" t="s">
        <v>759</v>
      </c>
      <c r="E346" s="25"/>
      <c r="F346" s="36"/>
      <c r="G346" s="27" t="s">
        <v>22</v>
      </c>
      <c r="H346" s="28"/>
      <c r="I346" s="33"/>
      <c r="J346" s="34">
        <f t="shared" si="5"/>
        <v>0</v>
      </c>
    </row>
    <row r="347" ht="14.25" customHeight="1" spans="2:10">
      <c r="B347" s="23" t="s">
        <v>750</v>
      </c>
      <c r="C347" s="24" t="s">
        <v>760</v>
      </c>
      <c r="D347" s="24" t="s">
        <v>761</v>
      </c>
      <c r="E347" s="22" t="s">
        <v>762</v>
      </c>
      <c r="F347" s="37" t="str">
        <f>_xlfn.DISPIMG("ID_4DB2724CDDC846738453B086E20DC47F",1)</f>
        <v>=DISPIMG("ID_4DB2724CDDC846738453B086E20DC47F",1)</v>
      </c>
      <c r="G347" s="27" t="s">
        <v>13</v>
      </c>
      <c r="H347" s="28"/>
      <c r="I347" s="33"/>
      <c r="J347" s="34">
        <f t="shared" si="5"/>
        <v>0</v>
      </c>
    </row>
    <row r="348" ht="14.25" customHeight="1" spans="2:10">
      <c r="B348" s="23" t="s">
        <v>750</v>
      </c>
      <c r="C348" s="24" t="s">
        <v>763</v>
      </c>
      <c r="D348" s="24" t="s">
        <v>764</v>
      </c>
      <c r="E348" s="25"/>
      <c r="F348" s="36"/>
      <c r="G348" s="27" t="s">
        <v>16</v>
      </c>
      <c r="H348" s="28"/>
      <c r="I348" s="33"/>
      <c r="J348" s="34">
        <f t="shared" si="5"/>
        <v>0</v>
      </c>
    </row>
    <row r="349" ht="14.25" customHeight="1" spans="2:10">
      <c r="B349" s="23" t="s">
        <v>750</v>
      </c>
      <c r="C349" s="24" t="s">
        <v>765</v>
      </c>
      <c r="D349" s="24" t="s">
        <v>766</v>
      </c>
      <c r="E349" s="25"/>
      <c r="F349" s="36"/>
      <c r="G349" s="27" t="s">
        <v>19</v>
      </c>
      <c r="H349" s="28"/>
      <c r="I349" s="33"/>
      <c r="J349" s="34">
        <f t="shared" si="5"/>
        <v>0</v>
      </c>
    </row>
    <row r="350" ht="14.25" customHeight="1" spans="2:10">
      <c r="B350" s="23" t="s">
        <v>750</v>
      </c>
      <c r="C350" s="24" t="s">
        <v>767</v>
      </c>
      <c r="D350" s="24" t="s">
        <v>768</v>
      </c>
      <c r="E350" s="25"/>
      <c r="F350" s="36"/>
      <c r="G350" s="27" t="s">
        <v>22</v>
      </c>
      <c r="H350" s="28"/>
      <c r="I350" s="33"/>
      <c r="J350" s="34">
        <f t="shared" si="5"/>
        <v>0</v>
      </c>
    </row>
    <row r="351" ht="14.25" customHeight="1" spans="2:10">
      <c r="B351" s="23" t="s">
        <v>769</v>
      </c>
      <c r="C351" s="24" t="s">
        <v>770</v>
      </c>
      <c r="D351" s="24" t="s">
        <v>771</v>
      </c>
      <c r="E351" s="22" t="s">
        <v>772</v>
      </c>
      <c r="F351" s="37" t="str">
        <f>_xlfn.DISPIMG("ID_3D346344A5304C72AEC8454F979A1B53",1)</f>
        <v>=DISPIMG("ID_3D346344A5304C72AEC8454F979A1B53",1)</v>
      </c>
      <c r="G351" s="27" t="s">
        <v>13</v>
      </c>
      <c r="H351" s="28"/>
      <c r="I351" s="33"/>
      <c r="J351" s="34">
        <f t="shared" si="5"/>
        <v>0</v>
      </c>
    </row>
    <row r="352" ht="14.25" customHeight="1" spans="2:10">
      <c r="B352" s="23" t="s">
        <v>769</v>
      </c>
      <c r="C352" s="24" t="s">
        <v>773</v>
      </c>
      <c r="D352" s="24" t="s">
        <v>774</v>
      </c>
      <c r="E352" s="25"/>
      <c r="F352" s="36"/>
      <c r="G352" s="27" t="s">
        <v>16</v>
      </c>
      <c r="H352" s="28"/>
      <c r="I352" s="33"/>
      <c r="J352" s="34">
        <f t="shared" si="5"/>
        <v>0</v>
      </c>
    </row>
    <row r="353" ht="14.25" customHeight="1" spans="2:10">
      <c r="B353" s="23" t="s">
        <v>769</v>
      </c>
      <c r="C353" s="24" t="s">
        <v>775</v>
      </c>
      <c r="D353" s="24" t="s">
        <v>776</v>
      </c>
      <c r="E353" s="25"/>
      <c r="F353" s="36"/>
      <c r="G353" s="27" t="s">
        <v>19</v>
      </c>
      <c r="H353" s="28"/>
      <c r="I353" s="33"/>
      <c r="J353" s="34">
        <f t="shared" si="5"/>
        <v>0</v>
      </c>
    </row>
    <row r="354" ht="14.25" customHeight="1" spans="2:10">
      <c r="B354" s="23" t="s">
        <v>769</v>
      </c>
      <c r="C354" s="24" t="s">
        <v>777</v>
      </c>
      <c r="D354" s="24" t="s">
        <v>778</v>
      </c>
      <c r="E354" s="25"/>
      <c r="F354" s="36"/>
      <c r="G354" s="27" t="s">
        <v>22</v>
      </c>
      <c r="H354" s="28"/>
      <c r="I354" s="33"/>
      <c r="J354" s="34">
        <f t="shared" si="5"/>
        <v>0</v>
      </c>
    </row>
    <row r="355" ht="14.25" customHeight="1" spans="2:10">
      <c r="B355" s="23" t="s">
        <v>769</v>
      </c>
      <c r="C355" s="24" t="s">
        <v>779</v>
      </c>
      <c r="D355" s="24" t="s">
        <v>780</v>
      </c>
      <c r="E355" s="22" t="s">
        <v>781</v>
      </c>
      <c r="F355" s="37" t="str">
        <f>_xlfn.DISPIMG("ID_B1B788BC03344A2FA2401AA1A48AE72F",1)</f>
        <v>=DISPIMG("ID_B1B788BC03344A2FA2401AA1A48AE72F",1)</v>
      </c>
      <c r="G355" s="27" t="s">
        <v>13</v>
      </c>
      <c r="H355" s="28"/>
      <c r="I355" s="33"/>
      <c r="J355" s="34">
        <f t="shared" si="5"/>
        <v>0</v>
      </c>
    </row>
    <row r="356" ht="14.25" customHeight="1" spans="2:10">
      <c r="B356" s="23" t="s">
        <v>769</v>
      </c>
      <c r="C356" s="24" t="s">
        <v>782</v>
      </c>
      <c r="D356" s="24" t="s">
        <v>783</v>
      </c>
      <c r="E356" s="25"/>
      <c r="F356" s="36"/>
      <c r="G356" s="27" t="s">
        <v>16</v>
      </c>
      <c r="H356" s="28"/>
      <c r="I356" s="33"/>
      <c r="J356" s="34">
        <f t="shared" si="5"/>
        <v>0</v>
      </c>
    </row>
    <row r="357" ht="14.25" customHeight="1" spans="2:10">
      <c r="B357" s="23" t="s">
        <v>769</v>
      </c>
      <c r="C357" s="24" t="s">
        <v>784</v>
      </c>
      <c r="D357" s="24" t="s">
        <v>785</v>
      </c>
      <c r="E357" s="25"/>
      <c r="F357" s="36"/>
      <c r="G357" s="27" t="s">
        <v>19</v>
      </c>
      <c r="H357" s="28"/>
      <c r="I357" s="33"/>
      <c r="J357" s="34">
        <f t="shared" si="5"/>
        <v>0</v>
      </c>
    </row>
    <row r="358" ht="14.25" customHeight="1" spans="2:10">
      <c r="B358" s="23" t="s">
        <v>769</v>
      </c>
      <c r="C358" s="24" t="s">
        <v>786</v>
      </c>
      <c r="D358" s="24" t="s">
        <v>787</v>
      </c>
      <c r="E358" s="25"/>
      <c r="F358" s="36"/>
      <c r="G358" s="27" t="s">
        <v>22</v>
      </c>
      <c r="H358" s="28"/>
      <c r="I358" s="33"/>
      <c r="J358" s="34">
        <f t="shared" si="5"/>
        <v>0</v>
      </c>
    </row>
    <row r="359" ht="14.25" customHeight="1" spans="2:10">
      <c r="B359" s="23" t="s">
        <v>769</v>
      </c>
      <c r="C359" s="24" t="s">
        <v>788</v>
      </c>
      <c r="D359" s="24" t="s">
        <v>789</v>
      </c>
      <c r="E359" s="22" t="s">
        <v>790</v>
      </c>
      <c r="F359" s="37" t="str">
        <f>_xlfn.DISPIMG("ID_3E7564BD048C4C4593C9F1B7F9A179D0",1)</f>
        <v>=DISPIMG("ID_3E7564BD048C4C4593C9F1B7F9A179D0",1)</v>
      </c>
      <c r="G359" s="27" t="s">
        <v>13</v>
      </c>
      <c r="H359" s="28"/>
      <c r="I359" s="33"/>
      <c r="J359" s="34">
        <f t="shared" si="5"/>
        <v>0</v>
      </c>
    </row>
    <row r="360" ht="14.25" customHeight="1" spans="2:10">
      <c r="B360" s="23" t="s">
        <v>769</v>
      </c>
      <c r="C360" s="24" t="s">
        <v>791</v>
      </c>
      <c r="D360" s="24" t="s">
        <v>792</v>
      </c>
      <c r="E360" s="25"/>
      <c r="F360" s="36"/>
      <c r="G360" s="27" t="s">
        <v>16</v>
      </c>
      <c r="H360" s="28"/>
      <c r="I360" s="33"/>
      <c r="J360" s="34">
        <f t="shared" si="5"/>
        <v>0</v>
      </c>
    </row>
    <row r="361" ht="14.25" customHeight="1" spans="2:10">
      <c r="B361" s="23" t="s">
        <v>769</v>
      </c>
      <c r="C361" s="24" t="s">
        <v>793</v>
      </c>
      <c r="D361" s="24" t="s">
        <v>794</v>
      </c>
      <c r="E361" s="25"/>
      <c r="F361" s="36"/>
      <c r="G361" s="27" t="s">
        <v>19</v>
      </c>
      <c r="H361" s="28"/>
      <c r="I361" s="33"/>
      <c r="J361" s="34">
        <f t="shared" si="5"/>
        <v>0</v>
      </c>
    </row>
    <row r="362" ht="14.25" customHeight="1" spans="2:10">
      <c r="B362" s="23" t="s">
        <v>769</v>
      </c>
      <c r="C362" s="24" t="s">
        <v>795</v>
      </c>
      <c r="D362" s="24" t="s">
        <v>796</v>
      </c>
      <c r="E362" s="25"/>
      <c r="F362" s="36"/>
      <c r="G362" s="27" t="s">
        <v>22</v>
      </c>
      <c r="H362" s="28"/>
      <c r="I362" s="33"/>
      <c r="J362" s="34">
        <f t="shared" si="5"/>
        <v>0</v>
      </c>
    </row>
    <row r="363" ht="14.25" customHeight="1" spans="2:10">
      <c r="B363" s="23" t="s">
        <v>769</v>
      </c>
      <c r="C363" s="24" t="s">
        <v>797</v>
      </c>
      <c r="D363" s="24" t="s">
        <v>798</v>
      </c>
      <c r="E363" s="22" t="s">
        <v>799</v>
      </c>
      <c r="F363" s="37" t="str">
        <f>_xlfn.DISPIMG("ID_687EB1C716FE4D698CA0FEBCF0C2E0CE",1)</f>
        <v>=DISPIMG("ID_687EB1C716FE4D698CA0FEBCF0C2E0CE",1)</v>
      </c>
      <c r="G363" s="27" t="s">
        <v>13</v>
      </c>
      <c r="H363" s="28"/>
      <c r="I363" s="33"/>
      <c r="J363" s="34">
        <f t="shared" si="5"/>
        <v>0</v>
      </c>
    </row>
    <row r="364" ht="14.25" customHeight="1" spans="2:10">
      <c r="B364" s="23" t="s">
        <v>769</v>
      </c>
      <c r="C364" s="24" t="s">
        <v>800</v>
      </c>
      <c r="D364" s="24" t="s">
        <v>801</v>
      </c>
      <c r="E364" s="25"/>
      <c r="F364" s="36"/>
      <c r="G364" s="27" t="s">
        <v>16</v>
      </c>
      <c r="H364" s="28"/>
      <c r="I364" s="33"/>
      <c r="J364" s="34">
        <f t="shared" si="5"/>
        <v>0</v>
      </c>
    </row>
    <row r="365" ht="14.25" customHeight="1" spans="2:10">
      <c r="B365" s="23" t="s">
        <v>769</v>
      </c>
      <c r="C365" s="24" t="s">
        <v>802</v>
      </c>
      <c r="D365" s="24" t="s">
        <v>803</v>
      </c>
      <c r="E365" s="25"/>
      <c r="F365" s="36"/>
      <c r="G365" s="27" t="s">
        <v>19</v>
      </c>
      <c r="H365" s="28"/>
      <c r="I365" s="33"/>
      <c r="J365" s="34">
        <f t="shared" si="5"/>
        <v>0</v>
      </c>
    </row>
    <row r="366" ht="14.25" customHeight="1" spans="2:10">
      <c r="B366" s="23" t="s">
        <v>769</v>
      </c>
      <c r="C366" s="24" t="s">
        <v>804</v>
      </c>
      <c r="D366" s="24" t="s">
        <v>805</v>
      </c>
      <c r="E366" s="25"/>
      <c r="F366" s="36"/>
      <c r="G366" s="27" t="s">
        <v>22</v>
      </c>
      <c r="H366" s="28"/>
      <c r="I366" s="33"/>
      <c r="J366" s="34">
        <f t="shared" si="5"/>
        <v>0</v>
      </c>
    </row>
    <row r="367" ht="14.25" customHeight="1" spans="2:10">
      <c r="B367" s="23" t="s">
        <v>769</v>
      </c>
      <c r="C367" s="24" t="s">
        <v>806</v>
      </c>
      <c r="D367" s="24" t="s">
        <v>807</v>
      </c>
      <c r="E367" s="22" t="s">
        <v>808</v>
      </c>
      <c r="F367" s="37" t="str">
        <f>_xlfn.DISPIMG("ID_17B7480A3A724CC4951785763E586DA8",1)</f>
        <v>=DISPIMG("ID_17B7480A3A724CC4951785763E586DA8",1)</v>
      </c>
      <c r="G367" s="27" t="s">
        <v>13</v>
      </c>
      <c r="H367" s="28"/>
      <c r="I367" s="33"/>
      <c r="J367" s="34">
        <f t="shared" si="5"/>
        <v>0</v>
      </c>
    </row>
    <row r="368" ht="14.25" customHeight="1" spans="2:10">
      <c r="B368" s="23" t="s">
        <v>769</v>
      </c>
      <c r="C368" s="24" t="s">
        <v>809</v>
      </c>
      <c r="D368" s="24" t="s">
        <v>810</v>
      </c>
      <c r="E368" s="25"/>
      <c r="F368" s="36"/>
      <c r="G368" s="27" t="s">
        <v>16</v>
      </c>
      <c r="H368" s="28"/>
      <c r="I368" s="33"/>
      <c r="J368" s="34">
        <f t="shared" si="5"/>
        <v>0</v>
      </c>
    </row>
    <row r="369" ht="14.25" customHeight="1" spans="2:10">
      <c r="B369" s="23" t="s">
        <v>769</v>
      </c>
      <c r="C369" s="24" t="s">
        <v>811</v>
      </c>
      <c r="D369" s="24" t="s">
        <v>812</v>
      </c>
      <c r="E369" s="25"/>
      <c r="F369" s="36"/>
      <c r="G369" s="27" t="s">
        <v>19</v>
      </c>
      <c r="H369" s="28"/>
      <c r="I369" s="33"/>
      <c r="J369" s="34">
        <f t="shared" si="5"/>
        <v>0</v>
      </c>
    </row>
    <row r="370" ht="14.25" customHeight="1" spans="2:10">
      <c r="B370" s="23" t="s">
        <v>769</v>
      </c>
      <c r="C370" s="24" t="s">
        <v>813</v>
      </c>
      <c r="D370" s="24" t="s">
        <v>814</v>
      </c>
      <c r="E370" s="25"/>
      <c r="F370" s="36"/>
      <c r="G370" s="27" t="s">
        <v>22</v>
      </c>
      <c r="H370" s="28"/>
      <c r="I370" s="33"/>
      <c r="J370" s="34">
        <f t="shared" si="5"/>
        <v>0</v>
      </c>
    </row>
    <row r="371" ht="14.25" customHeight="1" spans="2:10">
      <c r="B371" s="23" t="s">
        <v>769</v>
      </c>
      <c r="C371" s="24" t="s">
        <v>815</v>
      </c>
      <c r="D371" s="24" t="s">
        <v>816</v>
      </c>
      <c r="E371" s="22" t="s">
        <v>762</v>
      </c>
      <c r="F371" s="37" t="str">
        <f>_xlfn.DISPIMG("ID_7DFCDB2BB1EF42F18E577D3A85E9AF92",1)</f>
        <v>=DISPIMG("ID_7DFCDB2BB1EF42F18E577D3A85E9AF92",1)</v>
      </c>
      <c r="G371" s="27" t="s">
        <v>13</v>
      </c>
      <c r="H371" s="28"/>
      <c r="I371" s="33"/>
      <c r="J371" s="34">
        <f t="shared" si="5"/>
        <v>0</v>
      </c>
    </row>
    <row r="372" ht="14.25" customHeight="1" spans="2:10">
      <c r="B372" s="23" t="s">
        <v>769</v>
      </c>
      <c r="C372" s="24" t="s">
        <v>817</v>
      </c>
      <c r="D372" s="24" t="s">
        <v>818</v>
      </c>
      <c r="E372" s="25"/>
      <c r="F372" s="36"/>
      <c r="G372" s="27" t="s">
        <v>16</v>
      </c>
      <c r="H372" s="28"/>
      <c r="I372" s="33"/>
      <c r="J372" s="34">
        <f t="shared" si="5"/>
        <v>0</v>
      </c>
    </row>
    <row r="373" ht="14.25" customHeight="1" spans="2:10">
      <c r="B373" s="23" t="s">
        <v>769</v>
      </c>
      <c r="C373" s="24" t="s">
        <v>819</v>
      </c>
      <c r="D373" s="24" t="s">
        <v>820</v>
      </c>
      <c r="E373" s="25"/>
      <c r="F373" s="36"/>
      <c r="G373" s="27" t="s">
        <v>19</v>
      </c>
      <c r="H373" s="28"/>
      <c r="I373" s="33"/>
      <c r="J373" s="34">
        <f t="shared" si="5"/>
        <v>0</v>
      </c>
    </row>
    <row r="374" ht="14.25" customHeight="1" spans="2:10">
      <c r="B374" s="23" t="s">
        <v>769</v>
      </c>
      <c r="C374" s="24" t="s">
        <v>821</v>
      </c>
      <c r="D374" s="24" t="s">
        <v>822</v>
      </c>
      <c r="E374" s="25"/>
      <c r="F374" s="36"/>
      <c r="G374" s="27" t="s">
        <v>22</v>
      </c>
      <c r="H374" s="28"/>
      <c r="I374" s="33"/>
      <c r="J374" s="34">
        <f t="shared" si="5"/>
        <v>0</v>
      </c>
    </row>
    <row r="375" ht="14.25" customHeight="1" spans="2:10">
      <c r="B375" s="23" t="s">
        <v>769</v>
      </c>
      <c r="C375" s="24" t="s">
        <v>823</v>
      </c>
      <c r="D375" s="24" t="s">
        <v>824</v>
      </c>
      <c r="E375" s="22" t="s">
        <v>825</v>
      </c>
      <c r="F375" s="37" t="str">
        <f>_xlfn.DISPIMG("ID_FC4004E23229494E944CF16124608160",1)</f>
        <v>=DISPIMG("ID_FC4004E23229494E944CF16124608160",1)</v>
      </c>
      <c r="G375" s="27" t="s">
        <v>13</v>
      </c>
      <c r="H375" s="28"/>
      <c r="I375" s="33"/>
      <c r="J375" s="34">
        <f t="shared" si="5"/>
        <v>0</v>
      </c>
    </row>
    <row r="376" ht="14.25" customHeight="1" spans="2:10">
      <c r="B376" s="23" t="s">
        <v>769</v>
      </c>
      <c r="C376" s="24" t="s">
        <v>826</v>
      </c>
      <c r="D376" s="24" t="s">
        <v>827</v>
      </c>
      <c r="E376" s="25"/>
      <c r="F376" s="36"/>
      <c r="G376" s="27" t="s">
        <v>16</v>
      </c>
      <c r="H376" s="28"/>
      <c r="I376" s="33"/>
      <c r="J376" s="34">
        <f t="shared" si="5"/>
        <v>0</v>
      </c>
    </row>
    <row r="377" ht="14.25" customHeight="1" spans="2:10">
      <c r="B377" s="23" t="s">
        <v>769</v>
      </c>
      <c r="C377" s="24" t="s">
        <v>828</v>
      </c>
      <c r="D377" s="24" t="s">
        <v>829</v>
      </c>
      <c r="E377" s="25"/>
      <c r="F377" s="36"/>
      <c r="G377" s="27" t="s">
        <v>19</v>
      </c>
      <c r="H377" s="28"/>
      <c r="I377" s="33"/>
      <c r="J377" s="34">
        <f t="shared" si="5"/>
        <v>0</v>
      </c>
    </row>
    <row r="378" ht="14.25" customHeight="1" spans="2:10">
      <c r="B378" s="23" t="s">
        <v>769</v>
      </c>
      <c r="C378" s="24" t="s">
        <v>830</v>
      </c>
      <c r="D378" s="24" t="s">
        <v>831</v>
      </c>
      <c r="E378" s="25"/>
      <c r="F378" s="36"/>
      <c r="G378" s="27" t="s">
        <v>22</v>
      </c>
      <c r="H378" s="28"/>
      <c r="I378" s="33"/>
      <c r="J378" s="34">
        <f t="shared" si="5"/>
        <v>0</v>
      </c>
    </row>
    <row r="379" ht="14.25" customHeight="1" spans="2:10">
      <c r="B379" s="23" t="s">
        <v>832</v>
      </c>
      <c r="C379" s="24" t="s">
        <v>833</v>
      </c>
      <c r="D379" s="24" t="s">
        <v>834</v>
      </c>
      <c r="E379" s="22" t="s">
        <v>570</v>
      </c>
      <c r="F379" s="37" t="str">
        <f>_xlfn.DISPIMG("ID_07B7F994D5304EB1AF6C6552E82B128F",1)</f>
        <v>=DISPIMG("ID_07B7F994D5304EB1AF6C6552E82B128F",1)</v>
      </c>
      <c r="G379" s="27" t="s">
        <v>13</v>
      </c>
      <c r="H379" s="28"/>
      <c r="I379" s="33"/>
      <c r="J379" s="34">
        <f t="shared" si="5"/>
        <v>0</v>
      </c>
    </row>
    <row r="380" ht="14.25" customHeight="1" spans="2:10">
      <c r="B380" s="23" t="s">
        <v>832</v>
      </c>
      <c r="C380" s="24" t="s">
        <v>835</v>
      </c>
      <c r="D380" s="24" t="s">
        <v>836</v>
      </c>
      <c r="E380" s="25"/>
      <c r="F380" s="36"/>
      <c r="G380" s="27" t="s">
        <v>16</v>
      </c>
      <c r="H380" s="28"/>
      <c r="I380" s="33"/>
      <c r="J380" s="34">
        <f t="shared" si="5"/>
        <v>0</v>
      </c>
    </row>
    <row r="381" ht="14.25" customHeight="1" spans="2:10">
      <c r="B381" s="23" t="s">
        <v>832</v>
      </c>
      <c r="C381" s="24" t="s">
        <v>837</v>
      </c>
      <c r="D381" s="24" t="s">
        <v>838</v>
      </c>
      <c r="E381" s="25"/>
      <c r="F381" s="36"/>
      <c r="G381" s="27" t="s">
        <v>19</v>
      </c>
      <c r="H381" s="28"/>
      <c r="I381" s="33"/>
      <c r="J381" s="34">
        <f t="shared" si="5"/>
        <v>0</v>
      </c>
    </row>
    <row r="382" ht="14.25" customHeight="1" spans="2:10">
      <c r="B382" s="23" t="s">
        <v>832</v>
      </c>
      <c r="C382" s="24" t="s">
        <v>839</v>
      </c>
      <c r="D382" s="24" t="s">
        <v>840</v>
      </c>
      <c r="E382" s="22" t="s">
        <v>579</v>
      </c>
      <c r="F382" s="37" t="str">
        <f>_xlfn.DISPIMG("ID_C7D3771B93304372B846952EDD1C72AD",1)</f>
        <v>=DISPIMG("ID_C7D3771B93304372B846952EDD1C72AD",1)</v>
      </c>
      <c r="G382" s="27" t="s">
        <v>13</v>
      </c>
      <c r="H382" s="28"/>
      <c r="I382" s="33"/>
      <c r="J382" s="34">
        <f t="shared" si="5"/>
        <v>0</v>
      </c>
    </row>
    <row r="383" ht="14.25" customHeight="1" spans="2:10">
      <c r="B383" s="23" t="s">
        <v>832</v>
      </c>
      <c r="C383" s="24" t="s">
        <v>841</v>
      </c>
      <c r="D383" s="24" t="s">
        <v>842</v>
      </c>
      <c r="E383" s="25"/>
      <c r="F383" s="36"/>
      <c r="G383" s="27" t="s">
        <v>16</v>
      </c>
      <c r="H383" s="28"/>
      <c r="I383" s="33"/>
      <c r="J383" s="34">
        <f t="shared" si="5"/>
        <v>0</v>
      </c>
    </row>
    <row r="384" ht="14.25" customHeight="1" spans="2:10">
      <c r="B384" s="23" t="s">
        <v>832</v>
      </c>
      <c r="C384" s="24" t="s">
        <v>843</v>
      </c>
      <c r="D384" s="24" t="s">
        <v>844</v>
      </c>
      <c r="E384" s="25"/>
      <c r="F384" s="36"/>
      <c r="G384" s="27" t="s">
        <v>19</v>
      </c>
      <c r="H384" s="28"/>
      <c r="I384" s="33"/>
      <c r="J384" s="34">
        <f t="shared" si="5"/>
        <v>0</v>
      </c>
    </row>
    <row r="385" ht="14.25" customHeight="1" spans="2:10">
      <c r="B385" s="23" t="s">
        <v>832</v>
      </c>
      <c r="C385" s="24" t="s">
        <v>845</v>
      </c>
      <c r="D385" s="24" t="s">
        <v>846</v>
      </c>
      <c r="E385" s="22" t="s">
        <v>847</v>
      </c>
      <c r="F385" s="37" t="str">
        <f>_xlfn.DISPIMG("ID_FC4B491924C74DE8BBB452CC14CDD467",1)</f>
        <v>=DISPIMG("ID_FC4B491924C74DE8BBB452CC14CDD467",1)</v>
      </c>
      <c r="G385" s="27" t="s">
        <v>13</v>
      </c>
      <c r="H385" s="28"/>
      <c r="I385" s="33"/>
      <c r="J385" s="34">
        <f t="shared" si="5"/>
        <v>0</v>
      </c>
    </row>
    <row r="386" ht="14.25" customHeight="1" spans="2:10">
      <c r="B386" s="23" t="s">
        <v>832</v>
      </c>
      <c r="C386" s="24" t="s">
        <v>848</v>
      </c>
      <c r="D386" s="24" t="s">
        <v>849</v>
      </c>
      <c r="E386" s="25"/>
      <c r="F386" s="36"/>
      <c r="G386" s="27" t="s">
        <v>16</v>
      </c>
      <c r="H386" s="28"/>
      <c r="I386" s="33"/>
      <c r="J386" s="34">
        <f t="shared" si="5"/>
        <v>0</v>
      </c>
    </row>
    <row r="387" ht="14.25" customHeight="1" spans="2:10">
      <c r="B387" s="23" t="s">
        <v>832</v>
      </c>
      <c r="C387" s="24" t="s">
        <v>850</v>
      </c>
      <c r="D387" s="24" t="s">
        <v>851</v>
      </c>
      <c r="E387" s="25"/>
      <c r="F387" s="36"/>
      <c r="G387" s="27" t="s">
        <v>19</v>
      </c>
      <c r="H387" s="28"/>
      <c r="I387" s="33"/>
      <c r="J387" s="34">
        <f t="shared" si="5"/>
        <v>0</v>
      </c>
    </row>
    <row r="388" ht="14.25" customHeight="1" spans="2:10">
      <c r="B388" s="23" t="s">
        <v>832</v>
      </c>
      <c r="C388" s="24" t="s">
        <v>852</v>
      </c>
      <c r="D388" s="24" t="s">
        <v>853</v>
      </c>
      <c r="E388" s="22" t="s">
        <v>854</v>
      </c>
      <c r="F388" s="37" t="str">
        <f>_xlfn.DISPIMG("ID_1F6847C3BAF944D6A755AFC160EAACF2",1)</f>
        <v>=DISPIMG("ID_1F6847C3BAF944D6A755AFC160EAACF2",1)</v>
      </c>
      <c r="G388" s="27" t="s">
        <v>13</v>
      </c>
      <c r="H388" s="28"/>
      <c r="I388" s="33"/>
      <c r="J388" s="34">
        <f t="shared" si="5"/>
        <v>0</v>
      </c>
    </row>
    <row r="389" ht="14.25" customHeight="1" spans="2:10">
      <c r="B389" s="23" t="s">
        <v>832</v>
      </c>
      <c r="C389" s="24" t="s">
        <v>855</v>
      </c>
      <c r="D389" s="24" t="s">
        <v>856</v>
      </c>
      <c r="E389" s="25"/>
      <c r="F389" s="36"/>
      <c r="G389" s="27" t="s">
        <v>16</v>
      </c>
      <c r="H389" s="28"/>
      <c r="I389" s="33"/>
      <c r="J389" s="34">
        <f t="shared" ref="J389:J452" si="6">H389*I389</f>
        <v>0</v>
      </c>
    </row>
    <row r="390" ht="14.25" customHeight="1" spans="2:10">
      <c r="B390" s="23" t="s">
        <v>832</v>
      </c>
      <c r="C390" s="24" t="s">
        <v>857</v>
      </c>
      <c r="D390" s="24" t="s">
        <v>858</v>
      </c>
      <c r="E390" s="25"/>
      <c r="F390" s="36"/>
      <c r="G390" s="27" t="s">
        <v>19</v>
      </c>
      <c r="H390" s="28"/>
      <c r="I390" s="33"/>
      <c r="J390" s="34">
        <f t="shared" si="6"/>
        <v>0</v>
      </c>
    </row>
    <row r="391" ht="14.25" customHeight="1" spans="2:10">
      <c r="B391" s="23" t="s">
        <v>832</v>
      </c>
      <c r="C391" s="24" t="s">
        <v>859</v>
      </c>
      <c r="D391" s="24" t="s">
        <v>860</v>
      </c>
      <c r="E391" s="22" t="s">
        <v>861</v>
      </c>
      <c r="F391" s="37" t="str">
        <f>_xlfn.DISPIMG("ID_1219C831A6A5498E9D078833E726EDAA",1)</f>
        <v>=DISPIMG("ID_1219C831A6A5498E9D078833E726EDAA",1)</v>
      </c>
      <c r="G391" s="27" t="s">
        <v>13</v>
      </c>
      <c r="H391" s="28"/>
      <c r="I391" s="33"/>
      <c r="J391" s="34">
        <f t="shared" si="6"/>
        <v>0</v>
      </c>
    </row>
    <row r="392" ht="14.25" customHeight="1" spans="2:10">
      <c r="B392" s="23" t="s">
        <v>832</v>
      </c>
      <c r="C392" s="24" t="s">
        <v>862</v>
      </c>
      <c r="D392" s="24" t="s">
        <v>863</v>
      </c>
      <c r="E392" s="25"/>
      <c r="F392" s="36"/>
      <c r="G392" s="27" t="s">
        <v>16</v>
      </c>
      <c r="H392" s="28"/>
      <c r="I392" s="33"/>
      <c r="J392" s="34">
        <f t="shared" si="6"/>
        <v>0</v>
      </c>
    </row>
    <row r="393" ht="14.25" customHeight="1" spans="2:10">
      <c r="B393" s="23" t="s">
        <v>832</v>
      </c>
      <c r="C393" s="24" t="s">
        <v>864</v>
      </c>
      <c r="D393" s="24" t="s">
        <v>865</v>
      </c>
      <c r="E393" s="25"/>
      <c r="F393" s="36"/>
      <c r="G393" s="27" t="s">
        <v>19</v>
      </c>
      <c r="H393" s="28"/>
      <c r="I393" s="33"/>
      <c r="J393" s="34">
        <f t="shared" si="6"/>
        <v>0</v>
      </c>
    </row>
    <row r="394" ht="44" customHeight="1" spans="2:10">
      <c r="B394" s="23" t="s">
        <v>866</v>
      </c>
      <c r="C394" s="24" t="s">
        <v>867</v>
      </c>
      <c r="D394" s="24" t="s">
        <v>868</v>
      </c>
      <c r="E394" s="22" t="s">
        <v>869</v>
      </c>
      <c r="F394" s="41"/>
      <c r="G394" s="27" t="s">
        <v>870</v>
      </c>
      <c r="H394" s="28"/>
      <c r="I394" s="33"/>
      <c r="J394" s="34">
        <f t="shared" si="6"/>
        <v>0</v>
      </c>
    </row>
    <row r="395" ht="41" customHeight="1" spans="2:10">
      <c r="B395" s="23" t="s">
        <v>866</v>
      </c>
      <c r="C395" s="24" t="s">
        <v>871</v>
      </c>
      <c r="D395" s="24" t="s">
        <v>872</v>
      </c>
      <c r="E395" s="22" t="s">
        <v>873</v>
      </c>
      <c r="F395" s="42"/>
      <c r="G395" s="27" t="s">
        <v>870</v>
      </c>
      <c r="H395" s="28"/>
      <c r="I395" s="33"/>
      <c r="J395" s="34">
        <f t="shared" si="6"/>
        <v>0</v>
      </c>
    </row>
    <row r="396" ht="38" customHeight="1" spans="2:10">
      <c r="B396" s="23" t="s">
        <v>866</v>
      </c>
      <c r="C396" s="24" t="s">
        <v>874</v>
      </c>
      <c r="D396" s="24" t="s">
        <v>875</v>
      </c>
      <c r="E396" s="22" t="s">
        <v>876</v>
      </c>
      <c r="F396" s="42"/>
      <c r="G396" s="27" t="s">
        <v>870</v>
      </c>
      <c r="H396" s="28"/>
      <c r="I396" s="33"/>
      <c r="J396" s="34">
        <f t="shared" si="6"/>
        <v>0</v>
      </c>
    </row>
    <row r="397" ht="14.25" customHeight="1" spans="2:10">
      <c r="B397" s="23" t="s">
        <v>877</v>
      </c>
      <c r="C397" s="24" t="s">
        <v>878</v>
      </c>
      <c r="D397" s="24" t="s">
        <v>879</v>
      </c>
      <c r="E397" s="22" t="s">
        <v>880</v>
      </c>
      <c r="F397" s="37" t="str">
        <f>_xlfn.DISPIMG("ID_8F8B9056D51B417298AA10D9D49F8075",1)</f>
        <v>=DISPIMG("ID_8F8B9056D51B417298AA10D9D49F8075",1)</v>
      </c>
      <c r="G397" s="27" t="s">
        <v>13</v>
      </c>
      <c r="H397" s="28"/>
      <c r="I397" s="33"/>
      <c r="J397" s="34">
        <f t="shared" si="6"/>
        <v>0</v>
      </c>
    </row>
    <row r="398" ht="14.25" customHeight="1" spans="2:10">
      <c r="B398" s="23" t="s">
        <v>877</v>
      </c>
      <c r="C398" s="24" t="s">
        <v>881</v>
      </c>
      <c r="D398" s="24" t="s">
        <v>882</v>
      </c>
      <c r="E398" s="25"/>
      <c r="F398" s="36"/>
      <c r="G398" s="27" t="s">
        <v>16</v>
      </c>
      <c r="H398" s="28"/>
      <c r="I398" s="33"/>
      <c r="J398" s="34">
        <f t="shared" si="6"/>
        <v>0</v>
      </c>
    </row>
    <row r="399" ht="14.25" customHeight="1" spans="2:10">
      <c r="B399" s="23" t="s">
        <v>877</v>
      </c>
      <c r="C399" s="24" t="s">
        <v>883</v>
      </c>
      <c r="D399" s="24" t="s">
        <v>884</v>
      </c>
      <c r="E399" s="25"/>
      <c r="F399" s="36"/>
      <c r="G399" s="27" t="s">
        <v>19</v>
      </c>
      <c r="H399" s="28"/>
      <c r="I399" s="33"/>
      <c r="J399" s="34">
        <f t="shared" si="6"/>
        <v>0</v>
      </c>
    </row>
    <row r="400" ht="14.25" customHeight="1" spans="2:10">
      <c r="B400" s="23" t="s">
        <v>877</v>
      </c>
      <c r="C400" s="24" t="s">
        <v>885</v>
      </c>
      <c r="D400" s="24" t="s">
        <v>886</v>
      </c>
      <c r="E400" s="25"/>
      <c r="F400" s="36"/>
      <c r="G400" s="27" t="s">
        <v>22</v>
      </c>
      <c r="H400" s="28"/>
      <c r="I400" s="33"/>
      <c r="J400" s="34">
        <f t="shared" si="6"/>
        <v>0</v>
      </c>
    </row>
    <row r="401" ht="14.25" customHeight="1" spans="2:10">
      <c r="B401" s="23" t="s">
        <v>887</v>
      </c>
      <c r="C401" s="24" t="s">
        <v>888</v>
      </c>
      <c r="D401" s="24" t="s">
        <v>889</v>
      </c>
      <c r="E401" s="22"/>
      <c r="F401" s="37" t="str">
        <f>_xlfn.DISPIMG("ID_FE583E174C28452F8042513F0D3D345B",1)</f>
        <v>=DISPIMG("ID_FE583E174C28452F8042513F0D3D345B",1)</v>
      </c>
      <c r="G401" s="27" t="s">
        <v>13</v>
      </c>
      <c r="H401" s="28"/>
      <c r="I401" s="33"/>
      <c r="J401" s="34">
        <f t="shared" si="6"/>
        <v>0</v>
      </c>
    </row>
    <row r="402" ht="14.25" customHeight="1" spans="2:10">
      <c r="B402" s="23" t="s">
        <v>887</v>
      </c>
      <c r="C402" s="24" t="s">
        <v>890</v>
      </c>
      <c r="D402" s="24" t="s">
        <v>891</v>
      </c>
      <c r="E402" s="25"/>
      <c r="F402" s="36"/>
      <c r="G402" s="27" t="s">
        <v>16</v>
      </c>
      <c r="H402" s="28"/>
      <c r="I402" s="33"/>
      <c r="J402" s="34">
        <f t="shared" si="6"/>
        <v>0</v>
      </c>
    </row>
    <row r="403" ht="14.25" customHeight="1" spans="2:10">
      <c r="B403" s="23" t="s">
        <v>887</v>
      </c>
      <c r="C403" s="24" t="s">
        <v>892</v>
      </c>
      <c r="D403" s="24" t="s">
        <v>893</v>
      </c>
      <c r="E403" s="25"/>
      <c r="F403" s="36"/>
      <c r="G403" s="27" t="s">
        <v>19</v>
      </c>
      <c r="H403" s="28"/>
      <c r="I403" s="33"/>
      <c r="J403" s="34">
        <f t="shared" si="6"/>
        <v>0</v>
      </c>
    </row>
    <row r="404" ht="42" customHeight="1" spans="2:10">
      <c r="B404" s="23" t="s">
        <v>894</v>
      </c>
      <c r="C404" s="24" t="s">
        <v>895</v>
      </c>
      <c r="D404" s="43" t="s">
        <v>896</v>
      </c>
      <c r="E404" s="44"/>
      <c r="F404" s="45"/>
      <c r="G404" s="27" t="s">
        <v>13</v>
      </c>
      <c r="H404" s="28"/>
      <c r="I404" s="33"/>
      <c r="J404" s="34">
        <f t="shared" si="6"/>
        <v>0</v>
      </c>
    </row>
    <row r="405" ht="14.25" customHeight="1" spans="2:10">
      <c r="B405" s="23" t="s">
        <v>897</v>
      </c>
      <c r="C405" s="24" t="s">
        <v>898</v>
      </c>
      <c r="D405" s="24" t="s">
        <v>899</v>
      </c>
      <c r="E405" s="36"/>
      <c r="F405" s="37" t="str">
        <f>_xlfn.DISPIMG("ID_0B4BF8450B48464A9E42CCD091E3E3AF",1)</f>
        <v>=DISPIMG("ID_0B4BF8450B48464A9E42CCD091E3E3AF",1)</v>
      </c>
      <c r="G405" s="27" t="s">
        <v>13</v>
      </c>
      <c r="H405" s="28"/>
      <c r="I405" s="33"/>
      <c r="J405" s="34">
        <f t="shared" si="6"/>
        <v>0</v>
      </c>
    </row>
    <row r="406" ht="14.25" customHeight="1" spans="2:10">
      <c r="B406" s="23" t="s">
        <v>897</v>
      </c>
      <c r="C406" s="24" t="s">
        <v>900</v>
      </c>
      <c r="D406" s="24" t="s">
        <v>901</v>
      </c>
      <c r="E406" s="36"/>
      <c r="F406" s="36"/>
      <c r="G406" s="27" t="s">
        <v>16</v>
      </c>
      <c r="H406" s="28"/>
      <c r="I406" s="33"/>
      <c r="J406" s="34">
        <f t="shared" si="6"/>
        <v>0</v>
      </c>
    </row>
    <row r="407" ht="14.25" customHeight="1" spans="2:10">
      <c r="B407" s="23" t="s">
        <v>897</v>
      </c>
      <c r="C407" s="24" t="s">
        <v>902</v>
      </c>
      <c r="D407" s="24" t="s">
        <v>903</v>
      </c>
      <c r="E407" s="36"/>
      <c r="F407" s="36"/>
      <c r="G407" s="27" t="s">
        <v>19</v>
      </c>
      <c r="H407" s="28"/>
      <c r="I407" s="33"/>
      <c r="J407" s="34">
        <f t="shared" si="6"/>
        <v>0</v>
      </c>
    </row>
    <row r="408" ht="14.25" customHeight="1" spans="2:10">
      <c r="B408" s="23" t="s">
        <v>897</v>
      </c>
      <c r="C408" s="24" t="s">
        <v>904</v>
      </c>
      <c r="D408" s="24" t="s">
        <v>905</v>
      </c>
      <c r="E408" s="36"/>
      <c r="F408" s="36"/>
      <c r="G408" s="27" t="s">
        <v>22</v>
      </c>
      <c r="H408" s="28"/>
      <c r="I408" s="33"/>
      <c r="J408" s="34">
        <f t="shared" si="6"/>
        <v>0</v>
      </c>
    </row>
    <row r="409" ht="14.25" customHeight="1" spans="2:10">
      <c r="B409" s="23" t="s">
        <v>906</v>
      </c>
      <c r="C409" s="24" t="s">
        <v>907</v>
      </c>
      <c r="D409" s="24" t="s">
        <v>908</v>
      </c>
      <c r="E409" s="22"/>
      <c r="F409" s="37" t="str">
        <f>_xlfn.DISPIMG("ID_016FC631AF1B4E36975BC56D2CBDB5EE",1)</f>
        <v>=DISPIMG("ID_016FC631AF1B4E36975BC56D2CBDB5EE",1)</v>
      </c>
      <c r="G409" s="27" t="s">
        <v>13</v>
      </c>
      <c r="H409" s="28"/>
      <c r="I409" s="33"/>
      <c r="J409" s="34">
        <f t="shared" si="6"/>
        <v>0</v>
      </c>
    </row>
    <row r="410" ht="14.25" customHeight="1" spans="2:10">
      <c r="B410" s="23" t="s">
        <v>906</v>
      </c>
      <c r="C410" s="24" t="s">
        <v>909</v>
      </c>
      <c r="D410" s="24" t="s">
        <v>910</v>
      </c>
      <c r="E410" s="25"/>
      <c r="F410" s="36"/>
      <c r="G410" s="27" t="s">
        <v>16</v>
      </c>
      <c r="H410" s="28"/>
      <c r="I410" s="33"/>
      <c r="J410" s="34">
        <f t="shared" si="6"/>
        <v>0</v>
      </c>
    </row>
    <row r="411" ht="14.25" customHeight="1" spans="2:10">
      <c r="B411" s="23" t="s">
        <v>906</v>
      </c>
      <c r="C411" s="24" t="s">
        <v>911</v>
      </c>
      <c r="D411" s="24" t="s">
        <v>912</v>
      </c>
      <c r="E411" s="25"/>
      <c r="F411" s="36"/>
      <c r="G411" s="27" t="s">
        <v>19</v>
      </c>
      <c r="H411" s="28"/>
      <c r="I411" s="33"/>
      <c r="J411" s="34">
        <f t="shared" si="6"/>
        <v>0</v>
      </c>
    </row>
    <row r="412" ht="14.25" customHeight="1" spans="2:10">
      <c r="B412" s="23" t="s">
        <v>913</v>
      </c>
      <c r="C412" s="24" t="s">
        <v>914</v>
      </c>
      <c r="D412" s="24" t="s">
        <v>915</v>
      </c>
      <c r="E412" s="22"/>
      <c r="F412" s="37" t="str">
        <f>_xlfn.DISPIMG("ID_8122064AC9174B4B819DAC8E01E93A24",1)</f>
        <v>=DISPIMG("ID_8122064AC9174B4B819DAC8E01E93A24",1)</v>
      </c>
      <c r="G412" s="27" t="s">
        <v>13</v>
      </c>
      <c r="H412" s="28"/>
      <c r="I412" s="33"/>
      <c r="J412" s="34">
        <f t="shared" si="6"/>
        <v>0</v>
      </c>
    </row>
    <row r="413" ht="14.25" customHeight="1" spans="2:10">
      <c r="B413" s="23" t="s">
        <v>913</v>
      </c>
      <c r="C413" s="24" t="s">
        <v>916</v>
      </c>
      <c r="D413" s="24" t="s">
        <v>917</v>
      </c>
      <c r="E413" s="25"/>
      <c r="F413" s="36"/>
      <c r="G413" s="27" t="s">
        <v>16</v>
      </c>
      <c r="H413" s="28"/>
      <c r="I413" s="33"/>
      <c r="J413" s="34">
        <f t="shared" si="6"/>
        <v>0</v>
      </c>
    </row>
    <row r="414" ht="14.25" customHeight="1" spans="2:10">
      <c r="B414" s="23" t="s">
        <v>913</v>
      </c>
      <c r="C414" s="24" t="s">
        <v>918</v>
      </c>
      <c r="D414" s="24" t="s">
        <v>919</v>
      </c>
      <c r="E414" s="25"/>
      <c r="F414" s="36"/>
      <c r="G414" s="27" t="s">
        <v>19</v>
      </c>
      <c r="H414" s="28"/>
      <c r="I414" s="33"/>
      <c r="J414" s="34">
        <f t="shared" si="6"/>
        <v>0</v>
      </c>
    </row>
    <row r="415" ht="14.25" customHeight="1" spans="2:10">
      <c r="B415" s="23" t="s">
        <v>920</v>
      </c>
      <c r="C415" s="24" t="s">
        <v>921</v>
      </c>
      <c r="D415" s="24" t="s">
        <v>922</v>
      </c>
      <c r="E415" s="22"/>
      <c r="F415" s="37" t="str">
        <f>_xlfn.DISPIMG("ID_BD6EC6FAA0D84AB9931849024E72FC82",1)</f>
        <v>=DISPIMG("ID_BD6EC6FAA0D84AB9931849024E72FC82",1)</v>
      </c>
      <c r="G415" s="27" t="s">
        <v>13</v>
      </c>
      <c r="H415" s="28"/>
      <c r="I415" s="33"/>
      <c r="J415" s="34">
        <f t="shared" si="6"/>
        <v>0</v>
      </c>
    </row>
    <row r="416" ht="14.25" customHeight="1" spans="2:10">
      <c r="B416" s="23" t="s">
        <v>920</v>
      </c>
      <c r="C416" s="24" t="s">
        <v>923</v>
      </c>
      <c r="D416" s="24" t="s">
        <v>924</v>
      </c>
      <c r="E416" s="25"/>
      <c r="F416" s="36"/>
      <c r="G416" s="27" t="s">
        <v>16</v>
      </c>
      <c r="H416" s="28"/>
      <c r="I416" s="33"/>
      <c r="J416" s="34">
        <f t="shared" si="6"/>
        <v>0</v>
      </c>
    </row>
    <row r="417" ht="14.25" customHeight="1" spans="2:10">
      <c r="B417" s="23" t="s">
        <v>920</v>
      </c>
      <c r="C417" s="24" t="s">
        <v>925</v>
      </c>
      <c r="D417" s="24" t="s">
        <v>926</v>
      </c>
      <c r="E417" s="25"/>
      <c r="F417" s="36"/>
      <c r="G417" s="27" t="s">
        <v>19</v>
      </c>
      <c r="H417" s="28"/>
      <c r="I417" s="33"/>
      <c r="J417" s="34">
        <f t="shared" si="6"/>
        <v>0</v>
      </c>
    </row>
    <row r="418" ht="14.25" customHeight="1" spans="2:10">
      <c r="B418" s="23" t="s">
        <v>927</v>
      </c>
      <c r="C418" s="24" t="s">
        <v>928</v>
      </c>
      <c r="D418" s="24" t="s">
        <v>929</v>
      </c>
      <c r="E418" s="22" t="s">
        <v>930</v>
      </c>
      <c r="F418" s="37" t="str">
        <f>_xlfn.DISPIMG("ID_06598B6FFAAD427C9B85E7717B586715",1)</f>
        <v>=DISPIMG("ID_06598B6FFAAD427C9B85E7717B586715",1)</v>
      </c>
      <c r="G418" s="27" t="s">
        <v>13</v>
      </c>
      <c r="H418" s="28"/>
      <c r="I418" s="33"/>
      <c r="J418" s="34">
        <f t="shared" si="6"/>
        <v>0</v>
      </c>
    </row>
    <row r="419" ht="14.25" customHeight="1" spans="2:10">
      <c r="B419" s="23" t="s">
        <v>927</v>
      </c>
      <c r="C419" s="24" t="s">
        <v>931</v>
      </c>
      <c r="D419" s="24" t="s">
        <v>932</v>
      </c>
      <c r="E419" s="25"/>
      <c r="F419" s="36"/>
      <c r="G419" s="27" t="s">
        <v>16</v>
      </c>
      <c r="H419" s="28"/>
      <c r="I419" s="33"/>
      <c r="J419" s="34">
        <f t="shared" si="6"/>
        <v>0</v>
      </c>
    </row>
    <row r="420" ht="14.25" customHeight="1" spans="2:10">
      <c r="B420" s="23" t="s">
        <v>927</v>
      </c>
      <c r="C420" s="24" t="s">
        <v>933</v>
      </c>
      <c r="D420" s="24" t="s">
        <v>934</v>
      </c>
      <c r="E420" s="25"/>
      <c r="F420" s="36"/>
      <c r="G420" s="27" t="s">
        <v>19</v>
      </c>
      <c r="H420" s="28"/>
      <c r="I420" s="33"/>
      <c r="J420" s="34">
        <f t="shared" si="6"/>
        <v>0</v>
      </c>
    </row>
    <row r="421" ht="14.25" customHeight="1" spans="2:10">
      <c r="B421" s="23" t="s">
        <v>935</v>
      </c>
      <c r="C421" s="24" t="s">
        <v>936</v>
      </c>
      <c r="D421" s="24" t="s">
        <v>937</v>
      </c>
      <c r="E421" s="22" t="s">
        <v>762</v>
      </c>
      <c r="F421" s="37" t="str">
        <f>_xlfn.DISPIMG("ID_8ECC506482B14B5383AF6435F3E4CD5B",1)</f>
        <v>=DISPIMG("ID_8ECC506482B14B5383AF6435F3E4CD5B",1)</v>
      </c>
      <c r="G421" s="27" t="s">
        <v>13</v>
      </c>
      <c r="H421" s="28"/>
      <c r="I421" s="33"/>
      <c r="J421" s="34">
        <f t="shared" si="6"/>
        <v>0</v>
      </c>
    </row>
    <row r="422" ht="14.25" customHeight="1" spans="2:10">
      <c r="B422" s="23" t="s">
        <v>935</v>
      </c>
      <c r="C422" s="24" t="s">
        <v>938</v>
      </c>
      <c r="D422" s="24" t="s">
        <v>939</v>
      </c>
      <c r="E422" s="25"/>
      <c r="F422" s="36"/>
      <c r="G422" s="27" t="s">
        <v>16</v>
      </c>
      <c r="H422" s="28"/>
      <c r="I422" s="33"/>
      <c r="J422" s="34">
        <f t="shared" si="6"/>
        <v>0</v>
      </c>
    </row>
    <row r="423" ht="14.25" customHeight="1" spans="2:10">
      <c r="B423" s="23" t="s">
        <v>935</v>
      </c>
      <c r="C423" s="24" t="s">
        <v>940</v>
      </c>
      <c r="D423" s="24" t="s">
        <v>941</v>
      </c>
      <c r="E423" s="25"/>
      <c r="F423" s="36"/>
      <c r="G423" s="27" t="s">
        <v>19</v>
      </c>
      <c r="H423" s="28"/>
      <c r="I423" s="33"/>
      <c r="J423" s="34">
        <f t="shared" si="6"/>
        <v>0</v>
      </c>
    </row>
    <row r="424" ht="14.25" customHeight="1" spans="2:10">
      <c r="B424" s="23" t="s">
        <v>942</v>
      </c>
      <c r="C424" s="24" t="s">
        <v>943</v>
      </c>
      <c r="D424" s="24" t="s">
        <v>944</v>
      </c>
      <c r="E424" s="22" t="s">
        <v>945</v>
      </c>
      <c r="F424" s="37" t="str">
        <f>_xlfn.DISPIMG("ID_08D0CA811FFB495B83295C2CEFF7AE91",1)</f>
        <v>=DISPIMG("ID_08D0CA811FFB495B83295C2CEFF7AE91",1)</v>
      </c>
      <c r="G424" s="27" t="s">
        <v>13</v>
      </c>
      <c r="H424" s="28"/>
      <c r="I424" s="33"/>
      <c r="J424" s="34">
        <f t="shared" si="6"/>
        <v>0</v>
      </c>
    </row>
    <row r="425" ht="14.25" customHeight="1" spans="2:10">
      <c r="B425" s="23" t="s">
        <v>942</v>
      </c>
      <c r="C425" s="24" t="s">
        <v>946</v>
      </c>
      <c r="D425" s="24" t="s">
        <v>947</v>
      </c>
      <c r="E425" s="25"/>
      <c r="F425" s="36"/>
      <c r="G425" s="27" t="s">
        <v>16</v>
      </c>
      <c r="H425" s="28"/>
      <c r="I425" s="33"/>
      <c r="J425" s="34">
        <f t="shared" si="6"/>
        <v>0</v>
      </c>
    </row>
    <row r="426" ht="14.25" customHeight="1" spans="2:10">
      <c r="B426" s="23" t="s">
        <v>942</v>
      </c>
      <c r="C426" s="24" t="s">
        <v>948</v>
      </c>
      <c r="D426" s="24" t="s">
        <v>949</v>
      </c>
      <c r="E426" s="25"/>
      <c r="F426" s="36"/>
      <c r="G426" s="27" t="s">
        <v>19</v>
      </c>
      <c r="H426" s="28"/>
      <c r="I426" s="33"/>
      <c r="J426" s="34">
        <f t="shared" si="6"/>
        <v>0</v>
      </c>
    </row>
    <row r="427" ht="14.25" customHeight="1" spans="2:10">
      <c r="B427" s="23" t="s">
        <v>942</v>
      </c>
      <c r="C427" s="24" t="s">
        <v>950</v>
      </c>
      <c r="D427" s="24" t="s">
        <v>951</v>
      </c>
      <c r="E427" s="25"/>
      <c r="F427" s="36"/>
      <c r="G427" s="27" t="s">
        <v>22</v>
      </c>
      <c r="H427" s="28"/>
      <c r="I427" s="33"/>
      <c r="J427" s="34">
        <f t="shared" si="6"/>
        <v>0</v>
      </c>
    </row>
    <row r="428" ht="14.25" customHeight="1" spans="2:10">
      <c r="B428" s="23" t="s">
        <v>942</v>
      </c>
      <c r="C428" s="24" t="s">
        <v>952</v>
      </c>
      <c r="D428" s="24" t="s">
        <v>953</v>
      </c>
      <c r="E428" s="22" t="s">
        <v>376</v>
      </c>
      <c r="F428" s="37" t="str">
        <f>_xlfn.DISPIMG("ID_2D37CC809AEC4CA3B82A7A4261192AD4",1)</f>
        <v>=DISPIMG("ID_2D37CC809AEC4CA3B82A7A4261192AD4",1)</v>
      </c>
      <c r="G428" s="27" t="s">
        <v>13</v>
      </c>
      <c r="H428" s="28"/>
      <c r="I428" s="33"/>
      <c r="J428" s="34">
        <f t="shared" si="6"/>
        <v>0</v>
      </c>
    </row>
    <row r="429" ht="14.25" customHeight="1" spans="2:10">
      <c r="B429" s="23" t="s">
        <v>942</v>
      </c>
      <c r="C429" s="24" t="s">
        <v>954</v>
      </c>
      <c r="D429" s="24" t="s">
        <v>955</v>
      </c>
      <c r="E429" s="25"/>
      <c r="F429" s="36"/>
      <c r="G429" s="27" t="s">
        <v>16</v>
      </c>
      <c r="H429" s="28"/>
      <c r="I429" s="33"/>
      <c r="J429" s="34">
        <f t="shared" si="6"/>
        <v>0</v>
      </c>
    </row>
    <row r="430" ht="14.25" customHeight="1" spans="2:10">
      <c r="B430" s="23" t="s">
        <v>942</v>
      </c>
      <c r="C430" s="24" t="s">
        <v>956</v>
      </c>
      <c r="D430" s="24" t="s">
        <v>957</v>
      </c>
      <c r="E430" s="25"/>
      <c r="F430" s="36"/>
      <c r="G430" s="27" t="s">
        <v>19</v>
      </c>
      <c r="H430" s="28"/>
      <c r="I430" s="33"/>
      <c r="J430" s="34">
        <f t="shared" si="6"/>
        <v>0</v>
      </c>
    </row>
    <row r="431" ht="14.25" customHeight="1" spans="2:10">
      <c r="B431" s="23" t="s">
        <v>942</v>
      </c>
      <c r="C431" s="24" t="s">
        <v>958</v>
      </c>
      <c r="D431" s="24" t="s">
        <v>959</v>
      </c>
      <c r="E431" s="25"/>
      <c r="F431" s="36"/>
      <c r="G431" s="27" t="s">
        <v>22</v>
      </c>
      <c r="H431" s="28"/>
      <c r="I431" s="33"/>
      <c r="J431" s="34">
        <f t="shared" si="6"/>
        <v>0</v>
      </c>
    </row>
    <row r="432" ht="14.25" customHeight="1" spans="2:10">
      <c r="B432" s="23" t="s">
        <v>960</v>
      </c>
      <c r="C432" s="24" t="s">
        <v>961</v>
      </c>
      <c r="D432" s="24" t="s">
        <v>962</v>
      </c>
      <c r="E432" s="22" t="s">
        <v>963</v>
      </c>
      <c r="F432" s="37" t="str">
        <f>_xlfn.DISPIMG("ID_3952C8A94F094399A0ADACDAE6D47A40",1)</f>
        <v>=DISPIMG("ID_3952C8A94F094399A0ADACDAE6D47A40",1)</v>
      </c>
      <c r="G432" s="27" t="s">
        <v>13</v>
      </c>
      <c r="H432" s="28"/>
      <c r="I432" s="33"/>
      <c r="J432" s="34">
        <f t="shared" si="6"/>
        <v>0</v>
      </c>
    </row>
    <row r="433" ht="14.25" customHeight="1" spans="2:10">
      <c r="B433" s="23" t="s">
        <v>960</v>
      </c>
      <c r="C433" s="24" t="s">
        <v>964</v>
      </c>
      <c r="D433" s="24" t="s">
        <v>965</v>
      </c>
      <c r="E433" s="25"/>
      <c r="F433" s="36"/>
      <c r="G433" s="27" t="s">
        <v>16</v>
      </c>
      <c r="H433" s="28"/>
      <c r="I433" s="33"/>
      <c r="J433" s="34">
        <f t="shared" si="6"/>
        <v>0</v>
      </c>
    </row>
    <row r="434" ht="14.25" customHeight="1" spans="2:10">
      <c r="B434" s="23" t="s">
        <v>960</v>
      </c>
      <c r="C434" s="24" t="s">
        <v>966</v>
      </c>
      <c r="D434" s="24" t="s">
        <v>967</v>
      </c>
      <c r="E434" s="25"/>
      <c r="F434" s="36"/>
      <c r="G434" s="27" t="s">
        <v>19</v>
      </c>
      <c r="H434" s="28"/>
      <c r="I434" s="33"/>
      <c r="J434" s="34">
        <f t="shared" si="6"/>
        <v>0</v>
      </c>
    </row>
    <row r="435" ht="47" customHeight="1" spans="2:10">
      <c r="B435" s="23" t="s">
        <v>968</v>
      </c>
      <c r="C435" s="39" t="s">
        <v>969</v>
      </c>
      <c r="D435" s="39" t="s">
        <v>970</v>
      </c>
      <c r="E435" s="13" t="s">
        <v>971</v>
      </c>
      <c r="F435" s="41" t="str">
        <f>_xlfn.DISPIMG("ID_6B46307D2D044D46889E560E67C94BC4",1)</f>
        <v>=DISPIMG("ID_6B46307D2D044D46889E560E67C94BC4",1)</v>
      </c>
      <c r="G435" s="27" t="s">
        <v>972</v>
      </c>
      <c r="H435" s="28"/>
      <c r="I435" s="33"/>
      <c r="J435" s="34">
        <f t="shared" si="6"/>
        <v>0</v>
      </c>
    </row>
    <row r="436" ht="44" customHeight="1" spans="2:10">
      <c r="B436" s="23" t="s">
        <v>968</v>
      </c>
      <c r="C436" s="39" t="s">
        <v>973</v>
      </c>
      <c r="D436" s="39" t="s">
        <v>974</v>
      </c>
      <c r="E436" s="13" t="s">
        <v>975</v>
      </c>
      <c r="F436" s="41" t="str">
        <f>_xlfn.DISPIMG("ID_F40C95FB8530419BB4526CC42D623654",1)</f>
        <v>=DISPIMG("ID_F40C95FB8530419BB4526CC42D623654",1)</v>
      </c>
      <c r="G436" s="27" t="s">
        <v>972</v>
      </c>
      <c r="H436" s="28"/>
      <c r="I436" s="33"/>
      <c r="J436" s="34">
        <f t="shared" si="6"/>
        <v>0</v>
      </c>
    </row>
    <row r="437" ht="59" customHeight="1" spans="2:10">
      <c r="B437" s="23" t="s">
        <v>968</v>
      </c>
      <c r="C437" s="39" t="s">
        <v>976</v>
      </c>
      <c r="D437" s="39" t="s">
        <v>977</v>
      </c>
      <c r="E437" s="13" t="s">
        <v>978</v>
      </c>
      <c r="F437" s="41" t="str">
        <f>_xlfn.DISPIMG("ID_80DCFEE123A04FA7949A727142DC8C50",1)</f>
        <v>=DISPIMG("ID_80DCFEE123A04FA7949A727142DC8C50",1)</v>
      </c>
      <c r="G437" s="27" t="s">
        <v>972</v>
      </c>
      <c r="H437" s="28"/>
      <c r="I437" s="33"/>
      <c r="J437" s="34">
        <f t="shared" si="6"/>
        <v>0</v>
      </c>
    </row>
    <row r="438" ht="14.25" customHeight="1" spans="2:10">
      <c r="B438" s="23" t="s">
        <v>979</v>
      </c>
      <c r="C438" s="39" t="s">
        <v>980</v>
      </c>
      <c r="D438" s="39" t="s">
        <v>981</v>
      </c>
      <c r="E438" s="13" t="s">
        <v>570</v>
      </c>
      <c r="F438" s="37" t="str">
        <f>_xlfn.DISPIMG("ID_3822DAB2E1074C5AADD0F950BED7D264",1)</f>
        <v>=DISPIMG("ID_3822DAB2E1074C5AADD0F950BED7D264",1)</v>
      </c>
      <c r="G438" s="27" t="s">
        <v>982</v>
      </c>
      <c r="H438" s="28"/>
      <c r="I438" s="33"/>
      <c r="J438" s="34">
        <f t="shared" si="6"/>
        <v>0</v>
      </c>
    </row>
    <row r="439" ht="21" customHeight="1" spans="2:10">
      <c r="B439" s="23" t="s">
        <v>979</v>
      </c>
      <c r="C439" s="39" t="s">
        <v>983</v>
      </c>
      <c r="D439" s="39" t="s">
        <v>984</v>
      </c>
      <c r="E439" s="17"/>
      <c r="F439" s="38"/>
      <c r="G439" s="27" t="s">
        <v>13</v>
      </c>
      <c r="H439" s="28"/>
      <c r="I439" s="33"/>
      <c r="J439" s="34">
        <f t="shared" si="6"/>
        <v>0</v>
      </c>
    </row>
    <row r="440" ht="14.25" customHeight="1" spans="2:10">
      <c r="B440" s="23" t="s">
        <v>979</v>
      </c>
      <c r="C440" s="39" t="s">
        <v>985</v>
      </c>
      <c r="D440" s="39" t="s">
        <v>986</v>
      </c>
      <c r="E440" s="13" t="s">
        <v>579</v>
      </c>
      <c r="F440" s="37" t="str">
        <f>_xlfn.DISPIMG("ID_DDBE58FB771D4647A843519E84B43492",1)</f>
        <v>=DISPIMG("ID_DDBE58FB771D4647A843519E84B43492",1)</v>
      </c>
      <c r="G440" s="27" t="s">
        <v>982</v>
      </c>
      <c r="H440" s="28"/>
      <c r="I440" s="33"/>
      <c r="J440" s="34">
        <f t="shared" si="6"/>
        <v>0</v>
      </c>
    </row>
    <row r="441" ht="22" customHeight="1" spans="2:10">
      <c r="B441" s="23" t="s">
        <v>979</v>
      </c>
      <c r="C441" s="39" t="s">
        <v>987</v>
      </c>
      <c r="D441" s="39" t="s">
        <v>988</v>
      </c>
      <c r="E441" s="17"/>
      <c r="F441" s="38"/>
      <c r="G441" s="27" t="s">
        <v>13</v>
      </c>
      <c r="H441" s="28"/>
      <c r="I441" s="33"/>
      <c r="J441" s="34">
        <f t="shared" si="6"/>
        <v>0</v>
      </c>
    </row>
    <row r="442" ht="14.25" customHeight="1" spans="2:10">
      <c r="B442" s="23" t="s">
        <v>979</v>
      </c>
      <c r="C442" s="39" t="s">
        <v>989</v>
      </c>
      <c r="D442" s="39" t="s">
        <v>990</v>
      </c>
      <c r="E442" s="13" t="s">
        <v>847</v>
      </c>
      <c r="F442" s="37"/>
      <c r="G442" s="27" t="s">
        <v>982</v>
      </c>
      <c r="H442" s="28"/>
      <c r="I442" s="33"/>
      <c r="J442" s="34">
        <f t="shared" si="6"/>
        <v>0</v>
      </c>
    </row>
    <row r="443" ht="16" customHeight="1" spans="2:10">
      <c r="B443" s="23" t="s">
        <v>979</v>
      </c>
      <c r="C443" s="39" t="s">
        <v>991</v>
      </c>
      <c r="D443" s="39" t="s">
        <v>992</v>
      </c>
      <c r="E443" s="17"/>
      <c r="F443" s="38"/>
      <c r="G443" s="27" t="s">
        <v>13</v>
      </c>
      <c r="H443" s="28"/>
      <c r="I443" s="33"/>
      <c r="J443" s="34">
        <f t="shared" si="6"/>
        <v>0</v>
      </c>
    </row>
    <row r="444" ht="14.25" customHeight="1" spans="2:10">
      <c r="B444" s="23" t="s">
        <v>979</v>
      </c>
      <c r="C444" s="24" t="s">
        <v>993</v>
      </c>
      <c r="D444" s="24" t="s">
        <v>994</v>
      </c>
      <c r="E444" s="22" t="s">
        <v>854</v>
      </c>
      <c r="F444" s="37" t="str">
        <f>_xlfn.DISPIMG("ID_2A0E0F91F1B04B2F86DB3F3F5A4E331F",1)</f>
        <v>=DISPIMG("ID_2A0E0F91F1B04B2F86DB3F3F5A4E331F",1)</v>
      </c>
      <c r="G444" s="27" t="s">
        <v>982</v>
      </c>
      <c r="H444" s="28"/>
      <c r="I444" s="33"/>
      <c r="J444" s="34">
        <f t="shared" si="6"/>
        <v>0</v>
      </c>
    </row>
    <row r="445" ht="18" customHeight="1" spans="2:10">
      <c r="B445" s="23" t="s">
        <v>979</v>
      </c>
      <c r="C445" s="24" t="s">
        <v>995</v>
      </c>
      <c r="D445" s="24" t="s">
        <v>996</v>
      </c>
      <c r="E445" s="25"/>
      <c r="F445" s="36"/>
      <c r="G445" s="27" t="s">
        <v>13</v>
      </c>
      <c r="H445" s="28"/>
      <c r="I445" s="33"/>
      <c r="J445" s="34">
        <f t="shared" si="6"/>
        <v>0</v>
      </c>
    </row>
    <row r="446" ht="14.25" customHeight="1" spans="2:10">
      <c r="B446" s="23" t="s">
        <v>997</v>
      </c>
      <c r="C446" s="24" t="s">
        <v>998</v>
      </c>
      <c r="D446" s="24" t="s">
        <v>999</v>
      </c>
      <c r="E446" s="22" t="s">
        <v>570</v>
      </c>
      <c r="F446" s="40"/>
      <c r="G446" s="27" t="s">
        <v>982</v>
      </c>
      <c r="H446" s="28"/>
      <c r="I446" s="33"/>
      <c r="J446" s="34">
        <f t="shared" si="6"/>
        <v>0</v>
      </c>
    </row>
    <row r="447" ht="14.25" customHeight="1" spans="2:10">
      <c r="B447" s="23" t="s">
        <v>997</v>
      </c>
      <c r="C447" s="24" t="s">
        <v>1000</v>
      </c>
      <c r="D447" s="24" t="s">
        <v>1001</v>
      </c>
      <c r="E447" s="25"/>
      <c r="F447" s="36"/>
      <c r="G447" s="27" t="s">
        <v>13</v>
      </c>
      <c r="H447" s="28"/>
      <c r="I447" s="33"/>
      <c r="J447" s="34">
        <f t="shared" si="6"/>
        <v>0</v>
      </c>
    </row>
    <row r="448" ht="14.25" customHeight="1" spans="2:10">
      <c r="B448" s="23" t="s">
        <v>997</v>
      </c>
      <c r="C448" s="24" t="s">
        <v>1002</v>
      </c>
      <c r="D448" s="24" t="s">
        <v>1003</v>
      </c>
      <c r="E448" s="22" t="s">
        <v>579</v>
      </c>
      <c r="F448" s="40"/>
      <c r="G448" s="27" t="s">
        <v>982</v>
      </c>
      <c r="H448" s="28"/>
      <c r="I448" s="33"/>
      <c r="J448" s="34">
        <f t="shared" si="6"/>
        <v>0</v>
      </c>
    </row>
    <row r="449" ht="14.25" customHeight="1" spans="2:10">
      <c r="B449" s="23" t="s">
        <v>997</v>
      </c>
      <c r="C449" s="24" t="s">
        <v>1004</v>
      </c>
      <c r="D449" s="24" t="s">
        <v>1005</v>
      </c>
      <c r="E449" s="25"/>
      <c r="F449" s="36"/>
      <c r="G449" s="27" t="s">
        <v>13</v>
      </c>
      <c r="H449" s="28"/>
      <c r="I449" s="33"/>
      <c r="J449" s="34">
        <f t="shared" si="6"/>
        <v>0</v>
      </c>
    </row>
    <row r="450" ht="14.25" customHeight="1" spans="2:10">
      <c r="B450" s="23" t="s">
        <v>997</v>
      </c>
      <c r="C450" s="24" t="s">
        <v>1006</v>
      </c>
      <c r="D450" s="24" t="s">
        <v>1007</v>
      </c>
      <c r="E450" s="22" t="s">
        <v>847</v>
      </c>
      <c r="F450" s="40"/>
      <c r="G450" s="27" t="s">
        <v>982</v>
      </c>
      <c r="H450" s="28"/>
      <c r="I450" s="33"/>
      <c r="J450" s="34">
        <f t="shared" si="6"/>
        <v>0</v>
      </c>
    </row>
    <row r="451" ht="14.25" customHeight="1" spans="2:10">
      <c r="B451" s="23" t="s">
        <v>997</v>
      </c>
      <c r="C451" s="24" t="s">
        <v>1008</v>
      </c>
      <c r="D451" s="24" t="s">
        <v>1009</v>
      </c>
      <c r="E451" s="25"/>
      <c r="F451" s="36"/>
      <c r="G451" s="27" t="s">
        <v>13</v>
      </c>
      <c r="H451" s="28"/>
      <c r="I451" s="33"/>
      <c r="J451" s="34">
        <f t="shared" si="6"/>
        <v>0</v>
      </c>
    </row>
    <row r="452" ht="14.25" customHeight="1" spans="2:10">
      <c r="B452" s="23" t="s">
        <v>997</v>
      </c>
      <c r="C452" s="24" t="s">
        <v>1010</v>
      </c>
      <c r="D452" s="24" t="s">
        <v>1011</v>
      </c>
      <c r="E452" s="22" t="s">
        <v>854</v>
      </c>
      <c r="F452" s="40"/>
      <c r="G452" s="27" t="s">
        <v>982</v>
      </c>
      <c r="H452" s="28"/>
      <c r="I452" s="33"/>
      <c r="J452" s="34">
        <f t="shared" si="6"/>
        <v>0</v>
      </c>
    </row>
    <row r="453" ht="14.25" customHeight="1" spans="2:10">
      <c r="B453" s="23" t="s">
        <v>997</v>
      </c>
      <c r="C453" s="24" t="s">
        <v>1012</v>
      </c>
      <c r="D453" s="24" t="s">
        <v>1013</v>
      </c>
      <c r="E453" s="25"/>
      <c r="F453" s="36"/>
      <c r="G453" s="27" t="s">
        <v>13</v>
      </c>
      <c r="H453" s="28"/>
      <c r="I453" s="33"/>
      <c r="J453" s="34">
        <f t="shared" ref="J453:J516" si="7">H453*I453</f>
        <v>0</v>
      </c>
    </row>
    <row r="454" ht="14.25" customHeight="1" spans="2:10">
      <c r="B454" s="23" t="s">
        <v>1014</v>
      </c>
      <c r="C454" s="24" t="s">
        <v>1015</v>
      </c>
      <c r="D454" s="24" t="s">
        <v>1016</v>
      </c>
      <c r="E454" s="22" t="s">
        <v>28</v>
      </c>
      <c r="F454" s="40"/>
      <c r="G454" s="27" t="s">
        <v>982</v>
      </c>
      <c r="H454" s="28"/>
      <c r="I454" s="33"/>
      <c r="J454" s="34">
        <f t="shared" si="7"/>
        <v>0</v>
      </c>
    </row>
    <row r="455" ht="14.25" customHeight="1" spans="2:10">
      <c r="B455" s="23" t="s">
        <v>1014</v>
      </c>
      <c r="C455" s="24" t="s">
        <v>1017</v>
      </c>
      <c r="D455" s="24" t="s">
        <v>1018</v>
      </c>
      <c r="E455" s="25"/>
      <c r="F455" s="36"/>
      <c r="G455" s="27" t="s">
        <v>13</v>
      </c>
      <c r="H455" s="28"/>
      <c r="I455" s="33"/>
      <c r="J455" s="34">
        <f t="shared" si="7"/>
        <v>0</v>
      </c>
    </row>
    <row r="456" ht="14.25" customHeight="1" spans="2:10">
      <c r="B456" s="23" t="s">
        <v>1014</v>
      </c>
      <c r="C456" s="24" t="s">
        <v>1019</v>
      </c>
      <c r="D456" s="24" t="s">
        <v>1020</v>
      </c>
      <c r="E456" s="22" t="s">
        <v>39</v>
      </c>
      <c r="F456" s="40"/>
      <c r="G456" s="27" t="s">
        <v>982</v>
      </c>
      <c r="H456" s="28"/>
      <c r="I456" s="33"/>
      <c r="J456" s="34">
        <f t="shared" si="7"/>
        <v>0</v>
      </c>
    </row>
    <row r="457" ht="14.25" customHeight="1" spans="2:10">
      <c r="B457" s="23" t="s">
        <v>1014</v>
      </c>
      <c r="C457" s="24" t="s">
        <v>1021</v>
      </c>
      <c r="D457" s="24" t="s">
        <v>1022</v>
      </c>
      <c r="E457" s="25"/>
      <c r="F457" s="36"/>
      <c r="G457" s="27" t="s">
        <v>13</v>
      </c>
      <c r="H457" s="28"/>
      <c r="I457" s="33"/>
      <c r="J457" s="34">
        <f t="shared" si="7"/>
        <v>0</v>
      </c>
    </row>
    <row r="458" ht="14.25" customHeight="1" spans="2:10">
      <c r="B458" s="23" t="s">
        <v>1023</v>
      </c>
      <c r="C458" s="24" t="s">
        <v>1024</v>
      </c>
      <c r="D458" s="24" t="s">
        <v>1025</v>
      </c>
      <c r="E458" s="22" t="s">
        <v>570</v>
      </c>
      <c r="F458" s="42"/>
      <c r="G458" s="27" t="s">
        <v>19</v>
      </c>
      <c r="H458" s="28"/>
      <c r="I458" s="33"/>
      <c r="J458" s="34">
        <f t="shared" si="7"/>
        <v>0</v>
      </c>
    </row>
    <row r="459" ht="14.25" customHeight="1" spans="2:10">
      <c r="B459" s="23" t="s">
        <v>1023</v>
      </c>
      <c r="C459" s="24" t="s">
        <v>1026</v>
      </c>
      <c r="D459" s="24" t="s">
        <v>1027</v>
      </c>
      <c r="E459" s="22" t="s">
        <v>579</v>
      </c>
      <c r="F459" s="42"/>
      <c r="G459" s="27" t="s">
        <v>19</v>
      </c>
      <c r="H459" s="28"/>
      <c r="I459" s="33"/>
      <c r="J459" s="34">
        <f t="shared" si="7"/>
        <v>0</v>
      </c>
    </row>
    <row r="460" ht="14.25" customHeight="1" spans="2:10">
      <c r="B460" s="23" t="s">
        <v>1023</v>
      </c>
      <c r="C460" s="24" t="s">
        <v>1028</v>
      </c>
      <c r="D460" s="24" t="s">
        <v>1029</v>
      </c>
      <c r="E460" s="22" t="s">
        <v>847</v>
      </c>
      <c r="F460" s="42"/>
      <c r="G460" s="27" t="s">
        <v>19</v>
      </c>
      <c r="H460" s="28"/>
      <c r="I460" s="33"/>
      <c r="J460" s="34">
        <f t="shared" si="7"/>
        <v>0</v>
      </c>
    </row>
    <row r="461" ht="14.25" customHeight="1" spans="2:10">
      <c r="B461" s="23" t="s">
        <v>1023</v>
      </c>
      <c r="C461" s="24" t="s">
        <v>1030</v>
      </c>
      <c r="D461" s="24" t="s">
        <v>1031</v>
      </c>
      <c r="E461" s="22" t="s">
        <v>854</v>
      </c>
      <c r="F461" s="42"/>
      <c r="G461" s="27" t="s">
        <v>19</v>
      </c>
      <c r="H461" s="28"/>
      <c r="I461" s="33"/>
      <c r="J461" s="34">
        <f t="shared" si="7"/>
        <v>0</v>
      </c>
    </row>
    <row r="462" ht="14.25" customHeight="1" spans="2:10">
      <c r="B462" s="23" t="s">
        <v>1032</v>
      </c>
      <c r="C462" s="24" t="s">
        <v>1033</v>
      </c>
      <c r="D462" s="24" t="s">
        <v>1034</v>
      </c>
      <c r="E462" s="22" t="s">
        <v>570</v>
      </c>
      <c r="F462" s="42"/>
      <c r="G462" s="27" t="s">
        <v>16</v>
      </c>
      <c r="H462" s="28"/>
      <c r="I462" s="33"/>
      <c r="J462" s="34">
        <f t="shared" si="7"/>
        <v>0</v>
      </c>
    </row>
    <row r="463" ht="14.25" customHeight="1" spans="2:10">
      <c r="B463" s="23" t="s">
        <v>1032</v>
      </c>
      <c r="C463" s="24" t="s">
        <v>1035</v>
      </c>
      <c r="D463" s="24" t="s">
        <v>1036</v>
      </c>
      <c r="E463" s="22" t="s">
        <v>579</v>
      </c>
      <c r="F463" s="42"/>
      <c r="G463" s="27" t="s">
        <v>16</v>
      </c>
      <c r="H463" s="28"/>
      <c r="I463" s="33"/>
      <c r="J463" s="34">
        <f t="shared" si="7"/>
        <v>0</v>
      </c>
    </row>
    <row r="464" ht="14.25" customHeight="1" spans="2:10">
      <c r="B464" s="23" t="s">
        <v>1032</v>
      </c>
      <c r="C464" s="24" t="s">
        <v>1037</v>
      </c>
      <c r="D464" s="24" t="s">
        <v>1038</v>
      </c>
      <c r="E464" s="22" t="s">
        <v>847</v>
      </c>
      <c r="F464" s="42"/>
      <c r="G464" s="27" t="s">
        <v>16</v>
      </c>
      <c r="H464" s="28"/>
      <c r="I464" s="33"/>
      <c r="J464" s="34">
        <f t="shared" si="7"/>
        <v>0</v>
      </c>
    </row>
    <row r="465" ht="14.25" customHeight="1" spans="2:10">
      <c r="B465" s="23" t="s">
        <v>1032</v>
      </c>
      <c r="C465" s="24" t="s">
        <v>1039</v>
      </c>
      <c r="D465" s="24" t="s">
        <v>1040</v>
      </c>
      <c r="E465" s="22" t="s">
        <v>854</v>
      </c>
      <c r="F465" s="42"/>
      <c r="G465" s="27" t="s">
        <v>16</v>
      </c>
      <c r="H465" s="28"/>
      <c r="I465" s="33"/>
      <c r="J465" s="34">
        <f t="shared" si="7"/>
        <v>0</v>
      </c>
    </row>
    <row r="466" ht="14.25" customHeight="1" spans="2:10">
      <c r="B466" s="23" t="s">
        <v>1041</v>
      </c>
      <c r="C466" s="39" t="s">
        <v>1042</v>
      </c>
      <c r="D466" s="39" t="s">
        <v>1043</v>
      </c>
      <c r="E466" s="13" t="s">
        <v>1044</v>
      </c>
      <c r="F466" s="37" t="str">
        <f>_xlfn.DISPIMG("ID_C2AA5AE41C714DCB837738FB7B2B9D75",1)</f>
        <v>=DISPIMG("ID_C2AA5AE41C714DCB837738FB7B2B9D75",1)</v>
      </c>
      <c r="G466" s="27" t="s">
        <v>1045</v>
      </c>
      <c r="H466" s="28"/>
      <c r="I466" s="33"/>
      <c r="J466" s="34">
        <f t="shared" si="7"/>
        <v>0</v>
      </c>
    </row>
    <row r="467" ht="14.25" customHeight="1" spans="2:10">
      <c r="B467" s="23" t="s">
        <v>1041</v>
      </c>
      <c r="C467" s="39" t="s">
        <v>1046</v>
      </c>
      <c r="D467" s="39" t="s">
        <v>1047</v>
      </c>
      <c r="E467" s="17"/>
      <c r="F467" s="38"/>
      <c r="G467" s="27" t="s">
        <v>1048</v>
      </c>
      <c r="H467" s="28"/>
      <c r="I467" s="33"/>
      <c r="J467" s="34">
        <f t="shared" si="7"/>
        <v>0</v>
      </c>
    </row>
    <row r="468" ht="14.25" customHeight="1" spans="2:10">
      <c r="B468" s="23" t="s">
        <v>1041</v>
      </c>
      <c r="C468" s="39" t="s">
        <v>1049</v>
      </c>
      <c r="D468" s="39" t="s">
        <v>1050</v>
      </c>
      <c r="E468" s="17"/>
      <c r="F468" s="38"/>
      <c r="G468" s="27" t="s">
        <v>1051</v>
      </c>
      <c r="H468" s="28"/>
      <c r="I468" s="33"/>
      <c r="J468" s="34">
        <f t="shared" si="7"/>
        <v>0</v>
      </c>
    </row>
    <row r="469" ht="14.25" customHeight="1" spans="2:10">
      <c r="B469" s="23" t="s">
        <v>1041</v>
      </c>
      <c r="C469" s="39" t="s">
        <v>1052</v>
      </c>
      <c r="D469" s="39" t="s">
        <v>1053</v>
      </c>
      <c r="E469" s="17"/>
      <c r="F469" s="38"/>
      <c r="G469" s="27" t="s">
        <v>1054</v>
      </c>
      <c r="H469" s="28"/>
      <c r="I469" s="33"/>
      <c r="J469" s="34">
        <f t="shared" si="7"/>
        <v>0</v>
      </c>
    </row>
    <row r="470" ht="14.25" customHeight="1" spans="2:10">
      <c r="B470" s="23" t="s">
        <v>1041</v>
      </c>
      <c r="C470" s="39" t="s">
        <v>1055</v>
      </c>
      <c r="D470" s="39" t="s">
        <v>1056</v>
      </c>
      <c r="E470" s="17"/>
      <c r="F470" s="38"/>
      <c r="G470" s="27" t="s">
        <v>1057</v>
      </c>
      <c r="H470" s="28"/>
      <c r="I470" s="33"/>
      <c r="J470" s="34">
        <f t="shared" si="7"/>
        <v>0</v>
      </c>
    </row>
    <row r="471" ht="14.25" customHeight="1" spans="2:10">
      <c r="B471" s="23" t="s">
        <v>1041</v>
      </c>
      <c r="C471" s="39" t="s">
        <v>1058</v>
      </c>
      <c r="D471" s="39" t="s">
        <v>1059</v>
      </c>
      <c r="E471" s="13" t="s">
        <v>1060</v>
      </c>
      <c r="F471" s="37" t="str">
        <f>_xlfn.DISPIMG("ID_04923879AA7341F19F5F2181766150EF",1)</f>
        <v>=DISPIMG("ID_04923879AA7341F19F5F2181766150EF",1)</v>
      </c>
      <c r="G471" s="27" t="s">
        <v>1045</v>
      </c>
      <c r="H471" s="28"/>
      <c r="I471" s="33"/>
      <c r="J471" s="34">
        <f t="shared" si="7"/>
        <v>0</v>
      </c>
    </row>
    <row r="472" ht="14.25" customHeight="1" spans="2:10">
      <c r="B472" s="23" t="s">
        <v>1041</v>
      </c>
      <c r="C472" s="24" t="s">
        <v>1061</v>
      </c>
      <c r="D472" s="24" t="s">
        <v>1062</v>
      </c>
      <c r="E472" s="17"/>
      <c r="F472" s="38"/>
      <c r="G472" s="27" t="s">
        <v>1048</v>
      </c>
      <c r="H472" s="28"/>
      <c r="I472" s="33"/>
      <c r="J472" s="34">
        <f t="shared" si="7"/>
        <v>0</v>
      </c>
    </row>
    <row r="473" ht="14.25" customHeight="1" spans="2:10">
      <c r="B473" s="23" t="s">
        <v>1041</v>
      </c>
      <c r="C473" s="24" t="s">
        <v>1063</v>
      </c>
      <c r="D473" s="24" t="s">
        <v>1064</v>
      </c>
      <c r="E473" s="17"/>
      <c r="F473" s="38"/>
      <c r="G473" s="27" t="s">
        <v>1051</v>
      </c>
      <c r="H473" s="28"/>
      <c r="I473" s="33"/>
      <c r="J473" s="34">
        <f t="shared" si="7"/>
        <v>0</v>
      </c>
    </row>
    <row r="474" ht="14.25" customHeight="1" spans="2:10">
      <c r="B474" s="23" t="s">
        <v>1041</v>
      </c>
      <c r="C474" s="24" t="s">
        <v>1065</v>
      </c>
      <c r="D474" s="24" t="s">
        <v>1066</v>
      </c>
      <c r="E474" s="17"/>
      <c r="F474" s="38"/>
      <c r="G474" s="27" t="s">
        <v>1054</v>
      </c>
      <c r="H474" s="28"/>
      <c r="I474" s="33"/>
      <c r="J474" s="34">
        <f t="shared" si="7"/>
        <v>0</v>
      </c>
    </row>
    <row r="475" ht="14.25" customHeight="1" spans="2:10">
      <c r="B475" s="23" t="s">
        <v>1041</v>
      </c>
      <c r="C475" s="24" t="s">
        <v>1067</v>
      </c>
      <c r="D475" s="24" t="s">
        <v>1068</v>
      </c>
      <c r="E475" s="17"/>
      <c r="F475" s="38"/>
      <c r="G475" s="27" t="s">
        <v>1057</v>
      </c>
      <c r="H475" s="28"/>
      <c r="I475" s="33"/>
      <c r="J475" s="34">
        <f t="shared" si="7"/>
        <v>0</v>
      </c>
    </row>
    <row r="476" ht="14.25" customHeight="1" spans="2:10">
      <c r="B476" s="23" t="s">
        <v>1041</v>
      </c>
      <c r="C476" s="24" t="s">
        <v>1069</v>
      </c>
      <c r="D476" s="24" t="s">
        <v>1070</v>
      </c>
      <c r="E476" s="22" t="s">
        <v>1071</v>
      </c>
      <c r="F476" s="37" t="str">
        <f>_xlfn.DISPIMG("ID_2735214B03904A82A3C0CE8F44DA7531",1)</f>
        <v>=DISPIMG("ID_2735214B03904A82A3C0CE8F44DA7531",1)</v>
      </c>
      <c r="G476" s="27" t="s">
        <v>1045</v>
      </c>
      <c r="H476" s="28"/>
      <c r="I476" s="33"/>
      <c r="J476" s="34">
        <f t="shared" si="7"/>
        <v>0</v>
      </c>
    </row>
    <row r="477" ht="14.25" customHeight="1" spans="2:10">
      <c r="B477" s="23" t="s">
        <v>1041</v>
      </c>
      <c r="C477" s="24" t="s">
        <v>1072</v>
      </c>
      <c r="D477" s="24" t="s">
        <v>1073</v>
      </c>
      <c r="E477" s="25"/>
      <c r="F477" s="36"/>
      <c r="G477" s="27" t="s">
        <v>1048</v>
      </c>
      <c r="H477" s="28"/>
      <c r="I477" s="33"/>
      <c r="J477" s="34">
        <f t="shared" si="7"/>
        <v>0</v>
      </c>
    </row>
    <row r="478" ht="14.25" customHeight="1" spans="2:10">
      <c r="B478" s="23" t="s">
        <v>1041</v>
      </c>
      <c r="C478" s="24" t="s">
        <v>1074</v>
      </c>
      <c r="D478" s="24" t="s">
        <v>1075</v>
      </c>
      <c r="E478" s="25"/>
      <c r="F478" s="36"/>
      <c r="G478" s="27" t="s">
        <v>1051</v>
      </c>
      <c r="H478" s="28"/>
      <c r="I478" s="33"/>
      <c r="J478" s="34">
        <f t="shared" si="7"/>
        <v>0</v>
      </c>
    </row>
    <row r="479" ht="14.25" customHeight="1" spans="2:10">
      <c r="B479" s="23" t="s">
        <v>1041</v>
      </c>
      <c r="C479" s="24" t="s">
        <v>1076</v>
      </c>
      <c r="D479" s="24" t="s">
        <v>1077</v>
      </c>
      <c r="E479" s="25"/>
      <c r="F479" s="36"/>
      <c r="G479" s="27" t="s">
        <v>1054</v>
      </c>
      <c r="H479" s="28"/>
      <c r="I479" s="33"/>
      <c r="J479" s="34">
        <f t="shared" si="7"/>
        <v>0</v>
      </c>
    </row>
    <row r="480" ht="14.25" customHeight="1" spans="2:10">
      <c r="B480" s="23" t="s">
        <v>1041</v>
      </c>
      <c r="C480" s="24" t="s">
        <v>1078</v>
      </c>
      <c r="D480" s="24" t="s">
        <v>1079</v>
      </c>
      <c r="E480" s="25"/>
      <c r="F480" s="36"/>
      <c r="G480" s="27" t="s">
        <v>1057</v>
      </c>
      <c r="H480" s="28"/>
      <c r="I480" s="33"/>
      <c r="J480" s="34">
        <f t="shared" si="7"/>
        <v>0</v>
      </c>
    </row>
    <row r="481" ht="14.25" customHeight="1" spans="2:10">
      <c r="B481" s="23" t="s">
        <v>1041</v>
      </c>
      <c r="C481" s="24" t="s">
        <v>1080</v>
      </c>
      <c r="D481" s="24" t="s">
        <v>1081</v>
      </c>
      <c r="E481" s="22" t="s">
        <v>1082</v>
      </c>
      <c r="F481" s="37" t="str">
        <f>_xlfn.DISPIMG("ID_495C7C11AA134F9190C6A2F19D7DD388",1)</f>
        <v>=DISPIMG("ID_495C7C11AA134F9190C6A2F19D7DD388",1)</v>
      </c>
      <c r="G481" s="27" t="s">
        <v>1045</v>
      </c>
      <c r="H481" s="28"/>
      <c r="I481" s="33"/>
      <c r="J481" s="34">
        <f t="shared" si="7"/>
        <v>0</v>
      </c>
    </row>
    <row r="482" ht="14.25" customHeight="1" spans="2:10">
      <c r="B482" s="23" t="s">
        <v>1041</v>
      </c>
      <c r="C482" s="24" t="s">
        <v>1083</v>
      </c>
      <c r="D482" s="24" t="s">
        <v>1084</v>
      </c>
      <c r="E482" s="25"/>
      <c r="F482" s="36"/>
      <c r="G482" s="27" t="s">
        <v>1048</v>
      </c>
      <c r="H482" s="28"/>
      <c r="I482" s="33"/>
      <c r="J482" s="34">
        <f t="shared" si="7"/>
        <v>0</v>
      </c>
    </row>
    <row r="483" ht="14.25" customHeight="1" spans="2:10">
      <c r="B483" s="23" t="s">
        <v>1041</v>
      </c>
      <c r="C483" s="24" t="s">
        <v>1085</v>
      </c>
      <c r="D483" s="24" t="s">
        <v>1086</v>
      </c>
      <c r="E483" s="25"/>
      <c r="F483" s="36"/>
      <c r="G483" s="27" t="s">
        <v>1051</v>
      </c>
      <c r="H483" s="28"/>
      <c r="I483" s="33"/>
      <c r="J483" s="34">
        <f t="shared" si="7"/>
        <v>0</v>
      </c>
    </row>
    <row r="484" ht="14.25" customHeight="1" spans="2:10">
      <c r="B484" s="23" t="s">
        <v>1041</v>
      </c>
      <c r="C484" s="24" t="s">
        <v>1087</v>
      </c>
      <c r="D484" s="24" t="s">
        <v>1088</v>
      </c>
      <c r="E484" s="25"/>
      <c r="F484" s="36"/>
      <c r="G484" s="27" t="s">
        <v>1054</v>
      </c>
      <c r="H484" s="28"/>
      <c r="I484" s="33"/>
      <c r="J484" s="34">
        <f t="shared" si="7"/>
        <v>0</v>
      </c>
    </row>
    <row r="485" ht="14.25" customHeight="1" spans="2:10">
      <c r="B485" s="23" t="s">
        <v>1041</v>
      </c>
      <c r="C485" s="24" t="s">
        <v>1089</v>
      </c>
      <c r="D485" s="24" t="s">
        <v>1090</v>
      </c>
      <c r="E485" s="25"/>
      <c r="F485" s="36"/>
      <c r="G485" s="27" t="s">
        <v>1057</v>
      </c>
      <c r="H485" s="28"/>
      <c r="I485" s="33"/>
      <c r="J485" s="34">
        <f t="shared" si="7"/>
        <v>0</v>
      </c>
    </row>
    <row r="486" ht="14.25" customHeight="1" spans="2:10">
      <c r="B486" s="23" t="s">
        <v>1091</v>
      </c>
      <c r="C486" s="24" t="s">
        <v>1092</v>
      </c>
      <c r="D486" s="24" t="s">
        <v>1093</v>
      </c>
      <c r="E486" s="22" t="s">
        <v>1094</v>
      </c>
      <c r="F486" s="37" t="str">
        <f>_xlfn.DISPIMG("ID_FE591E55FD8B4D4CB78ACC8A8998ACDC",1)</f>
        <v>=DISPIMG("ID_FE591E55FD8B4D4CB78ACC8A8998ACDC",1)</v>
      </c>
      <c r="G486" s="27" t="s">
        <v>1048</v>
      </c>
      <c r="H486" s="28"/>
      <c r="I486" s="33"/>
      <c r="J486" s="34">
        <f t="shared" si="7"/>
        <v>0</v>
      </c>
    </row>
    <row r="487" ht="14.25" customHeight="1" spans="2:10">
      <c r="B487" s="23" t="s">
        <v>1091</v>
      </c>
      <c r="C487" s="24" t="s">
        <v>1095</v>
      </c>
      <c r="D487" s="24" t="s">
        <v>1096</v>
      </c>
      <c r="E487" s="25"/>
      <c r="F487" s="36"/>
      <c r="G487" s="27" t="s">
        <v>1051</v>
      </c>
      <c r="H487" s="28"/>
      <c r="I487" s="33"/>
      <c r="J487" s="34">
        <f t="shared" si="7"/>
        <v>0</v>
      </c>
    </row>
    <row r="488" ht="14.25" customHeight="1" spans="2:10">
      <c r="B488" s="23" t="s">
        <v>1091</v>
      </c>
      <c r="C488" s="24" t="s">
        <v>1097</v>
      </c>
      <c r="D488" s="24" t="s">
        <v>1098</v>
      </c>
      <c r="E488" s="25"/>
      <c r="F488" s="36"/>
      <c r="G488" s="27" t="s">
        <v>1054</v>
      </c>
      <c r="H488" s="28"/>
      <c r="I488" s="33"/>
      <c r="J488" s="34">
        <f t="shared" si="7"/>
        <v>0</v>
      </c>
    </row>
    <row r="489" ht="14.25" customHeight="1" spans="2:10">
      <c r="B489" s="23" t="s">
        <v>1091</v>
      </c>
      <c r="C489" s="24" t="s">
        <v>1099</v>
      </c>
      <c r="D489" s="24" t="s">
        <v>1100</v>
      </c>
      <c r="E489" s="25"/>
      <c r="F489" s="36"/>
      <c r="G489" s="27" t="s">
        <v>1057</v>
      </c>
      <c r="H489" s="28"/>
      <c r="I489" s="33"/>
      <c r="J489" s="34">
        <f t="shared" si="7"/>
        <v>0</v>
      </c>
    </row>
    <row r="490" ht="14.25" customHeight="1" spans="2:10">
      <c r="B490" s="23" t="s">
        <v>1091</v>
      </c>
      <c r="C490" s="24" t="s">
        <v>1101</v>
      </c>
      <c r="D490" s="24" t="s">
        <v>1102</v>
      </c>
      <c r="E490" s="25"/>
      <c r="F490" s="36"/>
      <c r="G490" s="27" t="s">
        <v>1103</v>
      </c>
      <c r="H490" s="28"/>
      <c r="I490" s="33"/>
      <c r="J490" s="34">
        <f t="shared" si="7"/>
        <v>0</v>
      </c>
    </row>
    <row r="491" ht="14.25" customHeight="1" spans="2:10">
      <c r="B491" s="23" t="s">
        <v>1091</v>
      </c>
      <c r="C491" s="24" t="s">
        <v>1104</v>
      </c>
      <c r="D491" s="24" t="s">
        <v>1105</v>
      </c>
      <c r="E491" s="25"/>
      <c r="F491" s="36"/>
      <c r="G491" s="27" t="s">
        <v>1106</v>
      </c>
      <c r="H491" s="28"/>
      <c r="I491" s="33"/>
      <c r="J491" s="34">
        <f t="shared" si="7"/>
        <v>0</v>
      </c>
    </row>
    <row r="492" ht="14.25" customHeight="1" spans="2:10">
      <c r="B492" s="23" t="s">
        <v>1091</v>
      </c>
      <c r="C492" s="24" t="s">
        <v>1107</v>
      </c>
      <c r="D492" s="24" t="s">
        <v>1108</v>
      </c>
      <c r="E492" s="22" t="s">
        <v>1109</v>
      </c>
      <c r="F492" s="37" t="str">
        <f>_xlfn.DISPIMG("ID_8FEB955FC4A74FA5A12956C13784E848",1)</f>
        <v>=DISPIMG("ID_8FEB955FC4A74FA5A12956C13784E848",1)</v>
      </c>
      <c r="G492" s="27" t="s">
        <v>1045</v>
      </c>
      <c r="H492" s="28"/>
      <c r="I492" s="33"/>
      <c r="J492" s="34">
        <f t="shared" si="7"/>
        <v>0</v>
      </c>
    </row>
    <row r="493" ht="14.25" customHeight="1" spans="2:10">
      <c r="B493" s="23" t="s">
        <v>1091</v>
      </c>
      <c r="C493" s="24" t="s">
        <v>1110</v>
      </c>
      <c r="D493" s="24" t="s">
        <v>1111</v>
      </c>
      <c r="E493" s="25"/>
      <c r="F493" s="36"/>
      <c r="G493" s="27" t="s">
        <v>1048</v>
      </c>
      <c r="H493" s="28"/>
      <c r="I493" s="33"/>
      <c r="J493" s="34">
        <f t="shared" si="7"/>
        <v>0</v>
      </c>
    </row>
    <row r="494" ht="14.25" customHeight="1" spans="2:10">
      <c r="B494" s="23" t="s">
        <v>1091</v>
      </c>
      <c r="C494" s="24" t="s">
        <v>1112</v>
      </c>
      <c r="D494" s="24" t="s">
        <v>1113</v>
      </c>
      <c r="E494" s="25"/>
      <c r="F494" s="36"/>
      <c r="G494" s="27" t="s">
        <v>1051</v>
      </c>
      <c r="H494" s="28"/>
      <c r="I494" s="33"/>
      <c r="J494" s="34">
        <f t="shared" si="7"/>
        <v>0</v>
      </c>
    </row>
    <row r="495" ht="14.25" customHeight="1" spans="2:10">
      <c r="B495" s="23" t="s">
        <v>1091</v>
      </c>
      <c r="C495" s="24" t="s">
        <v>1114</v>
      </c>
      <c r="D495" s="24" t="s">
        <v>1115</v>
      </c>
      <c r="E495" s="25"/>
      <c r="F495" s="36"/>
      <c r="G495" s="27" t="s">
        <v>1054</v>
      </c>
      <c r="H495" s="28"/>
      <c r="I495" s="33"/>
      <c r="J495" s="34">
        <f t="shared" si="7"/>
        <v>0</v>
      </c>
    </row>
    <row r="496" ht="14.25" customHeight="1" spans="2:10">
      <c r="B496" s="23" t="s">
        <v>1091</v>
      </c>
      <c r="C496" s="24" t="s">
        <v>1116</v>
      </c>
      <c r="D496" s="24" t="s">
        <v>1117</v>
      </c>
      <c r="E496" s="25"/>
      <c r="F496" s="36"/>
      <c r="G496" s="27" t="s">
        <v>1057</v>
      </c>
      <c r="H496" s="28"/>
      <c r="I496" s="33"/>
      <c r="J496" s="34">
        <f t="shared" si="7"/>
        <v>0</v>
      </c>
    </row>
    <row r="497" ht="14.25" customHeight="1" spans="2:10">
      <c r="B497" s="23" t="s">
        <v>1091</v>
      </c>
      <c r="C497" s="24" t="s">
        <v>1118</v>
      </c>
      <c r="D497" s="24" t="s">
        <v>1119</v>
      </c>
      <c r="E497" s="22" t="s">
        <v>945</v>
      </c>
      <c r="F497" s="37" t="str">
        <f>_xlfn.DISPIMG("ID_30FBAAFF726F4809804FD32423A0540A",1)</f>
        <v>=DISPIMG("ID_30FBAAFF726F4809804FD32423A0540A",1)</v>
      </c>
      <c r="G497" s="27" t="s">
        <v>1048</v>
      </c>
      <c r="H497" s="28"/>
      <c r="I497" s="33"/>
      <c r="J497" s="34">
        <f t="shared" si="7"/>
        <v>0</v>
      </c>
    </row>
    <row r="498" ht="14.25" customHeight="1" spans="2:10">
      <c r="B498" s="23" t="s">
        <v>1091</v>
      </c>
      <c r="C498" s="24" t="s">
        <v>1120</v>
      </c>
      <c r="D498" s="24" t="s">
        <v>1121</v>
      </c>
      <c r="E498" s="25"/>
      <c r="F498" s="36"/>
      <c r="G498" s="27" t="s">
        <v>1051</v>
      </c>
      <c r="H498" s="28"/>
      <c r="I498" s="33"/>
      <c r="J498" s="34">
        <f t="shared" si="7"/>
        <v>0</v>
      </c>
    </row>
    <row r="499" ht="14.25" customHeight="1" spans="2:10">
      <c r="B499" s="23" t="s">
        <v>1091</v>
      </c>
      <c r="C499" s="24" t="s">
        <v>1122</v>
      </c>
      <c r="D499" s="24" t="s">
        <v>1123</v>
      </c>
      <c r="E499" s="25"/>
      <c r="F499" s="36"/>
      <c r="G499" s="27" t="s">
        <v>1054</v>
      </c>
      <c r="H499" s="28"/>
      <c r="I499" s="33"/>
      <c r="J499" s="34">
        <f t="shared" si="7"/>
        <v>0</v>
      </c>
    </row>
    <row r="500" ht="14.25" customHeight="1" spans="2:10">
      <c r="B500" s="23" t="s">
        <v>1091</v>
      </c>
      <c r="C500" s="24" t="s">
        <v>1124</v>
      </c>
      <c r="D500" s="24" t="s">
        <v>1125</v>
      </c>
      <c r="E500" s="25"/>
      <c r="F500" s="36"/>
      <c r="G500" s="27" t="s">
        <v>1057</v>
      </c>
      <c r="H500" s="28"/>
      <c r="I500" s="33"/>
      <c r="J500" s="34">
        <f t="shared" si="7"/>
        <v>0</v>
      </c>
    </row>
    <row r="501" ht="14.25" customHeight="1" spans="2:10">
      <c r="B501" s="23" t="s">
        <v>1091</v>
      </c>
      <c r="C501" s="24" t="s">
        <v>1126</v>
      </c>
      <c r="D501" s="24" t="s">
        <v>1127</v>
      </c>
      <c r="E501" s="25"/>
      <c r="F501" s="36"/>
      <c r="G501" s="27" t="s">
        <v>1103</v>
      </c>
      <c r="H501" s="28"/>
      <c r="I501" s="33"/>
      <c r="J501" s="34">
        <f t="shared" si="7"/>
        <v>0</v>
      </c>
    </row>
    <row r="502" ht="14.25" customHeight="1" spans="2:10">
      <c r="B502" s="23" t="s">
        <v>1091</v>
      </c>
      <c r="C502" s="24" t="s">
        <v>1128</v>
      </c>
      <c r="D502" s="24" t="s">
        <v>1129</v>
      </c>
      <c r="E502" s="25"/>
      <c r="F502" s="36"/>
      <c r="G502" s="27" t="s">
        <v>1106</v>
      </c>
      <c r="H502" s="28"/>
      <c r="I502" s="33"/>
      <c r="J502" s="34">
        <f t="shared" si="7"/>
        <v>0</v>
      </c>
    </row>
    <row r="503" ht="14.25" customHeight="1" spans="2:10">
      <c r="B503" s="23" t="s">
        <v>1091</v>
      </c>
      <c r="C503" s="24" t="s">
        <v>1130</v>
      </c>
      <c r="D503" s="24" t="s">
        <v>1131</v>
      </c>
      <c r="E503" s="22" t="s">
        <v>1132</v>
      </c>
      <c r="F503" s="37" t="str">
        <f>_xlfn.DISPIMG("ID_E2DA0ABE1365408CB3C99BF7CD67C3B8",1)</f>
        <v>=DISPIMG("ID_E2DA0ABE1365408CB3C99BF7CD67C3B8",1)</v>
      </c>
      <c r="G503" s="27" t="s">
        <v>1045</v>
      </c>
      <c r="H503" s="28"/>
      <c r="I503" s="33"/>
      <c r="J503" s="34">
        <f t="shared" si="7"/>
        <v>0</v>
      </c>
    </row>
    <row r="504" ht="14.25" customHeight="1" spans="2:10">
      <c r="B504" s="23" t="s">
        <v>1091</v>
      </c>
      <c r="C504" s="24" t="s">
        <v>1133</v>
      </c>
      <c r="D504" s="24" t="s">
        <v>1134</v>
      </c>
      <c r="E504" s="25"/>
      <c r="F504" s="36"/>
      <c r="G504" s="27" t="s">
        <v>1048</v>
      </c>
      <c r="H504" s="28"/>
      <c r="I504" s="33"/>
      <c r="J504" s="34">
        <f t="shared" si="7"/>
        <v>0</v>
      </c>
    </row>
    <row r="505" ht="14.25" customHeight="1" spans="2:10">
      <c r="B505" s="23" t="s">
        <v>1091</v>
      </c>
      <c r="C505" s="24" t="s">
        <v>1135</v>
      </c>
      <c r="D505" s="24" t="s">
        <v>1136</v>
      </c>
      <c r="E505" s="25"/>
      <c r="F505" s="36"/>
      <c r="G505" s="27" t="s">
        <v>1051</v>
      </c>
      <c r="H505" s="28"/>
      <c r="I505" s="33"/>
      <c r="J505" s="34">
        <f t="shared" si="7"/>
        <v>0</v>
      </c>
    </row>
    <row r="506" ht="14.25" customHeight="1" spans="2:10">
      <c r="B506" s="23" t="s">
        <v>1091</v>
      </c>
      <c r="C506" s="24" t="s">
        <v>1137</v>
      </c>
      <c r="D506" s="24" t="s">
        <v>1138</v>
      </c>
      <c r="E506" s="25"/>
      <c r="F506" s="36"/>
      <c r="G506" s="27" t="s">
        <v>1054</v>
      </c>
      <c r="H506" s="28"/>
      <c r="I506" s="33"/>
      <c r="J506" s="34">
        <f t="shared" si="7"/>
        <v>0</v>
      </c>
    </row>
    <row r="507" ht="14.25" customHeight="1" spans="2:10">
      <c r="B507" s="23" t="s">
        <v>1091</v>
      </c>
      <c r="C507" s="24" t="s">
        <v>1139</v>
      </c>
      <c r="D507" s="24" t="s">
        <v>1140</v>
      </c>
      <c r="E507" s="25"/>
      <c r="F507" s="36"/>
      <c r="G507" s="27" t="s">
        <v>1057</v>
      </c>
      <c r="H507" s="28"/>
      <c r="I507" s="33"/>
      <c r="J507" s="34">
        <f t="shared" si="7"/>
        <v>0</v>
      </c>
    </row>
    <row r="508" ht="14.25" customHeight="1" spans="2:10">
      <c r="B508" s="23" t="s">
        <v>1091</v>
      </c>
      <c r="C508" s="24" t="s">
        <v>1141</v>
      </c>
      <c r="D508" s="24" t="s">
        <v>1142</v>
      </c>
      <c r="E508" s="22" t="s">
        <v>1143</v>
      </c>
      <c r="F508" s="37" t="str">
        <f>_xlfn.DISPIMG("ID_54393ACA3FEF4034B4734BC16728E147",1)</f>
        <v>=DISPIMG("ID_54393ACA3FEF4034B4734BC16728E147",1)</v>
      </c>
      <c r="G508" s="27" t="s">
        <v>1048</v>
      </c>
      <c r="H508" s="28"/>
      <c r="I508" s="33"/>
      <c r="J508" s="34">
        <f t="shared" si="7"/>
        <v>0</v>
      </c>
    </row>
    <row r="509" ht="14.25" customHeight="1" spans="2:10">
      <c r="B509" s="23" t="s">
        <v>1091</v>
      </c>
      <c r="C509" s="24" t="s">
        <v>1144</v>
      </c>
      <c r="D509" s="24" t="s">
        <v>1145</v>
      </c>
      <c r="E509" s="25"/>
      <c r="F509" s="36"/>
      <c r="G509" s="27" t="s">
        <v>1051</v>
      </c>
      <c r="H509" s="28"/>
      <c r="I509" s="33"/>
      <c r="J509" s="34">
        <f t="shared" si="7"/>
        <v>0</v>
      </c>
    </row>
    <row r="510" ht="14.25" customHeight="1" spans="2:10">
      <c r="B510" s="23" t="s">
        <v>1091</v>
      </c>
      <c r="C510" s="24" t="s">
        <v>1146</v>
      </c>
      <c r="D510" s="24" t="s">
        <v>1147</v>
      </c>
      <c r="E510" s="25"/>
      <c r="F510" s="36"/>
      <c r="G510" s="27" t="s">
        <v>1054</v>
      </c>
      <c r="H510" s="28"/>
      <c r="I510" s="33"/>
      <c r="J510" s="34">
        <f t="shared" si="7"/>
        <v>0</v>
      </c>
    </row>
    <row r="511" ht="14.25" customHeight="1" spans="2:10">
      <c r="B511" s="23" t="s">
        <v>1091</v>
      </c>
      <c r="C511" s="24" t="s">
        <v>1148</v>
      </c>
      <c r="D511" s="24" t="s">
        <v>1149</v>
      </c>
      <c r="E511" s="25"/>
      <c r="F511" s="36"/>
      <c r="G511" s="27" t="s">
        <v>1057</v>
      </c>
      <c r="H511" s="28"/>
      <c r="I511" s="33"/>
      <c r="J511" s="34">
        <f t="shared" si="7"/>
        <v>0</v>
      </c>
    </row>
    <row r="512" ht="14.25" customHeight="1" spans="2:10">
      <c r="B512" s="23" t="s">
        <v>1091</v>
      </c>
      <c r="C512" s="24" t="s">
        <v>1150</v>
      </c>
      <c r="D512" s="24" t="s">
        <v>1151</v>
      </c>
      <c r="E512" s="25"/>
      <c r="F512" s="36"/>
      <c r="G512" s="27" t="s">
        <v>1103</v>
      </c>
      <c r="H512" s="28"/>
      <c r="I512" s="33"/>
      <c r="J512" s="34">
        <f t="shared" si="7"/>
        <v>0</v>
      </c>
    </row>
    <row r="513" ht="14.25" customHeight="1" spans="2:10">
      <c r="B513" s="23" t="s">
        <v>1091</v>
      </c>
      <c r="C513" s="24" t="s">
        <v>1152</v>
      </c>
      <c r="D513" s="24" t="s">
        <v>1153</v>
      </c>
      <c r="E513" s="25"/>
      <c r="F513" s="36"/>
      <c r="G513" s="27" t="s">
        <v>1106</v>
      </c>
      <c r="H513" s="28"/>
      <c r="I513" s="33"/>
      <c r="J513" s="34">
        <f t="shared" si="7"/>
        <v>0</v>
      </c>
    </row>
    <row r="514" ht="14.25" customHeight="1" spans="2:10">
      <c r="B514" s="23" t="s">
        <v>1091</v>
      </c>
      <c r="C514" s="24" t="s">
        <v>1154</v>
      </c>
      <c r="D514" s="24" t="s">
        <v>1155</v>
      </c>
      <c r="E514" s="22" t="s">
        <v>1156</v>
      </c>
      <c r="F514" s="37" t="str">
        <f>_xlfn.DISPIMG("ID_9C305E9395E745A89C3EF07AB28C772D",1)</f>
        <v>=DISPIMG("ID_9C305E9395E745A89C3EF07AB28C772D",1)</v>
      </c>
      <c r="G514" s="27" t="s">
        <v>1048</v>
      </c>
      <c r="H514" s="28"/>
      <c r="I514" s="33"/>
      <c r="J514" s="34">
        <f t="shared" si="7"/>
        <v>0</v>
      </c>
    </row>
    <row r="515" ht="14.25" customHeight="1" spans="2:10">
      <c r="B515" s="23" t="s">
        <v>1091</v>
      </c>
      <c r="C515" s="24" t="s">
        <v>1157</v>
      </c>
      <c r="D515" s="24" t="s">
        <v>1158</v>
      </c>
      <c r="E515" s="25"/>
      <c r="F515" s="36"/>
      <c r="G515" s="27" t="s">
        <v>1051</v>
      </c>
      <c r="H515" s="28"/>
      <c r="I515" s="33"/>
      <c r="J515" s="34">
        <f t="shared" si="7"/>
        <v>0</v>
      </c>
    </row>
    <row r="516" ht="14.25" customHeight="1" spans="2:10">
      <c r="B516" s="23" t="s">
        <v>1091</v>
      </c>
      <c r="C516" s="24" t="s">
        <v>1159</v>
      </c>
      <c r="D516" s="24" t="s">
        <v>1160</v>
      </c>
      <c r="E516" s="25"/>
      <c r="F516" s="36"/>
      <c r="G516" s="27" t="s">
        <v>1054</v>
      </c>
      <c r="H516" s="28"/>
      <c r="I516" s="33"/>
      <c r="J516" s="34">
        <f t="shared" si="7"/>
        <v>0</v>
      </c>
    </row>
    <row r="517" ht="14.25" customHeight="1" spans="2:10">
      <c r="B517" s="23" t="s">
        <v>1091</v>
      </c>
      <c r="C517" s="24" t="s">
        <v>1161</v>
      </c>
      <c r="D517" s="24" t="s">
        <v>1162</v>
      </c>
      <c r="E517" s="25"/>
      <c r="F517" s="36"/>
      <c r="G517" s="27" t="s">
        <v>1057</v>
      </c>
      <c r="H517" s="28"/>
      <c r="I517" s="33"/>
      <c r="J517" s="34">
        <f t="shared" ref="J517:J580" si="8">H517*I517</f>
        <v>0</v>
      </c>
    </row>
    <row r="518" ht="14.25" customHeight="1" spans="2:10">
      <c r="B518" s="23" t="s">
        <v>1091</v>
      </c>
      <c r="C518" s="24" t="s">
        <v>1163</v>
      </c>
      <c r="D518" s="24" t="s">
        <v>1164</v>
      </c>
      <c r="E518" s="25"/>
      <c r="F518" s="36"/>
      <c r="G518" s="27" t="s">
        <v>1103</v>
      </c>
      <c r="H518" s="28"/>
      <c r="I518" s="33"/>
      <c r="J518" s="34">
        <f t="shared" si="8"/>
        <v>0</v>
      </c>
    </row>
    <row r="519" ht="14.25" customHeight="1" spans="2:10">
      <c r="B519" s="23" t="s">
        <v>1091</v>
      </c>
      <c r="C519" s="24" t="s">
        <v>1165</v>
      </c>
      <c r="D519" s="24" t="s">
        <v>1166</v>
      </c>
      <c r="E519" s="25"/>
      <c r="F519" s="36"/>
      <c r="G519" s="27" t="s">
        <v>1106</v>
      </c>
      <c r="H519" s="28"/>
      <c r="I519" s="33"/>
      <c r="J519" s="34">
        <f t="shared" si="8"/>
        <v>0</v>
      </c>
    </row>
    <row r="520" ht="14.25" customHeight="1" spans="2:10">
      <c r="B520" s="23" t="s">
        <v>1091</v>
      </c>
      <c r="C520" s="24" t="s">
        <v>1167</v>
      </c>
      <c r="D520" s="24" t="s">
        <v>1168</v>
      </c>
      <c r="E520" s="22" t="s">
        <v>1169</v>
      </c>
      <c r="F520" s="37" t="str">
        <f>_xlfn.DISPIMG("ID_8B69960EB2CE40D39F3970A25FD449EF",1)</f>
        <v>=DISPIMG("ID_8B69960EB2CE40D39F3970A25FD449EF",1)</v>
      </c>
      <c r="G520" s="27" t="s">
        <v>1045</v>
      </c>
      <c r="H520" s="28"/>
      <c r="I520" s="33"/>
      <c r="J520" s="34">
        <f t="shared" si="8"/>
        <v>0</v>
      </c>
    </row>
    <row r="521" ht="14.25" customHeight="1" spans="2:10">
      <c r="B521" s="23" t="s">
        <v>1091</v>
      </c>
      <c r="C521" s="24" t="s">
        <v>1170</v>
      </c>
      <c r="D521" s="24" t="s">
        <v>1171</v>
      </c>
      <c r="E521" s="25"/>
      <c r="F521" s="36"/>
      <c r="G521" s="27" t="s">
        <v>1048</v>
      </c>
      <c r="H521" s="28"/>
      <c r="I521" s="33"/>
      <c r="J521" s="34">
        <f t="shared" si="8"/>
        <v>0</v>
      </c>
    </row>
    <row r="522" ht="14.25" customHeight="1" spans="2:10">
      <c r="B522" s="23" t="s">
        <v>1091</v>
      </c>
      <c r="C522" s="24" t="s">
        <v>1172</v>
      </c>
      <c r="D522" s="24" t="s">
        <v>1173</v>
      </c>
      <c r="E522" s="25"/>
      <c r="F522" s="36"/>
      <c r="G522" s="27" t="s">
        <v>1051</v>
      </c>
      <c r="H522" s="28"/>
      <c r="I522" s="33"/>
      <c r="J522" s="34">
        <f t="shared" si="8"/>
        <v>0</v>
      </c>
    </row>
    <row r="523" ht="14.25" customHeight="1" spans="2:10">
      <c r="B523" s="23" t="s">
        <v>1091</v>
      </c>
      <c r="C523" s="24" t="s">
        <v>1174</v>
      </c>
      <c r="D523" s="24" t="s">
        <v>1175</v>
      </c>
      <c r="E523" s="25"/>
      <c r="F523" s="36"/>
      <c r="G523" s="27" t="s">
        <v>1054</v>
      </c>
      <c r="H523" s="28"/>
      <c r="I523" s="33"/>
      <c r="J523" s="34">
        <f t="shared" si="8"/>
        <v>0</v>
      </c>
    </row>
    <row r="524" ht="14.25" customHeight="1" spans="2:10">
      <c r="B524" s="23" t="s">
        <v>1091</v>
      </c>
      <c r="C524" s="24" t="s">
        <v>1176</v>
      </c>
      <c r="D524" s="24" t="s">
        <v>1177</v>
      </c>
      <c r="E524" s="25"/>
      <c r="F524" s="36"/>
      <c r="G524" s="27" t="s">
        <v>1057</v>
      </c>
      <c r="H524" s="28"/>
      <c r="I524" s="33"/>
      <c r="J524" s="34">
        <f t="shared" si="8"/>
        <v>0</v>
      </c>
    </row>
    <row r="525" ht="14.25" customHeight="1" spans="2:10">
      <c r="B525" s="23" t="s">
        <v>1091</v>
      </c>
      <c r="C525" s="24" t="s">
        <v>1178</v>
      </c>
      <c r="D525" s="24" t="s">
        <v>1179</v>
      </c>
      <c r="E525" s="22" t="s">
        <v>341</v>
      </c>
      <c r="F525" s="37" t="str">
        <f>_xlfn.DISPIMG("ID_98EFCA9010804D43A7895F9D789D8C16",1)</f>
        <v>=DISPIMG("ID_98EFCA9010804D43A7895F9D789D8C16",1)</v>
      </c>
      <c r="G525" s="27" t="s">
        <v>1048</v>
      </c>
      <c r="H525" s="28"/>
      <c r="I525" s="33"/>
      <c r="J525" s="34">
        <f t="shared" si="8"/>
        <v>0</v>
      </c>
    </row>
    <row r="526" ht="14.25" customHeight="1" spans="2:10">
      <c r="B526" s="23" t="s">
        <v>1091</v>
      </c>
      <c r="C526" s="24" t="s">
        <v>1180</v>
      </c>
      <c r="D526" s="24" t="s">
        <v>1181</v>
      </c>
      <c r="E526" s="25"/>
      <c r="F526" s="36"/>
      <c r="G526" s="27" t="s">
        <v>1051</v>
      </c>
      <c r="H526" s="28"/>
      <c r="I526" s="33"/>
      <c r="J526" s="34">
        <f t="shared" si="8"/>
        <v>0</v>
      </c>
    </row>
    <row r="527" ht="14.25" customHeight="1" spans="2:10">
      <c r="B527" s="23" t="s">
        <v>1091</v>
      </c>
      <c r="C527" s="24" t="s">
        <v>1182</v>
      </c>
      <c r="D527" s="24" t="s">
        <v>1183</v>
      </c>
      <c r="E527" s="25"/>
      <c r="F527" s="36"/>
      <c r="G527" s="27" t="s">
        <v>1054</v>
      </c>
      <c r="H527" s="28"/>
      <c r="I527" s="33"/>
      <c r="J527" s="34">
        <f t="shared" si="8"/>
        <v>0</v>
      </c>
    </row>
    <row r="528" ht="14.25" customHeight="1" spans="2:10">
      <c r="B528" s="23" t="s">
        <v>1091</v>
      </c>
      <c r="C528" s="24" t="s">
        <v>1184</v>
      </c>
      <c r="D528" s="24" t="s">
        <v>1185</v>
      </c>
      <c r="E528" s="25"/>
      <c r="F528" s="36"/>
      <c r="G528" s="27" t="s">
        <v>1057</v>
      </c>
      <c r="H528" s="28"/>
      <c r="I528" s="33"/>
      <c r="J528" s="34">
        <f t="shared" si="8"/>
        <v>0</v>
      </c>
    </row>
    <row r="529" ht="14.25" customHeight="1" spans="2:10">
      <c r="B529" s="23" t="s">
        <v>1091</v>
      </c>
      <c r="C529" s="24" t="s">
        <v>1186</v>
      </c>
      <c r="D529" s="24" t="s">
        <v>1187</v>
      </c>
      <c r="E529" s="25"/>
      <c r="F529" s="36"/>
      <c r="G529" s="27" t="s">
        <v>1103</v>
      </c>
      <c r="H529" s="28"/>
      <c r="I529" s="33"/>
      <c r="J529" s="34">
        <f t="shared" si="8"/>
        <v>0</v>
      </c>
    </row>
    <row r="530" ht="14.25" customHeight="1" spans="2:10">
      <c r="B530" s="23" t="s">
        <v>1091</v>
      </c>
      <c r="C530" s="24" t="s">
        <v>1188</v>
      </c>
      <c r="D530" s="24" t="s">
        <v>1189</v>
      </c>
      <c r="E530" s="25"/>
      <c r="F530" s="36"/>
      <c r="G530" s="27" t="s">
        <v>1106</v>
      </c>
      <c r="H530" s="28"/>
      <c r="I530" s="33"/>
      <c r="J530" s="34">
        <f t="shared" si="8"/>
        <v>0</v>
      </c>
    </row>
    <row r="531" ht="14.25" customHeight="1" spans="2:10">
      <c r="B531" s="23" t="s">
        <v>1091</v>
      </c>
      <c r="C531" s="24" t="s">
        <v>1190</v>
      </c>
      <c r="D531" s="24" t="s">
        <v>1191</v>
      </c>
      <c r="E531" s="22" t="s">
        <v>1192</v>
      </c>
      <c r="F531" s="37" t="str">
        <f>_xlfn.DISPIMG("ID_C032BEF1AA0B40CCB9EC14D9A60ADC86",1)</f>
        <v>=DISPIMG("ID_C032BEF1AA0B40CCB9EC14D9A60ADC86",1)</v>
      </c>
      <c r="G531" s="27" t="s">
        <v>1045</v>
      </c>
      <c r="H531" s="28"/>
      <c r="I531" s="33"/>
      <c r="J531" s="34">
        <f t="shared" si="8"/>
        <v>0</v>
      </c>
    </row>
    <row r="532" ht="14.25" customHeight="1" spans="2:10">
      <c r="B532" s="23" t="s">
        <v>1091</v>
      </c>
      <c r="C532" s="24" t="s">
        <v>1193</v>
      </c>
      <c r="D532" s="24" t="s">
        <v>1194</v>
      </c>
      <c r="E532" s="25"/>
      <c r="F532" s="36"/>
      <c r="G532" s="27" t="s">
        <v>1048</v>
      </c>
      <c r="H532" s="28"/>
      <c r="I532" s="33"/>
      <c r="J532" s="34">
        <f t="shared" si="8"/>
        <v>0</v>
      </c>
    </row>
    <row r="533" ht="14.25" customHeight="1" spans="2:10">
      <c r="B533" s="23" t="s">
        <v>1091</v>
      </c>
      <c r="C533" s="24" t="s">
        <v>1195</v>
      </c>
      <c r="D533" s="24" t="s">
        <v>1196</v>
      </c>
      <c r="E533" s="25"/>
      <c r="F533" s="36"/>
      <c r="G533" s="27" t="s">
        <v>1051</v>
      </c>
      <c r="H533" s="28"/>
      <c r="I533" s="33"/>
      <c r="J533" s="34">
        <f t="shared" si="8"/>
        <v>0</v>
      </c>
    </row>
    <row r="534" ht="14.25" customHeight="1" spans="2:10">
      <c r="B534" s="23" t="s">
        <v>1091</v>
      </c>
      <c r="C534" s="24" t="s">
        <v>1197</v>
      </c>
      <c r="D534" s="24" t="s">
        <v>1198</v>
      </c>
      <c r="E534" s="25"/>
      <c r="F534" s="36"/>
      <c r="G534" s="27" t="s">
        <v>1054</v>
      </c>
      <c r="H534" s="28"/>
      <c r="I534" s="33"/>
      <c r="J534" s="34">
        <f t="shared" si="8"/>
        <v>0</v>
      </c>
    </row>
    <row r="535" ht="14.25" customHeight="1" spans="2:10">
      <c r="B535" s="23" t="s">
        <v>1091</v>
      </c>
      <c r="C535" s="24" t="s">
        <v>1199</v>
      </c>
      <c r="D535" s="24" t="s">
        <v>1200</v>
      </c>
      <c r="E535" s="25"/>
      <c r="F535" s="36"/>
      <c r="G535" s="27" t="s">
        <v>1057</v>
      </c>
      <c r="H535" s="28"/>
      <c r="I535" s="33"/>
      <c r="J535" s="34">
        <f t="shared" si="8"/>
        <v>0</v>
      </c>
    </row>
    <row r="536" ht="14.25" customHeight="1" spans="2:10">
      <c r="B536" s="23" t="s">
        <v>1091</v>
      </c>
      <c r="C536" s="24" t="s">
        <v>1201</v>
      </c>
      <c r="D536" s="24" t="s">
        <v>1202</v>
      </c>
      <c r="E536" s="22" t="s">
        <v>376</v>
      </c>
      <c r="F536" s="37" t="str">
        <f>_xlfn.DISPIMG("ID_911326768FD14DA6817E3C9BCBE8FF16",1)</f>
        <v>=DISPIMG("ID_911326768FD14DA6817E3C9BCBE8FF16",1)</v>
      </c>
      <c r="G536" s="27" t="s">
        <v>1048</v>
      </c>
      <c r="H536" s="28"/>
      <c r="I536" s="33"/>
      <c r="J536" s="34">
        <f t="shared" si="8"/>
        <v>0</v>
      </c>
    </row>
    <row r="537" ht="14.25" customHeight="1" spans="2:10">
      <c r="B537" s="23" t="s">
        <v>1091</v>
      </c>
      <c r="C537" s="24" t="s">
        <v>1203</v>
      </c>
      <c r="D537" s="24" t="s">
        <v>1204</v>
      </c>
      <c r="E537" s="25"/>
      <c r="F537" s="36"/>
      <c r="G537" s="27" t="s">
        <v>1051</v>
      </c>
      <c r="H537" s="28"/>
      <c r="I537" s="33"/>
      <c r="J537" s="34">
        <f t="shared" si="8"/>
        <v>0</v>
      </c>
    </row>
    <row r="538" ht="14.25" customHeight="1" spans="2:10">
      <c r="B538" s="23" t="s">
        <v>1091</v>
      </c>
      <c r="C538" s="24" t="s">
        <v>1205</v>
      </c>
      <c r="D538" s="24" t="s">
        <v>1206</v>
      </c>
      <c r="E538" s="25"/>
      <c r="F538" s="36"/>
      <c r="G538" s="27" t="s">
        <v>1054</v>
      </c>
      <c r="H538" s="28"/>
      <c r="I538" s="33"/>
      <c r="J538" s="34">
        <f t="shared" si="8"/>
        <v>0</v>
      </c>
    </row>
    <row r="539" ht="14.25" customHeight="1" spans="2:10">
      <c r="B539" s="23" t="s">
        <v>1091</v>
      </c>
      <c r="C539" s="24" t="s">
        <v>1207</v>
      </c>
      <c r="D539" s="24" t="s">
        <v>1208</v>
      </c>
      <c r="E539" s="25"/>
      <c r="F539" s="36"/>
      <c r="G539" s="27" t="s">
        <v>1057</v>
      </c>
      <c r="H539" s="28"/>
      <c r="I539" s="33"/>
      <c r="J539" s="34">
        <f t="shared" si="8"/>
        <v>0</v>
      </c>
    </row>
    <row r="540" ht="14.25" customHeight="1" spans="2:10">
      <c r="B540" s="23" t="s">
        <v>1091</v>
      </c>
      <c r="C540" s="24" t="s">
        <v>1209</v>
      </c>
      <c r="D540" s="24" t="s">
        <v>1210</v>
      </c>
      <c r="E540" s="25"/>
      <c r="F540" s="36"/>
      <c r="G540" s="27" t="s">
        <v>1103</v>
      </c>
      <c r="H540" s="28"/>
      <c r="I540" s="33"/>
      <c r="J540" s="34">
        <f t="shared" si="8"/>
        <v>0</v>
      </c>
    </row>
    <row r="541" ht="14.25" customHeight="1" spans="2:10">
      <c r="B541" s="23" t="s">
        <v>1091</v>
      </c>
      <c r="C541" s="24" t="s">
        <v>1211</v>
      </c>
      <c r="D541" s="24" t="s">
        <v>1212</v>
      </c>
      <c r="E541" s="25"/>
      <c r="F541" s="36"/>
      <c r="G541" s="27" t="s">
        <v>1106</v>
      </c>
      <c r="H541" s="28"/>
      <c r="I541" s="33"/>
      <c r="J541" s="34">
        <f t="shared" si="8"/>
        <v>0</v>
      </c>
    </row>
    <row r="542" ht="14.25" customHeight="1" spans="2:10">
      <c r="B542" s="23" t="s">
        <v>1091</v>
      </c>
      <c r="C542" s="24" t="s">
        <v>1213</v>
      </c>
      <c r="D542" s="24" t="s">
        <v>1214</v>
      </c>
      <c r="E542" s="22" t="s">
        <v>1215</v>
      </c>
      <c r="F542" s="40"/>
      <c r="G542" s="27" t="s">
        <v>1048</v>
      </c>
      <c r="H542" s="28"/>
      <c r="I542" s="33"/>
      <c r="J542" s="34">
        <f t="shared" si="8"/>
        <v>0</v>
      </c>
    </row>
    <row r="543" ht="14.25" customHeight="1" spans="2:10">
      <c r="B543" s="23" t="s">
        <v>1091</v>
      </c>
      <c r="C543" s="24" t="s">
        <v>1216</v>
      </c>
      <c r="D543" s="24" t="s">
        <v>1217</v>
      </c>
      <c r="E543" s="25"/>
      <c r="F543" s="36"/>
      <c r="G543" s="27" t="s">
        <v>1051</v>
      </c>
      <c r="H543" s="28"/>
      <c r="I543" s="33"/>
      <c r="J543" s="34">
        <f t="shared" si="8"/>
        <v>0</v>
      </c>
    </row>
    <row r="544" ht="14.25" customHeight="1" spans="2:10">
      <c r="B544" s="23" t="s">
        <v>1091</v>
      </c>
      <c r="C544" s="24" t="s">
        <v>1218</v>
      </c>
      <c r="D544" s="24" t="s">
        <v>1219</v>
      </c>
      <c r="E544" s="25"/>
      <c r="F544" s="36"/>
      <c r="G544" s="27" t="s">
        <v>1054</v>
      </c>
      <c r="H544" s="28"/>
      <c r="I544" s="33"/>
      <c r="J544" s="34">
        <f t="shared" si="8"/>
        <v>0</v>
      </c>
    </row>
    <row r="545" ht="14.25" customHeight="1" spans="2:10">
      <c r="B545" s="23" t="s">
        <v>1091</v>
      </c>
      <c r="C545" s="24" t="s">
        <v>1220</v>
      </c>
      <c r="D545" s="24" t="s">
        <v>1221</v>
      </c>
      <c r="E545" s="25"/>
      <c r="F545" s="36"/>
      <c r="G545" s="27" t="s">
        <v>1057</v>
      </c>
      <c r="H545" s="28"/>
      <c r="I545" s="33"/>
      <c r="J545" s="34">
        <f t="shared" si="8"/>
        <v>0</v>
      </c>
    </row>
    <row r="546" ht="14.25" customHeight="1" spans="2:10">
      <c r="B546" s="23" t="s">
        <v>1091</v>
      </c>
      <c r="C546" s="24" t="s">
        <v>1222</v>
      </c>
      <c r="D546" s="24" t="s">
        <v>1223</v>
      </c>
      <c r="E546" s="25"/>
      <c r="F546" s="36"/>
      <c r="G546" s="27" t="s">
        <v>1103</v>
      </c>
      <c r="H546" s="28"/>
      <c r="I546" s="33"/>
      <c r="J546" s="34">
        <f t="shared" si="8"/>
        <v>0</v>
      </c>
    </row>
    <row r="547" ht="14.25" customHeight="1" spans="2:10">
      <c r="B547" s="23" t="s">
        <v>1091</v>
      </c>
      <c r="C547" s="24" t="s">
        <v>1224</v>
      </c>
      <c r="D547" s="24" t="s">
        <v>1225</v>
      </c>
      <c r="E547" s="25"/>
      <c r="F547" s="36"/>
      <c r="G547" s="27" t="s">
        <v>1106</v>
      </c>
      <c r="H547" s="28"/>
      <c r="I547" s="33"/>
      <c r="J547" s="34">
        <f t="shared" si="8"/>
        <v>0</v>
      </c>
    </row>
    <row r="548" ht="46" customHeight="1" spans="2:10">
      <c r="B548" s="23" t="s">
        <v>1226</v>
      </c>
      <c r="C548" s="39" t="s">
        <v>1227</v>
      </c>
      <c r="D548" s="39" t="s">
        <v>1228</v>
      </c>
      <c r="E548" s="13" t="s">
        <v>1229</v>
      </c>
      <c r="F548" s="41" t="str">
        <f>_xlfn.DISPIMG("ID_1A43710407AF43CDA0A2AFD635AB44EA",1)</f>
        <v>=DISPIMG("ID_1A43710407AF43CDA0A2AFD635AB44EA",1)</v>
      </c>
      <c r="G548" s="27"/>
      <c r="H548" s="28"/>
      <c r="I548" s="33"/>
      <c r="J548" s="34">
        <f t="shared" si="8"/>
        <v>0</v>
      </c>
    </row>
    <row r="549" ht="39" customHeight="1" spans="2:10">
      <c r="B549" s="23" t="s">
        <v>1226</v>
      </c>
      <c r="C549" s="39" t="s">
        <v>1230</v>
      </c>
      <c r="D549" s="39" t="s">
        <v>1231</v>
      </c>
      <c r="E549" s="13" t="s">
        <v>1232</v>
      </c>
      <c r="F549" s="41" t="str">
        <f>_xlfn.DISPIMG("ID_49D0F73883284D7D8ADF6B9318B2F19E",1)</f>
        <v>=DISPIMG("ID_49D0F73883284D7D8ADF6B9318B2F19E",1)</v>
      </c>
      <c r="G549" s="27"/>
      <c r="H549" s="28"/>
      <c r="I549" s="33"/>
      <c r="J549" s="34">
        <f t="shared" si="8"/>
        <v>0</v>
      </c>
    </row>
    <row r="550" ht="14.25" customHeight="1" spans="2:10">
      <c r="B550" s="23" t="s">
        <v>1233</v>
      </c>
      <c r="C550" s="39" t="s">
        <v>1234</v>
      </c>
      <c r="D550" s="39" t="s">
        <v>1235</v>
      </c>
      <c r="E550" s="13" t="s">
        <v>239</v>
      </c>
      <c r="F550" s="41"/>
      <c r="G550" s="27" t="s">
        <v>1236</v>
      </c>
      <c r="H550" s="28"/>
      <c r="I550" s="33"/>
      <c r="J550" s="34">
        <f t="shared" si="8"/>
        <v>0</v>
      </c>
    </row>
    <row r="551" ht="14.25" customHeight="1" spans="2:10">
      <c r="B551" s="23" t="s">
        <v>1233</v>
      </c>
      <c r="C551" s="39" t="s">
        <v>1237</v>
      </c>
      <c r="D551" s="39" t="s">
        <v>1238</v>
      </c>
      <c r="E551" s="17"/>
      <c r="F551" s="41"/>
      <c r="G551" s="27" t="s">
        <v>1239</v>
      </c>
      <c r="H551" s="28"/>
      <c r="I551" s="33"/>
      <c r="J551" s="34">
        <f t="shared" si="8"/>
        <v>0</v>
      </c>
    </row>
    <row r="552" ht="14.25" customHeight="1" spans="2:10">
      <c r="B552" s="23" t="s">
        <v>1233</v>
      </c>
      <c r="C552" s="39" t="s">
        <v>1240</v>
      </c>
      <c r="D552" s="39" t="s">
        <v>1241</v>
      </c>
      <c r="E552" s="13" t="s">
        <v>1242</v>
      </c>
      <c r="F552" s="41"/>
      <c r="G552" s="27" t="s">
        <v>1236</v>
      </c>
      <c r="H552" s="28"/>
      <c r="I552" s="33"/>
      <c r="J552" s="34">
        <f t="shared" si="8"/>
        <v>0</v>
      </c>
    </row>
    <row r="553" ht="14.25" customHeight="1" spans="2:10">
      <c r="B553" s="23" t="s">
        <v>1233</v>
      </c>
      <c r="C553" s="39" t="s">
        <v>1243</v>
      </c>
      <c r="D553" s="39" t="s">
        <v>1244</v>
      </c>
      <c r="E553" s="13" t="s">
        <v>28</v>
      </c>
      <c r="F553" s="41"/>
      <c r="G553" s="27" t="s">
        <v>1236</v>
      </c>
      <c r="H553" s="28"/>
      <c r="I553" s="33"/>
      <c r="J553" s="34">
        <f t="shared" si="8"/>
        <v>0</v>
      </c>
    </row>
    <row r="554" ht="14.25" customHeight="1" spans="2:10">
      <c r="B554" s="23" t="s">
        <v>1233</v>
      </c>
      <c r="C554" s="39" t="s">
        <v>1245</v>
      </c>
      <c r="D554" s="39" t="s">
        <v>1246</v>
      </c>
      <c r="E554" s="17"/>
      <c r="F554" s="41"/>
      <c r="G554" s="27" t="s">
        <v>1239</v>
      </c>
      <c r="H554" s="28"/>
      <c r="I554" s="33"/>
      <c r="J554" s="34">
        <f t="shared" si="8"/>
        <v>0</v>
      </c>
    </row>
    <row r="555" ht="14.25" customHeight="1" spans="2:10">
      <c r="B555" s="23" t="s">
        <v>1233</v>
      </c>
      <c r="C555" s="39" t="s">
        <v>1247</v>
      </c>
      <c r="D555" s="39" t="s">
        <v>1248</v>
      </c>
      <c r="E555" s="13" t="s">
        <v>1249</v>
      </c>
      <c r="F555" s="41"/>
      <c r="G555" s="27" t="s">
        <v>1236</v>
      </c>
      <c r="H555" s="28"/>
      <c r="I555" s="33"/>
      <c r="J555" s="34">
        <f t="shared" si="8"/>
        <v>0</v>
      </c>
    </row>
    <row r="556" ht="14.25" customHeight="1" spans="2:10">
      <c r="B556" s="23" t="s">
        <v>1250</v>
      </c>
      <c r="C556" s="24" t="s">
        <v>1251</v>
      </c>
      <c r="D556" s="24" t="s">
        <v>1252</v>
      </c>
      <c r="E556" s="22"/>
      <c r="F556" s="42"/>
      <c r="G556" s="27" t="s">
        <v>1253</v>
      </c>
      <c r="H556" s="28"/>
      <c r="I556" s="33"/>
      <c r="J556" s="34">
        <f t="shared" si="8"/>
        <v>0</v>
      </c>
    </row>
    <row r="557" ht="14.25" customHeight="1" spans="2:10">
      <c r="B557" s="23" t="s">
        <v>1250</v>
      </c>
      <c r="C557" s="24" t="s">
        <v>1254</v>
      </c>
      <c r="D557" s="24" t="s">
        <v>1255</v>
      </c>
      <c r="E557" s="22"/>
      <c r="F557" s="42"/>
      <c r="G557" s="27" t="s">
        <v>1256</v>
      </c>
      <c r="H557" s="28"/>
      <c r="I557" s="33"/>
      <c r="J557" s="34">
        <f t="shared" si="8"/>
        <v>0</v>
      </c>
    </row>
    <row r="558" ht="14.25" customHeight="1" spans="2:10">
      <c r="B558" s="23" t="s">
        <v>1257</v>
      </c>
      <c r="C558" s="24" t="s">
        <v>1258</v>
      </c>
      <c r="D558" s="24" t="s">
        <v>1259</v>
      </c>
      <c r="E558" s="22" t="s">
        <v>216</v>
      </c>
      <c r="F558" s="42"/>
      <c r="G558" s="27" t="s">
        <v>1260</v>
      </c>
      <c r="H558" s="28"/>
      <c r="I558" s="33"/>
      <c r="J558" s="34">
        <f t="shared" si="8"/>
        <v>0</v>
      </c>
    </row>
    <row r="559" ht="14.25" customHeight="1" spans="2:10">
      <c r="B559" s="23" t="s">
        <v>1257</v>
      </c>
      <c r="C559" s="24" t="s">
        <v>1261</v>
      </c>
      <c r="D559" s="24" t="s">
        <v>1262</v>
      </c>
      <c r="E559" s="25"/>
      <c r="F559" s="42"/>
      <c r="G559" s="27" t="s">
        <v>1253</v>
      </c>
      <c r="H559" s="28"/>
      <c r="I559" s="33"/>
      <c r="J559" s="34">
        <f t="shared" si="8"/>
        <v>0</v>
      </c>
    </row>
    <row r="560" ht="14.25" customHeight="1" spans="2:10">
      <c r="B560" s="23" t="s">
        <v>1257</v>
      </c>
      <c r="C560" s="24" t="s">
        <v>1263</v>
      </c>
      <c r="D560" s="24" t="s">
        <v>1264</v>
      </c>
      <c r="E560" s="25"/>
      <c r="F560" s="42"/>
      <c r="G560" s="27" t="s">
        <v>1256</v>
      </c>
      <c r="H560" s="28"/>
      <c r="I560" s="33"/>
      <c r="J560" s="34">
        <f t="shared" si="8"/>
        <v>0</v>
      </c>
    </row>
    <row r="561" ht="14.25" customHeight="1" spans="2:10">
      <c r="B561" s="23" t="s">
        <v>1265</v>
      </c>
      <c r="C561" s="24" t="s">
        <v>1266</v>
      </c>
      <c r="D561" s="24" t="s">
        <v>1267</v>
      </c>
      <c r="E561" s="22"/>
      <c r="F561" s="42"/>
      <c r="G561" s="27" t="s">
        <v>1268</v>
      </c>
      <c r="H561" s="28"/>
      <c r="I561" s="33"/>
      <c r="J561" s="34">
        <f t="shared" si="8"/>
        <v>0</v>
      </c>
    </row>
    <row r="562" ht="14.25" customHeight="1" spans="2:10">
      <c r="B562" s="23" t="s">
        <v>1265</v>
      </c>
      <c r="C562" s="24" t="s">
        <v>1269</v>
      </c>
      <c r="D562" s="24" t="s">
        <v>1270</v>
      </c>
      <c r="E562" s="22"/>
      <c r="F562" s="42"/>
      <c r="G562" s="27" t="s">
        <v>1271</v>
      </c>
      <c r="H562" s="28"/>
      <c r="I562" s="33"/>
      <c r="J562" s="34">
        <f t="shared" si="8"/>
        <v>0</v>
      </c>
    </row>
    <row r="563" ht="14.25" customHeight="1" spans="2:10">
      <c r="B563" s="23" t="s">
        <v>1265</v>
      </c>
      <c r="C563" s="24" t="s">
        <v>1272</v>
      </c>
      <c r="D563" s="24" t="s">
        <v>1273</v>
      </c>
      <c r="E563" s="22"/>
      <c r="F563" s="42"/>
      <c r="G563" s="27" t="s">
        <v>1274</v>
      </c>
      <c r="H563" s="28"/>
      <c r="I563" s="33"/>
      <c r="J563" s="34">
        <f t="shared" si="8"/>
        <v>0</v>
      </c>
    </row>
    <row r="564" ht="14.25" customHeight="1" spans="2:10">
      <c r="B564" s="23" t="s">
        <v>1265</v>
      </c>
      <c r="C564" s="24" t="s">
        <v>1275</v>
      </c>
      <c r="D564" s="24" t="s">
        <v>1276</v>
      </c>
      <c r="E564" s="22"/>
      <c r="F564" s="42"/>
      <c r="G564" s="27" t="s">
        <v>1277</v>
      </c>
      <c r="H564" s="28"/>
      <c r="I564" s="33"/>
      <c r="J564" s="34">
        <f t="shared" si="8"/>
        <v>0</v>
      </c>
    </row>
    <row r="565" ht="14.25" customHeight="1" spans="2:10">
      <c r="B565" s="23" t="s">
        <v>1278</v>
      </c>
      <c r="C565" s="24" t="s">
        <v>1279</v>
      </c>
      <c r="D565" s="24" t="s">
        <v>1280</v>
      </c>
      <c r="E565" s="22"/>
      <c r="F565" s="42"/>
      <c r="G565" s="27" t="s">
        <v>1281</v>
      </c>
      <c r="H565" s="28"/>
      <c r="I565" s="33"/>
      <c r="J565" s="34">
        <f t="shared" si="8"/>
        <v>0</v>
      </c>
    </row>
    <row r="566" ht="14.25" customHeight="1" spans="2:10">
      <c r="B566" s="23" t="s">
        <v>1278</v>
      </c>
      <c r="C566" s="24" t="s">
        <v>1282</v>
      </c>
      <c r="D566" s="24" t="s">
        <v>1283</v>
      </c>
      <c r="E566" s="22"/>
      <c r="F566" s="42"/>
      <c r="G566" s="27" t="s">
        <v>1284</v>
      </c>
      <c r="H566" s="28"/>
      <c r="I566" s="33"/>
      <c r="J566" s="34">
        <f t="shared" si="8"/>
        <v>0</v>
      </c>
    </row>
    <row r="567" ht="14.25" customHeight="1" spans="2:10">
      <c r="B567" s="23" t="s">
        <v>1278</v>
      </c>
      <c r="C567" s="24" t="s">
        <v>1285</v>
      </c>
      <c r="D567" s="24" t="s">
        <v>1286</v>
      </c>
      <c r="E567" s="22"/>
      <c r="F567" s="42"/>
      <c r="G567" s="27" t="s">
        <v>1287</v>
      </c>
      <c r="H567" s="28"/>
      <c r="I567" s="33"/>
      <c r="J567" s="34">
        <f t="shared" si="8"/>
        <v>0</v>
      </c>
    </row>
    <row r="568" ht="14.25" customHeight="1" spans="2:10">
      <c r="B568" s="23" t="s">
        <v>1278</v>
      </c>
      <c r="C568" s="24" t="s">
        <v>1288</v>
      </c>
      <c r="D568" s="24" t="s">
        <v>1289</v>
      </c>
      <c r="E568" s="22"/>
      <c r="F568" s="42"/>
      <c r="G568" s="27" t="s">
        <v>1290</v>
      </c>
      <c r="H568" s="28"/>
      <c r="I568" s="33"/>
      <c r="J568" s="34">
        <f t="shared" si="8"/>
        <v>0</v>
      </c>
    </row>
    <row r="569" ht="14.25" customHeight="1" spans="2:10">
      <c r="B569" s="23" t="s">
        <v>1291</v>
      </c>
      <c r="C569" s="24" t="s">
        <v>1292</v>
      </c>
      <c r="D569" s="24" t="s">
        <v>1293</v>
      </c>
      <c r="E569" s="22" t="s">
        <v>28</v>
      </c>
      <c r="F569" s="42"/>
      <c r="G569" s="27"/>
      <c r="H569" s="28"/>
      <c r="I569" s="33"/>
      <c r="J569" s="34">
        <f t="shared" si="8"/>
        <v>0</v>
      </c>
    </row>
    <row r="570" ht="14.25" customHeight="1" spans="2:10">
      <c r="B570" s="23" t="s">
        <v>1291</v>
      </c>
      <c r="C570" s="24" t="s">
        <v>1294</v>
      </c>
      <c r="D570" s="24" t="s">
        <v>1295</v>
      </c>
      <c r="E570" s="22" t="s">
        <v>216</v>
      </c>
      <c r="F570" s="42"/>
      <c r="G570" s="27"/>
      <c r="H570" s="28"/>
      <c r="I570" s="33"/>
      <c r="J570" s="34">
        <f t="shared" si="8"/>
        <v>0</v>
      </c>
    </row>
    <row r="571" ht="14.25" customHeight="1" spans="2:10">
      <c r="B571" s="23" t="s">
        <v>1296</v>
      </c>
      <c r="C571" s="24" t="s">
        <v>1297</v>
      </c>
      <c r="D571" s="24" t="s">
        <v>1298</v>
      </c>
      <c r="E571" s="22" t="s">
        <v>28</v>
      </c>
      <c r="F571" s="42"/>
      <c r="G571" s="27"/>
      <c r="H571" s="28"/>
      <c r="I571" s="33"/>
      <c r="J571" s="34">
        <f t="shared" si="8"/>
        <v>0</v>
      </c>
    </row>
    <row r="572" ht="14.25" customHeight="1" spans="2:10">
      <c r="B572" s="23" t="s">
        <v>1296</v>
      </c>
      <c r="C572" s="24" t="s">
        <v>1299</v>
      </c>
      <c r="D572" s="24" t="s">
        <v>1300</v>
      </c>
      <c r="E572" s="22" t="s">
        <v>39</v>
      </c>
      <c r="F572" s="42"/>
      <c r="G572" s="27"/>
      <c r="H572" s="28"/>
      <c r="I572" s="33"/>
      <c r="J572" s="34">
        <f t="shared" si="8"/>
        <v>0</v>
      </c>
    </row>
    <row r="573" ht="14.25" customHeight="1" spans="2:10">
      <c r="B573" s="23" t="s">
        <v>1296</v>
      </c>
      <c r="C573" s="24" t="s">
        <v>1301</v>
      </c>
      <c r="D573" s="24" t="s">
        <v>1302</v>
      </c>
      <c r="E573" s="22" t="s">
        <v>1303</v>
      </c>
      <c r="F573" s="42"/>
      <c r="G573" s="27"/>
      <c r="H573" s="28"/>
      <c r="I573" s="33"/>
      <c r="J573" s="34">
        <f t="shared" si="8"/>
        <v>0</v>
      </c>
    </row>
    <row r="574" ht="14.25" customHeight="1" spans="2:10">
      <c r="B574" s="23" t="s">
        <v>1296</v>
      </c>
      <c r="C574" s="24" t="s">
        <v>1304</v>
      </c>
      <c r="D574" s="24" t="s">
        <v>1305</v>
      </c>
      <c r="E574" s="22" t="s">
        <v>1249</v>
      </c>
      <c r="F574" s="42"/>
      <c r="G574" s="27"/>
      <c r="H574" s="28"/>
      <c r="I574" s="33"/>
      <c r="J574" s="34">
        <f t="shared" si="8"/>
        <v>0</v>
      </c>
    </row>
    <row r="575" ht="14.25" customHeight="1" spans="2:10">
      <c r="B575" s="23" t="s">
        <v>1306</v>
      </c>
      <c r="C575" s="24" t="s">
        <v>1307</v>
      </c>
      <c r="D575" s="24" t="s">
        <v>1308</v>
      </c>
      <c r="E575" s="22" t="s">
        <v>239</v>
      </c>
      <c r="F575" s="42"/>
      <c r="G575" s="27"/>
      <c r="H575" s="28"/>
      <c r="I575" s="33"/>
      <c r="J575" s="34">
        <f t="shared" si="8"/>
        <v>0</v>
      </c>
    </row>
    <row r="576" ht="14.25" customHeight="1" spans="2:10">
      <c r="B576" s="23" t="s">
        <v>1306</v>
      </c>
      <c r="C576" s="24" t="s">
        <v>1309</v>
      </c>
      <c r="D576" s="24" t="s">
        <v>1310</v>
      </c>
      <c r="E576" s="22" t="s">
        <v>28</v>
      </c>
      <c r="F576" s="42"/>
      <c r="G576" s="27"/>
      <c r="H576" s="28"/>
      <c r="I576" s="33"/>
      <c r="J576" s="34">
        <f t="shared" si="8"/>
        <v>0</v>
      </c>
    </row>
    <row r="577" ht="14.25" customHeight="1" spans="2:10">
      <c r="B577" s="23" t="s">
        <v>1306</v>
      </c>
      <c r="C577" s="24" t="s">
        <v>1311</v>
      </c>
      <c r="D577" s="24" t="s">
        <v>1312</v>
      </c>
      <c r="E577" s="22" t="s">
        <v>216</v>
      </c>
      <c r="F577" s="42"/>
      <c r="G577" s="27"/>
      <c r="H577" s="28"/>
      <c r="I577" s="33"/>
      <c r="J577" s="34">
        <f t="shared" si="8"/>
        <v>0</v>
      </c>
    </row>
    <row r="578" ht="14.25" customHeight="1" spans="2:10">
      <c r="B578" s="23" t="s">
        <v>1306</v>
      </c>
      <c r="C578" s="24" t="s">
        <v>1313</v>
      </c>
      <c r="D578" s="24" t="s">
        <v>1314</v>
      </c>
      <c r="E578" s="22" t="s">
        <v>39</v>
      </c>
      <c r="F578" s="42"/>
      <c r="G578" s="27"/>
      <c r="H578" s="28"/>
      <c r="I578" s="33"/>
      <c r="J578" s="34">
        <f t="shared" si="8"/>
        <v>0</v>
      </c>
    </row>
    <row r="579" ht="14.25" customHeight="1" spans="2:10">
      <c r="B579" s="23" t="s">
        <v>1315</v>
      </c>
      <c r="C579" s="24" t="s">
        <v>1316</v>
      </c>
      <c r="D579" s="24" t="s">
        <v>1317</v>
      </c>
      <c r="E579" s="22" t="s">
        <v>239</v>
      </c>
      <c r="F579" s="42"/>
      <c r="G579" s="27"/>
      <c r="H579" s="28"/>
      <c r="I579" s="33"/>
      <c r="J579" s="34">
        <f t="shared" si="8"/>
        <v>0</v>
      </c>
    </row>
    <row r="580" ht="14.25" customHeight="1" spans="2:10">
      <c r="B580" s="23" t="s">
        <v>1315</v>
      </c>
      <c r="C580" s="24" t="s">
        <v>1318</v>
      </c>
      <c r="D580" s="24" t="s">
        <v>1319</v>
      </c>
      <c r="E580" s="22" t="s">
        <v>184</v>
      </c>
      <c r="F580" s="42"/>
      <c r="G580" s="27"/>
      <c r="H580" s="28"/>
      <c r="I580" s="33"/>
      <c r="J580" s="34">
        <f t="shared" si="8"/>
        <v>0</v>
      </c>
    </row>
    <row r="581" ht="14.25" customHeight="1" spans="2:10">
      <c r="B581" s="23" t="s">
        <v>1315</v>
      </c>
      <c r="C581" s="24" t="s">
        <v>1320</v>
      </c>
      <c r="D581" s="24" t="s">
        <v>1321</v>
      </c>
      <c r="E581" s="22" t="s">
        <v>28</v>
      </c>
      <c r="F581" s="42"/>
      <c r="G581" s="27"/>
      <c r="H581" s="28"/>
      <c r="I581" s="33"/>
      <c r="J581" s="34">
        <f t="shared" ref="J581:J644" si="9">H581*I581</f>
        <v>0</v>
      </c>
    </row>
    <row r="582" ht="14.25" customHeight="1" spans="2:10">
      <c r="B582" s="23" t="s">
        <v>1315</v>
      </c>
      <c r="C582" s="24" t="s">
        <v>1322</v>
      </c>
      <c r="D582" s="24" t="s">
        <v>1323</v>
      </c>
      <c r="E582" s="22" t="s">
        <v>216</v>
      </c>
      <c r="F582" s="42"/>
      <c r="G582" s="27"/>
      <c r="H582" s="28"/>
      <c r="I582" s="33"/>
      <c r="J582" s="34">
        <f t="shared" si="9"/>
        <v>0</v>
      </c>
    </row>
    <row r="583" ht="14.25" customHeight="1" spans="2:10">
      <c r="B583" s="23" t="s">
        <v>1315</v>
      </c>
      <c r="C583" s="24" t="s">
        <v>1324</v>
      </c>
      <c r="D583" s="24" t="s">
        <v>1325</v>
      </c>
      <c r="E583" s="22" t="s">
        <v>39</v>
      </c>
      <c r="F583" s="42"/>
      <c r="G583" s="27"/>
      <c r="H583" s="28"/>
      <c r="I583" s="33"/>
      <c r="J583" s="34">
        <f t="shared" si="9"/>
        <v>0</v>
      </c>
    </row>
    <row r="584" ht="14.25" customHeight="1" spans="2:10">
      <c r="B584" s="23" t="s">
        <v>1315</v>
      </c>
      <c r="C584" s="24" t="s">
        <v>1326</v>
      </c>
      <c r="D584" s="24" t="s">
        <v>1327</v>
      </c>
      <c r="E584" s="22" t="s">
        <v>1303</v>
      </c>
      <c r="F584" s="42"/>
      <c r="G584" s="27"/>
      <c r="H584" s="28"/>
      <c r="I584" s="33"/>
      <c r="J584" s="34">
        <f t="shared" si="9"/>
        <v>0</v>
      </c>
    </row>
    <row r="585" ht="14.25" customHeight="1" spans="2:10">
      <c r="B585" s="23" t="s">
        <v>1328</v>
      </c>
      <c r="C585" s="24" t="s">
        <v>1329</v>
      </c>
      <c r="D585" s="24" t="s">
        <v>1330</v>
      </c>
      <c r="E585" s="22"/>
      <c r="F585" s="42"/>
      <c r="G585" s="27" t="s">
        <v>1331</v>
      </c>
      <c r="H585" s="28"/>
      <c r="I585" s="33"/>
      <c r="J585" s="34">
        <f t="shared" si="9"/>
        <v>0</v>
      </c>
    </row>
    <row r="586" ht="14.25" customHeight="1" spans="2:10">
      <c r="B586" s="23" t="s">
        <v>1328</v>
      </c>
      <c r="C586" s="24" t="s">
        <v>1332</v>
      </c>
      <c r="D586" s="24" t="s">
        <v>1333</v>
      </c>
      <c r="E586" s="22"/>
      <c r="F586" s="42"/>
      <c r="G586" s="27" t="s">
        <v>1260</v>
      </c>
      <c r="H586" s="28"/>
      <c r="I586" s="33"/>
      <c r="J586" s="34">
        <f t="shared" si="9"/>
        <v>0</v>
      </c>
    </row>
    <row r="587" ht="14.25" customHeight="1" spans="2:10">
      <c r="B587" s="23" t="s">
        <v>1328</v>
      </c>
      <c r="C587" s="24" t="s">
        <v>1334</v>
      </c>
      <c r="D587" s="24" t="s">
        <v>1335</v>
      </c>
      <c r="E587" s="22"/>
      <c r="F587" s="42"/>
      <c r="G587" s="27" t="s">
        <v>1336</v>
      </c>
      <c r="H587" s="28"/>
      <c r="I587" s="33"/>
      <c r="J587" s="34">
        <f t="shared" si="9"/>
        <v>0</v>
      </c>
    </row>
    <row r="588" ht="14.25" customHeight="1" spans="2:10">
      <c r="B588" s="23" t="s">
        <v>1337</v>
      </c>
      <c r="C588" s="24" t="s">
        <v>1338</v>
      </c>
      <c r="D588" s="24" t="s">
        <v>1339</v>
      </c>
      <c r="E588" s="22" t="s">
        <v>1340</v>
      </c>
      <c r="F588" s="42"/>
      <c r="G588" s="27" t="s">
        <v>1331</v>
      </c>
      <c r="H588" s="28"/>
      <c r="I588" s="33"/>
      <c r="J588" s="34">
        <f t="shared" si="9"/>
        <v>0</v>
      </c>
    </row>
    <row r="589" ht="14.25" customHeight="1" spans="2:10">
      <c r="B589" s="23" t="s">
        <v>1337</v>
      </c>
      <c r="C589" s="24" t="s">
        <v>1341</v>
      </c>
      <c r="D589" s="24" t="s">
        <v>1342</v>
      </c>
      <c r="E589" s="25"/>
      <c r="F589" s="42"/>
      <c r="G589" s="27" t="s">
        <v>1260</v>
      </c>
      <c r="H589" s="28"/>
      <c r="I589" s="33"/>
      <c r="J589" s="34">
        <f t="shared" si="9"/>
        <v>0</v>
      </c>
    </row>
    <row r="590" ht="14.25" customHeight="1" spans="2:10">
      <c r="B590" s="23" t="s">
        <v>1337</v>
      </c>
      <c r="C590" s="24" t="s">
        <v>1343</v>
      </c>
      <c r="D590" s="24" t="s">
        <v>1344</v>
      </c>
      <c r="E590" s="25"/>
      <c r="F590" s="42"/>
      <c r="G590" s="27" t="s">
        <v>1336</v>
      </c>
      <c r="H590" s="28"/>
      <c r="I590" s="33"/>
      <c r="J590" s="34">
        <f t="shared" si="9"/>
        <v>0</v>
      </c>
    </row>
    <row r="591" ht="14.25" customHeight="1" spans="2:10">
      <c r="B591" s="23" t="s">
        <v>1337</v>
      </c>
      <c r="C591" s="24" t="s">
        <v>1345</v>
      </c>
      <c r="D591" s="24" t="s">
        <v>1346</v>
      </c>
      <c r="E591" s="22" t="s">
        <v>1347</v>
      </c>
      <c r="F591" s="42"/>
      <c r="G591" s="27" t="s">
        <v>1331</v>
      </c>
      <c r="H591" s="28"/>
      <c r="I591" s="33"/>
      <c r="J591" s="34">
        <f t="shared" si="9"/>
        <v>0</v>
      </c>
    </row>
    <row r="592" ht="14.25" customHeight="1" spans="2:10">
      <c r="B592" s="23" t="s">
        <v>1337</v>
      </c>
      <c r="C592" s="24" t="s">
        <v>1348</v>
      </c>
      <c r="D592" s="24" t="s">
        <v>1349</v>
      </c>
      <c r="E592" s="25"/>
      <c r="F592" s="42"/>
      <c r="G592" s="27" t="s">
        <v>1350</v>
      </c>
      <c r="H592" s="28"/>
      <c r="I592" s="33"/>
      <c r="J592" s="34">
        <f t="shared" si="9"/>
        <v>0</v>
      </c>
    </row>
    <row r="593" ht="14.25" customHeight="1" spans="2:10">
      <c r="B593" s="23" t="s">
        <v>1337</v>
      </c>
      <c r="C593" s="24" t="s">
        <v>1351</v>
      </c>
      <c r="D593" s="24" t="s">
        <v>1352</v>
      </c>
      <c r="E593" s="25"/>
      <c r="F593" s="42"/>
      <c r="G593" s="27" t="s">
        <v>1260</v>
      </c>
      <c r="H593" s="28"/>
      <c r="I593" s="33"/>
      <c r="J593" s="34">
        <f t="shared" si="9"/>
        <v>0</v>
      </c>
    </row>
    <row r="594" ht="14.25" customHeight="1" spans="2:10">
      <c r="B594" s="23" t="s">
        <v>1337</v>
      </c>
      <c r="C594" s="24" t="s">
        <v>1353</v>
      </c>
      <c r="D594" s="24" t="s">
        <v>1354</v>
      </c>
      <c r="E594" s="25"/>
      <c r="F594" s="42"/>
      <c r="G594" s="27" t="s">
        <v>1336</v>
      </c>
      <c r="H594" s="28"/>
      <c r="I594" s="33"/>
      <c r="J594" s="34">
        <f t="shared" si="9"/>
        <v>0</v>
      </c>
    </row>
    <row r="595" ht="14.25" customHeight="1" spans="2:10">
      <c r="B595" s="23" t="s">
        <v>1337</v>
      </c>
      <c r="C595" s="24" t="s">
        <v>1355</v>
      </c>
      <c r="D595" s="24" t="s">
        <v>1356</v>
      </c>
      <c r="E595" s="22" t="s">
        <v>216</v>
      </c>
      <c r="F595" s="42"/>
      <c r="G595" s="27" t="s">
        <v>1331</v>
      </c>
      <c r="H595" s="28"/>
      <c r="I595" s="33"/>
      <c r="J595" s="34">
        <f t="shared" si="9"/>
        <v>0</v>
      </c>
    </row>
    <row r="596" ht="14.25" customHeight="1" spans="2:10">
      <c r="B596" s="23" t="s">
        <v>1337</v>
      </c>
      <c r="C596" s="24" t="s">
        <v>1357</v>
      </c>
      <c r="D596" s="24" t="s">
        <v>1358</v>
      </c>
      <c r="E596" s="25"/>
      <c r="F596" s="42"/>
      <c r="G596" s="27" t="s">
        <v>1260</v>
      </c>
      <c r="H596" s="28"/>
      <c r="I596" s="33"/>
      <c r="J596" s="34">
        <f t="shared" si="9"/>
        <v>0</v>
      </c>
    </row>
    <row r="597" ht="14.25" customHeight="1" spans="2:10">
      <c r="B597" s="23" t="s">
        <v>1337</v>
      </c>
      <c r="C597" s="24" t="s">
        <v>1359</v>
      </c>
      <c r="D597" s="24" t="s">
        <v>1360</v>
      </c>
      <c r="E597" s="25"/>
      <c r="F597" s="42"/>
      <c r="G597" s="27" t="s">
        <v>1336</v>
      </c>
      <c r="H597" s="28"/>
      <c r="I597" s="33"/>
      <c r="J597" s="34">
        <f t="shared" si="9"/>
        <v>0</v>
      </c>
    </row>
    <row r="598" ht="14.25" customHeight="1" spans="2:10">
      <c r="B598" s="23" t="s">
        <v>1337</v>
      </c>
      <c r="C598" s="24" t="s">
        <v>1361</v>
      </c>
      <c r="D598" s="24" t="s">
        <v>1362</v>
      </c>
      <c r="E598" s="22" t="s">
        <v>39</v>
      </c>
      <c r="F598" s="42"/>
      <c r="G598" s="27" t="s">
        <v>1331</v>
      </c>
      <c r="H598" s="28"/>
      <c r="I598" s="33"/>
      <c r="J598" s="34">
        <f t="shared" si="9"/>
        <v>0</v>
      </c>
    </row>
    <row r="599" ht="14.25" customHeight="1" spans="2:10">
      <c r="B599" s="23" t="s">
        <v>1337</v>
      </c>
      <c r="C599" s="24" t="s">
        <v>1363</v>
      </c>
      <c r="D599" s="24" t="s">
        <v>1364</v>
      </c>
      <c r="E599" s="22" t="s">
        <v>1303</v>
      </c>
      <c r="F599" s="42"/>
      <c r="G599" s="27" t="s">
        <v>1350</v>
      </c>
      <c r="H599" s="28"/>
      <c r="I599" s="33"/>
      <c r="J599" s="34">
        <f t="shared" si="9"/>
        <v>0</v>
      </c>
    </row>
    <row r="600" ht="14.25" customHeight="1" spans="2:10">
      <c r="B600" s="23" t="s">
        <v>1337</v>
      </c>
      <c r="C600" s="24" t="s">
        <v>1365</v>
      </c>
      <c r="D600" s="24" t="s">
        <v>1366</v>
      </c>
      <c r="E600" s="22" t="s">
        <v>1367</v>
      </c>
      <c r="F600" s="42"/>
      <c r="G600" s="27" t="s">
        <v>1331</v>
      </c>
      <c r="H600" s="28"/>
      <c r="I600" s="33"/>
      <c r="J600" s="34">
        <f t="shared" si="9"/>
        <v>0</v>
      </c>
    </row>
    <row r="601" ht="14.25" customHeight="1" spans="2:10">
      <c r="B601" s="23" t="s">
        <v>1337</v>
      </c>
      <c r="C601" s="24" t="s">
        <v>1368</v>
      </c>
      <c r="D601" s="24" t="s">
        <v>1369</v>
      </c>
      <c r="E601" s="25"/>
      <c r="F601" s="42"/>
      <c r="G601" s="27" t="s">
        <v>1350</v>
      </c>
      <c r="H601" s="28"/>
      <c r="I601" s="33"/>
      <c r="J601" s="34">
        <f t="shared" si="9"/>
        <v>0</v>
      </c>
    </row>
    <row r="602" ht="14.25" customHeight="1" spans="2:10">
      <c r="B602" s="23" t="s">
        <v>1370</v>
      </c>
      <c r="C602" s="24" t="s">
        <v>1371</v>
      </c>
      <c r="D602" s="24" t="s">
        <v>1372</v>
      </c>
      <c r="E602" s="22"/>
      <c r="F602" s="42"/>
      <c r="G602" s="27" t="s">
        <v>1373</v>
      </c>
      <c r="H602" s="28"/>
      <c r="I602" s="33"/>
      <c r="J602" s="34">
        <f t="shared" si="9"/>
        <v>0</v>
      </c>
    </row>
    <row r="603" ht="14.25" customHeight="1" spans="2:10">
      <c r="B603" s="23" t="s">
        <v>1370</v>
      </c>
      <c r="C603" s="24" t="s">
        <v>1374</v>
      </c>
      <c r="D603" s="24" t="s">
        <v>1375</v>
      </c>
      <c r="E603" s="22"/>
      <c r="F603" s="42"/>
      <c r="G603" s="27" t="s">
        <v>1376</v>
      </c>
      <c r="H603" s="28"/>
      <c r="I603" s="33"/>
      <c r="J603" s="34">
        <f t="shared" si="9"/>
        <v>0</v>
      </c>
    </row>
    <row r="604" ht="14.25" customHeight="1" spans="2:10">
      <c r="B604" s="23" t="s">
        <v>1370</v>
      </c>
      <c r="C604" s="24" t="s">
        <v>1377</v>
      </c>
      <c r="D604" s="24" t="s">
        <v>1378</v>
      </c>
      <c r="E604" s="22"/>
      <c r="F604" s="42"/>
      <c r="G604" s="27" t="s">
        <v>1379</v>
      </c>
      <c r="H604" s="28"/>
      <c r="I604" s="33"/>
      <c r="J604" s="34">
        <f t="shared" si="9"/>
        <v>0</v>
      </c>
    </row>
    <row r="605" ht="14.25" customHeight="1" spans="2:10">
      <c r="B605" s="23" t="s">
        <v>1380</v>
      </c>
      <c r="C605" s="24" t="s">
        <v>1381</v>
      </c>
      <c r="D605" s="24" t="s">
        <v>1382</v>
      </c>
      <c r="E605" s="22"/>
      <c r="F605" s="42"/>
      <c r="G605" s="27" t="s">
        <v>1383</v>
      </c>
      <c r="H605" s="28"/>
      <c r="I605" s="33"/>
      <c r="J605" s="34">
        <f t="shared" si="9"/>
        <v>0</v>
      </c>
    </row>
    <row r="606" ht="14.25" customHeight="1" spans="2:10">
      <c r="B606" s="23" t="s">
        <v>1380</v>
      </c>
      <c r="C606" s="24" t="s">
        <v>1384</v>
      </c>
      <c r="D606" s="24" t="s">
        <v>1385</v>
      </c>
      <c r="E606" s="22"/>
      <c r="F606" s="42"/>
      <c r="G606" s="27" t="s">
        <v>1386</v>
      </c>
      <c r="H606" s="28"/>
      <c r="I606" s="33"/>
      <c r="J606" s="34">
        <f t="shared" si="9"/>
        <v>0</v>
      </c>
    </row>
    <row r="607" ht="14.25" customHeight="1" spans="2:10">
      <c r="B607" s="23" t="s">
        <v>1380</v>
      </c>
      <c r="C607" s="24" t="s">
        <v>1387</v>
      </c>
      <c r="D607" s="24" t="s">
        <v>1388</v>
      </c>
      <c r="E607" s="22"/>
      <c r="F607" s="42"/>
      <c r="G607" s="27" t="s">
        <v>1389</v>
      </c>
      <c r="H607" s="28"/>
      <c r="I607" s="33"/>
      <c r="J607" s="34">
        <f t="shared" si="9"/>
        <v>0</v>
      </c>
    </row>
    <row r="608" ht="14.25" customHeight="1" spans="2:10">
      <c r="B608" s="23" t="s">
        <v>1380</v>
      </c>
      <c r="C608" s="24" t="s">
        <v>1390</v>
      </c>
      <c r="D608" s="24" t="s">
        <v>1391</v>
      </c>
      <c r="E608" s="22"/>
      <c r="F608" s="42"/>
      <c r="G608" s="27" t="s">
        <v>1392</v>
      </c>
      <c r="H608" s="28"/>
      <c r="I608" s="33"/>
      <c r="J608" s="34">
        <f t="shared" si="9"/>
        <v>0</v>
      </c>
    </row>
    <row r="609" ht="14.25" customHeight="1" spans="2:10">
      <c r="B609" s="23" t="s">
        <v>1380</v>
      </c>
      <c r="C609" s="24" t="s">
        <v>1393</v>
      </c>
      <c r="D609" s="24" t="s">
        <v>1394</v>
      </c>
      <c r="E609" s="22"/>
      <c r="F609" s="42"/>
      <c r="G609" s="27" t="s">
        <v>1395</v>
      </c>
      <c r="H609" s="28"/>
      <c r="I609" s="33"/>
      <c r="J609" s="34">
        <f t="shared" si="9"/>
        <v>0</v>
      </c>
    </row>
    <row r="610" ht="14.25" customHeight="1" spans="2:10">
      <c r="B610" s="23" t="s">
        <v>1396</v>
      </c>
      <c r="C610" s="24" t="s">
        <v>1397</v>
      </c>
      <c r="D610" s="24" t="s">
        <v>1398</v>
      </c>
      <c r="E610" s="22"/>
      <c r="F610" s="42"/>
      <c r="G610" s="27" t="s">
        <v>1399</v>
      </c>
      <c r="H610" s="28"/>
      <c r="I610" s="33"/>
      <c r="J610" s="34">
        <f t="shared" si="9"/>
        <v>0</v>
      </c>
    </row>
    <row r="611" ht="14.25" customHeight="1" spans="2:10">
      <c r="B611" s="23" t="s">
        <v>1400</v>
      </c>
      <c r="C611" s="24" t="s">
        <v>1401</v>
      </c>
      <c r="D611" s="24" t="s">
        <v>1402</v>
      </c>
      <c r="E611" s="22"/>
      <c r="F611" s="42"/>
      <c r="G611" s="27" t="s">
        <v>1268</v>
      </c>
      <c r="H611" s="28"/>
      <c r="I611" s="33"/>
      <c r="J611" s="34">
        <f t="shared" si="9"/>
        <v>0</v>
      </c>
    </row>
    <row r="612" ht="14.25" customHeight="1" spans="2:10">
      <c r="B612" s="23" t="s">
        <v>1400</v>
      </c>
      <c r="C612" s="24" t="s">
        <v>1403</v>
      </c>
      <c r="D612" s="24" t="s">
        <v>1404</v>
      </c>
      <c r="E612" s="22"/>
      <c r="F612" s="42"/>
      <c r="G612" s="27" t="s">
        <v>1405</v>
      </c>
      <c r="H612" s="28"/>
      <c r="I612" s="33"/>
      <c r="J612" s="34">
        <f t="shared" si="9"/>
        <v>0</v>
      </c>
    </row>
    <row r="613" ht="14.25" customHeight="1" spans="2:10">
      <c r="B613" s="23" t="s">
        <v>1400</v>
      </c>
      <c r="C613" s="24" t="s">
        <v>1406</v>
      </c>
      <c r="D613" s="24" t="s">
        <v>1407</v>
      </c>
      <c r="E613" s="22"/>
      <c r="F613" s="42"/>
      <c r="G613" s="27" t="s">
        <v>1408</v>
      </c>
      <c r="H613" s="28"/>
      <c r="I613" s="33"/>
      <c r="J613" s="34">
        <f t="shared" si="9"/>
        <v>0</v>
      </c>
    </row>
    <row r="614" ht="14.25" customHeight="1" spans="2:10">
      <c r="B614" s="23" t="s">
        <v>1409</v>
      </c>
      <c r="C614" s="24" t="s">
        <v>1410</v>
      </c>
      <c r="D614" s="24" t="s">
        <v>1411</v>
      </c>
      <c r="E614" s="22"/>
      <c r="F614" s="42"/>
      <c r="G614" s="27" t="s">
        <v>1412</v>
      </c>
      <c r="H614" s="28"/>
      <c r="I614" s="33"/>
      <c r="J614" s="34">
        <f t="shared" si="9"/>
        <v>0</v>
      </c>
    </row>
    <row r="615" ht="14.25" customHeight="1" spans="2:10">
      <c r="B615" s="23" t="s">
        <v>1413</v>
      </c>
      <c r="C615" s="24" t="s">
        <v>1414</v>
      </c>
      <c r="D615" s="24" t="s">
        <v>1415</v>
      </c>
      <c r="E615" s="22"/>
      <c r="F615" s="42"/>
      <c r="G615" s="27" t="s">
        <v>227</v>
      </c>
      <c r="H615" s="28"/>
      <c r="I615" s="33"/>
      <c r="J615" s="34">
        <f t="shared" si="9"/>
        <v>0</v>
      </c>
    </row>
    <row r="616" ht="14.25" customHeight="1" spans="2:10">
      <c r="B616" s="23" t="s">
        <v>1416</v>
      </c>
      <c r="C616" s="24" t="s">
        <v>1417</v>
      </c>
      <c r="D616" s="24" t="s">
        <v>1418</v>
      </c>
      <c r="E616" s="22" t="s">
        <v>1340</v>
      </c>
      <c r="F616" s="42"/>
      <c r="G616" s="27"/>
      <c r="H616" s="28"/>
      <c r="I616" s="33"/>
      <c r="J616" s="34">
        <f t="shared" si="9"/>
        <v>0</v>
      </c>
    </row>
    <row r="617" ht="14.25" customHeight="1" spans="2:10">
      <c r="B617" s="23" t="s">
        <v>1416</v>
      </c>
      <c r="C617" s="24" t="s">
        <v>1419</v>
      </c>
      <c r="D617" s="24" t="s">
        <v>1420</v>
      </c>
      <c r="E617" s="22" t="s">
        <v>1347</v>
      </c>
      <c r="F617" s="42"/>
      <c r="G617" s="27"/>
      <c r="H617" s="28"/>
      <c r="I617" s="33"/>
      <c r="J617" s="34">
        <f t="shared" si="9"/>
        <v>0</v>
      </c>
    </row>
    <row r="618" ht="14.25" customHeight="1" spans="2:10">
      <c r="B618" s="23" t="s">
        <v>1416</v>
      </c>
      <c r="C618" s="24" t="s">
        <v>1421</v>
      </c>
      <c r="D618" s="24" t="s">
        <v>1422</v>
      </c>
      <c r="E618" s="22" t="s">
        <v>1423</v>
      </c>
      <c r="F618" s="42"/>
      <c r="G618" s="27"/>
      <c r="H618" s="28"/>
      <c r="I618" s="33"/>
      <c r="J618" s="34">
        <f t="shared" si="9"/>
        <v>0</v>
      </c>
    </row>
    <row r="619" ht="14.25" customHeight="1" spans="2:10">
      <c r="B619" s="23" t="s">
        <v>1416</v>
      </c>
      <c r="C619" s="24" t="s">
        <v>1424</v>
      </c>
      <c r="D619" s="24" t="s">
        <v>1425</v>
      </c>
      <c r="E619" s="22" t="s">
        <v>1426</v>
      </c>
      <c r="F619" s="42"/>
      <c r="G619" s="27"/>
      <c r="H619" s="28"/>
      <c r="I619" s="33"/>
      <c r="J619" s="34">
        <f t="shared" si="9"/>
        <v>0</v>
      </c>
    </row>
    <row r="620" ht="14.25" customHeight="1" spans="2:10">
      <c r="B620" s="23" t="s">
        <v>1427</v>
      </c>
      <c r="C620" s="24" t="s">
        <v>1428</v>
      </c>
      <c r="D620" s="24" t="s">
        <v>1429</v>
      </c>
      <c r="E620" s="22" t="s">
        <v>1340</v>
      </c>
      <c r="F620" s="42"/>
      <c r="G620" s="27"/>
      <c r="H620" s="28"/>
      <c r="I620" s="33"/>
      <c r="J620" s="34">
        <f t="shared" si="9"/>
        <v>0</v>
      </c>
    </row>
    <row r="621" ht="14.25" customHeight="1" spans="2:10">
      <c r="B621" s="23" t="s">
        <v>1427</v>
      </c>
      <c r="C621" s="24" t="s">
        <v>1430</v>
      </c>
      <c r="D621" s="24" t="s">
        <v>1431</v>
      </c>
      <c r="E621" s="22" t="s">
        <v>1347</v>
      </c>
      <c r="F621" s="42"/>
      <c r="G621" s="27"/>
      <c r="H621" s="28"/>
      <c r="I621" s="33"/>
      <c r="J621" s="34">
        <f t="shared" si="9"/>
        <v>0</v>
      </c>
    </row>
    <row r="622" ht="14.25" customHeight="1" spans="2:10">
      <c r="B622" s="23" t="s">
        <v>1427</v>
      </c>
      <c r="C622" s="24" t="s">
        <v>1432</v>
      </c>
      <c r="D622" s="24" t="s">
        <v>1433</v>
      </c>
      <c r="E622" s="22" t="s">
        <v>1434</v>
      </c>
      <c r="F622" s="42"/>
      <c r="G622" s="27"/>
      <c r="H622" s="28"/>
      <c r="I622" s="33"/>
      <c r="J622" s="34">
        <f t="shared" si="9"/>
        <v>0</v>
      </c>
    </row>
    <row r="623" ht="14.25" customHeight="1" spans="2:10">
      <c r="B623" s="23" t="s">
        <v>1427</v>
      </c>
      <c r="C623" s="24" t="s">
        <v>1435</v>
      </c>
      <c r="D623" s="24" t="s">
        <v>1436</v>
      </c>
      <c r="E623" s="22" t="s">
        <v>216</v>
      </c>
      <c r="F623" s="42"/>
      <c r="G623" s="27"/>
      <c r="H623" s="28"/>
      <c r="I623" s="33"/>
      <c r="J623" s="34">
        <f t="shared" si="9"/>
        <v>0</v>
      </c>
    </row>
    <row r="624" ht="14.25" customHeight="1" spans="2:10">
      <c r="B624" s="23" t="s">
        <v>1427</v>
      </c>
      <c r="C624" s="24" t="s">
        <v>1437</v>
      </c>
      <c r="D624" s="24" t="s">
        <v>1438</v>
      </c>
      <c r="E624" s="22" t="s">
        <v>39</v>
      </c>
      <c r="F624" s="42"/>
      <c r="G624" s="27"/>
      <c r="H624" s="28"/>
      <c r="I624" s="33"/>
      <c r="J624" s="34">
        <f t="shared" si="9"/>
        <v>0</v>
      </c>
    </row>
    <row r="625" ht="14.25" customHeight="1" spans="2:10">
      <c r="B625" s="23" t="s">
        <v>1427</v>
      </c>
      <c r="C625" s="24" t="s">
        <v>1439</v>
      </c>
      <c r="D625" s="24" t="s">
        <v>1440</v>
      </c>
      <c r="E625" s="22" t="s">
        <v>1303</v>
      </c>
      <c r="F625" s="42"/>
      <c r="G625" s="27"/>
      <c r="H625" s="28"/>
      <c r="I625" s="33"/>
      <c r="J625" s="34">
        <f t="shared" si="9"/>
        <v>0</v>
      </c>
    </row>
    <row r="626" ht="14.25" customHeight="1" spans="2:10">
      <c r="B626" s="23" t="s">
        <v>1427</v>
      </c>
      <c r="C626" s="24" t="s">
        <v>1441</v>
      </c>
      <c r="D626" s="24" t="s">
        <v>1442</v>
      </c>
      <c r="E626" s="22" t="s">
        <v>1367</v>
      </c>
      <c r="F626" s="42"/>
      <c r="G626" s="27"/>
      <c r="H626" s="28"/>
      <c r="I626" s="33"/>
      <c r="J626" s="34">
        <f t="shared" si="9"/>
        <v>0</v>
      </c>
    </row>
    <row r="627" ht="14.25" customHeight="1" spans="2:10">
      <c r="B627" s="23" t="s">
        <v>1443</v>
      </c>
      <c r="C627" s="24" t="s">
        <v>1444</v>
      </c>
      <c r="D627" s="24" t="s">
        <v>1445</v>
      </c>
      <c r="E627" s="22" t="s">
        <v>1340</v>
      </c>
      <c r="F627" s="42"/>
      <c r="G627" s="27"/>
      <c r="H627" s="28"/>
      <c r="I627" s="33"/>
      <c r="J627" s="34">
        <f t="shared" si="9"/>
        <v>0</v>
      </c>
    </row>
    <row r="628" ht="14.25" customHeight="1" spans="2:10">
      <c r="B628" s="23" t="s">
        <v>1443</v>
      </c>
      <c r="C628" s="24" t="s">
        <v>1446</v>
      </c>
      <c r="D628" s="24" t="s">
        <v>1447</v>
      </c>
      <c r="E628" s="22" t="s">
        <v>1448</v>
      </c>
      <c r="F628" s="42"/>
      <c r="G628" s="27"/>
      <c r="H628" s="28"/>
      <c r="I628" s="33"/>
      <c r="J628" s="34">
        <f t="shared" si="9"/>
        <v>0</v>
      </c>
    </row>
    <row r="629" ht="14.25" customHeight="1" spans="2:10">
      <c r="B629" s="23" t="s">
        <v>1443</v>
      </c>
      <c r="C629" s="24" t="s">
        <v>1449</v>
      </c>
      <c r="D629" s="24" t="s">
        <v>1450</v>
      </c>
      <c r="E629" s="22" t="s">
        <v>1347</v>
      </c>
      <c r="F629" s="42"/>
      <c r="G629" s="27"/>
      <c r="H629" s="28"/>
      <c r="I629" s="33"/>
      <c r="J629" s="34">
        <f t="shared" si="9"/>
        <v>0</v>
      </c>
    </row>
    <row r="630" ht="14.25" customHeight="1" spans="2:10">
      <c r="B630" s="23" t="s">
        <v>1443</v>
      </c>
      <c r="C630" s="24" t="s">
        <v>1451</v>
      </c>
      <c r="D630" s="24" t="s">
        <v>1452</v>
      </c>
      <c r="E630" s="22" t="s">
        <v>216</v>
      </c>
      <c r="F630" s="42"/>
      <c r="G630" s="27"/>
      <c r="H630" s="28"/>
      <c r="I630" s="33"/>
      <c r="J630" s="34">
        <f t="shared" si="9"/>
        <v>0</v>
      </c>
    </row>
    <row r="631" ht="14.25" customHeight="1" spans="2:10">
      <c r="B631" s="23" t="s">
        <v>1443</v>
      </c>
      <c r="C631" s="24" t="s">
        <v>1453</v>
      </c>
      <c r="D631" s="24" t="s">
        <v>1454</v>
      </c>
      <c r="E631" s="22" t="s">
        <v>39</v>
      </c>
      <c r="F631" s="42"/>
      <c r="G631" s="27"/>
      <c r="H631" s="28"/>
      <c r="I631" s="33"/>
      <c r="J631" s="34">
        <f t="shared" si="9"/>
        <v>0</v>
      </c>
    </row>
    <row r="632" ht="14.25" customHeight="1" spans="2:10">
      <c r="B632" s="23" t="s">
        <v>1443</v>
      </c>
      <c r="C632" s="24" t="s">
        <v>1455</v>
      </c>
      <c r="D632" s="24" t="s">
        <v>1456</v>
      </c>
      <c r="E632" s="22" t="s">
        <v>1303</v>
      </c>
      <c r="F632" s="42"/>
      <c r="G632" s="27"/>
      <c r="H632" s="28"/>
      <c r="I632" s="33"/>
      <c r="J632" s="34">
        <f t="shared" si="9"/>
        <v>0</v>
      </c>
    </row>
    <row r="633" ht="14.25" customHeight="1" spans="2:10">
      <c r="B633" s="23" t="s">
        <v>1457</v>
      </c>
      <c r="C633" s="24" t="s">
        <v>1458</v>
      </c>
      <c r="D633" s="24" t="s">
        <v>1459</v>
      </c>
      <c r="E633" s="22" t="s">
        <v>1340</v>
      </c>
      <c r="F633" s="42"/>
      <c r="G633" s="27"/>
      <c r="H633" s="28"/>
      <c r="I633" s="33"/>
      <c r="J633" s="34">
        <f t="shared" si="9"/>
        <v>0</v>
      </c>
    </row>
    <row r="634" ht="14.25" customHeight="1" spans="2:10">
      <c r="B634" s="23" t="s">
        <v>1457</v>
      </c>
      <c r="C634" s="24" t="s">
        <v>1460</v>
      </c>
      <c r="D634" s="24" t="s">
        <v>1461</v>
      </c>
      <c r="E634" s="22" t="s">
        <v>1347</v>
      </c>
      <c r="F634" s="42"/>
      <c r="G634" s="27"/>
      <c r="H634" s="28"/>
      <c r="I634" s="33"/>
      <c r="J634" s="34">
        <f t="shared" si="9"/>
        <v>0</v>
      </c>
    </row>
    <row r="635" ht="14.25" customHeight="1" spans="2:10">
      <c r="B635" s="23" t="s">
        <v>1457</v>
      </c>
      <c r="C635" s="24" t="s">
        <v>1462</v>
      </c>
      <c r="D635" s="24" t="s">
        <v>1463</v>
      </c>
      <c r="E635" s="22" t="s">
        <v>216</v>
      </c>
      <c r="F635" s="42"/>
      <c r="G635" s="27"/>
      <c r="H635" s="28"/>
      <c r="I635" s="33"/>
      <c r="J635" s="34">
        <f t="shared" si="9"/>
        <v>0</v>
      </c>
    </row>
    <row r="636" ht="14.25" customHeight="1" spans="2:10">
      <c r="B636" s="23" t="s">
        <v>1457</v>
      </c>
      <c r="C636" s="24" t="s">
        <v>1464</v>
      </c>
      <c r="D636" s="24" t="s">
        <v>1465</v>
      </c>
      <c r="E636" s="22" t="s">
        <v>1367</v>
      </c>
      <c r="F636" s="42"/>
      <c r="G636" s="27"/>
      <c r="H636" s="28"/>
      <c r="I636" s="33"/>
      <c r="J636" s="34">
        <f t="shared" si="9"/>
        <v>0</v>
      </c>
    </row>
    <row r="637" ht="14.25" customHeight="1" spans="2:10">
      <c r="B637" s="23" t="s">
        <v>1466</v>
      </c>
      <c r="C637" s="24" t="s">
        <v>1467</v>
      </c>
      <c r="D637" s="24" t="s">
        <v>1468</v>
      </c>
      <c r="E637" s="22" t="s">
        <v>1469</v>
      </c>
      <c r="F637" s="42"/>
      <c r="G637" s="27"/>
      <c r="H637" s="28"/>
      <c r="I637" s="33"/>
      <c r="J637" s="34">
        <f t="shared" si="9"/>
        <v>0</v>
      </c>
    </row>
    <row r="638" ht="14.25" customHeight="1" spans="2:10">
      <c r="B638" s="23" t="s">
        <v>1466</v>
      </c>
      <c r="C638" s="24" t="s">
        <v>1470</v>
      </c>
      <c r="D638" s="24" t="s">
        <v>1471</v>
      </c>
      <c r="E638" s="22" t="s">
        <v>1472</v>
      </c>
      <c r="F638" s="42"/>
      <c r="G638" s="27"/>
      <c r="H638" s="28"/>
      <c r="I638" s="33"/>
      <c r="J638" s="34">
        <f t="shared" si="9"/>
        <v>0</v>
      </c>
    </row>
    <row r="639" ht="14.25" customHeight="1" spans="2:10">
      <c r="B639" s="23" t="s">
        <v>1466</v>
      </c>
      <c r="C639" s="24" t="s">
        <v>1473</v>
      </c>
      <c r="D639" s="24" t="s">
        <v>1474</v>
      </c>
      <c r="E639" s="22" t="s">
        <v>1475</v>
      </c>
      <c r="F639" s="42"/>
      <c r="G639" s="27"/>
      <c r="H639" s="28"/>
      <c r="I639" s="33"/>
      <c r="J639" s="34">
        <f t="shared" si="9"/>
        <v>0</v>
      </c>
    </row>
    <row r="640" ht="14.25" customHeight="1" spans="2:10">
      <c r="B640" s="23" t="s">
        <v>1466</v>
      </c>
      <c r="C640" s="24" t="s">
        <v>1476</v>
      </c>
      <c r="D640" s="24" t="s">
        <v>1477</v>
      </c>
      <c r="E640" s="22" t="s">
        <v>1478</v>
      </c>
      <c r="F640" s="42"/>
      <c r="G640" s="27"/>
      <c r="H640" s="28"/>
      <c r="I640" s="33"/>
      <c r="J640" s="34">
        <f t="shared" si="9"/>
        <v>0</v>
      </c>
    </row>
    <row r="641" ht="14.25" customHeight="1" spans="2:10">
      <c r="B641" s="23" t="s">
        <v>1479</v>
      </c>
      <c r="C641" s="24" t="s">
        <v>1480</v>
      </c>
      <c r="D641" s="24" t="s">
        <v>1481</v>
      </c>
      <c r="E641" s="22" t="s">
        <v>1340</v>
      </c>
      <c r="F641" s="42"/>
      <c r="G641" s="27"/>
      <c r="H641" s="28"/>
      <c r="I641" s="33"/>
      <c r="J641" s="34">
        <f t="shared" si="9"/>
        <v>0</v>
      </c>
    </row>
    <row r="642" ht="14.25" customHeight="1" spans="2:10">
      <c r="B642" s="23" t="s">
        <v>1479</v>
      </c>
      <c r="C642" s="24" t="s">
        <v>1482</v>
      </c>
      <c r="D642" s="24" t="s">
        <v>1483</v>
      </c>
      <c r="E642" s="22" t="s">
        <v>1484</v>
      </c>
      <c r="F642" s="42"/>
      <c r="G642" s="27"/>
      <c r="H642" s="28"/>
      <c r="I642" s="33"/>
      <c r="J642" s="34">
        <f t="shared" si="9"/>
        <v>0</v>
      </c>
    </row>
    <row r="643" ht="14.25" customHeight="1" spans="2:10">
      <c r="B643" s="23" t="s">
        <v>1479</v>
      </c>
      <c r="C643" s="24" t="s">
        <v>1485</v>
      </c>
      <c r="D643" s="24" t="s">
        <v>1486</v>
      </c>
      <c r="E643" s="22" t="s">
        <v>1347</v>
      </c>
      <c r="F643" s="42"/>
      <c r="G643" s="27"/>
      <c r="H643" s="28"/>
      <c r="I643" s="33"/>
      <c r="J643" s="34">
        <f t="shared" si="9"/>
        <v>0</v>
      </c>
    </row>
    <row r="644" ht="14.25" customHeight="1" spans="2:10">
      <c r="B644" s="23" t="s">
        <v>1479</v>
      </c>
      <c r="C644" s="24" t="s">
        <v>1487</v>
      </c>
      <c r="D644" s="24" t="s">
        <v>1488</v>
      </c>
      <c r="E644" s="22" t="s">
        <v>1489</v>
      </c>
      <c r="F644" s="42"/>
      <c r="G644" s="27"/>
      <c r="H644" s="28"/>
      <c r="I644" s="33"/>
      <c r="J644" s="34">
        <f t="shared" si="9"/>
        <v>0</v>
      </c>
    </row>
    <row r="645" ht="14.25" customHeight="1" spans="2:10">
      <c r="B645" s="23" t="s">
        <v>1479</v>
      </c>
      <c r="C645" s="24" t="s">
        <v>1490</v>
      </c>
      <c r="D645" s="24" t="s">
        <v>1491</v>
      </c>
      <c r="E645" s="22" t="s">
        <v>216</v>
      </c>
      <c r="F645" s="42"/>
      <c r="G645" s="27"/>
      <c r="H645" s="28"/>
      <c r="I645" s="33"/>
      <c r="J645" s="34">
        <f t="shared" ref="J645:J702" si="10">H645*I645</f>
        <v>0</v>
      </c>
    </row>
    <row r="646" ht="14.25" customHeight="1" spans="2:10">
      <c r="B646" s="23" t="s">
        <v>1479</v>
      </c>
      <c r="C646" s="24" t="s">
        <v>1492</v>
      </c>
      <c r="D646" s="24" t="s">
        <v>1493</v>
      </c>
      <c r="E646" s="22" t="s">
        <v>1494</v>
      </c>
      <c r="F646" s="42"/>
      <c r="G646" s="27"/>
      <c r="H646" s="28"/>
      <c r="I646" s="33"/>
      <c r="J646" s="34">
        <f t="shared" si="10"/>
        <v>0</v>
      </c>
    </row>
    <row r="647" ht="14.25" customHeight="1" spans="2:10">
      <c r="B647" s="23" t="s">
        <v>1479</v>
      </c>
      <c r="C647" s="24" t="s">
        <v>1495</v>
      </c>
      <c r="D647" s="24" t="s">
        <v>1496</v>
      </c>
      <c r="E647" s="22" t="s">
        <v>1367</v>
      </c>
      <c r="F647" s="42"/>
      <c r="G647" s="27"/>
      <c r="H647" s="28"/>
      <c r="I647" s="33"/>
      <c r="J647" s="34">
        <f t="shared" si="10"/>
        <v>0</v>
      </c>
    </row>
    <row r="648" ht="14.25" customHeight="1" spans="2:10">
      <c r="B648" s="23" t="s">
        <v>1479</v>
      </c>
      <c r="C648" s="24" t="s">
        <v>1497</v>
      </c>
      <c r="D648" s="24" t="s">
        <v>1498</v>
      </c>
      <c r="E648" s="22" t="s">
        <v>1499</v>
      </c>
      <c r="F648" s="42"/>
      <c r="G648" s="27"/>
      <c r="H648" s="28"/>
      <c r="I648" s="33"/>
      <c r="J648" s="34">
        <f t="shared" si="10"/>
        <v>0</v>
      </c>
    </row>
    <row r="649" ht="14.25" customHeight="1" spans="2:10">
      <c r="B649" s="23" t="s">
        <v>1500</v>
      </c>
      <c r="C649" s="24" t="s">
        <v>1501</v>
      </c>
      <c r="D649" s="24" t="s">
        <v>1502</v>
      </c>
      <c r="E649" s="22" t="s">
        <v>1340</v>
      </c>
      <c r="F649" s="42"/>
      <c r="G649" s="27"/>
      <c r="H649" s="28"/>
      <c r="I649" s="33"/>
      <c r="J649" s="34">
        <f t="shared" si="10"/>
        <v>0</v>
      </c>
    </row>
    <row r="650" ht="14.25" customHeight="1" spans="2:10">
      <c r="B650" s="23" t="s">
        <v>1500</v>
      </c>
      <c r="C650" s="24" t="s">
        <v>1503</v>
      </c>
      <c r="D650" s="24" t="s">
        <v>1504</v>
      </c>
      <c r="E650" s="22" t="s">
        <v>1347</v>
      </c>
      <c r="F650" s="42"/>
      <c r="G650" s="27"/>
      <c r="H650" s="28"/>
      <c r="I650" s="33"/>
      <c r="J650" s="34">
        <f t="shared" si="10"/>
        <v>0</v>
      </c>
    </row>
    <row r="651" ht="14.25" customHeight="1" spans="2:10">
      <c r="B651" s="23" t="s">
        <v>1500</v>
      </c>
      <c r="C651" s="24" t="s">
        <v>1505</v>
      </c>
      <c r="D651" s="24" t="s">
        <v>1506</v>
      </c>
      <c r="E651" s="22" t="s">
        <v>1434</v>
      </c>
      <c r="F651" s="42"/>
      <c r="G651" s="27"/>
      <c r="H651" s="28"/>
      <c r="I651" s="33"/>
      <c r="J651" s="34">
        <f t="shared" si="10"/>
        <v>0</v>
      </c>
    </row>
    <row r="652" ht="14.25" customHeight="1" spans="2:10">
      <c r="B652" s="23" t="s">
        <v>1500</v>
      </c>
      <c r="C652" s="24" t="s">
        <v>1507</v>
      </c>
      <c r="D652" s="24" t="s">
        <v>1508</v>
      </c>
      <c r="E652" s="22" t="s">
        <v>216</v>
      </c>
      <c r="F652" s="42"/>
      <c r="G652" s="27"/>
      <c r="H652" s="28"/>
      <c r="I652" s="33"/>
      <c r="J652" s="34">
        <f t="shared" si="10"/>
        <v>0</v>
      </c>
    </row>
    <row r="653" ht="14.25" customHeight="1" spans="2:10">
      <c r="B653" s="23" t="s">
        <v>1500</v>
      </c>
      <c r="C653" s="24" t="s">
        <v>1509</v>
      </c>
      <c r="D653" s="24" t="s">
        <v>1510</v>
      </c>
      <c r="E653" s="22" t="s">
        <v>227</v>
      </c>
      <c r="F653" s="42"/>
      <c r="G653" s="27"/>
      <c r="H653" s="28"/>
      <c r="I653" s="33"/>
      <c r="J653" s="34">
        <f t="shared" si="10"/>
        <v>0</v>
      </c>
    </row>
    <row r="654" ht="14.25" customHeight="1" spans="2:10">
      <c r="B654" s="23" t="s">
        <v>1500</v>
      </c>
      <c r="C654" s="24" t="s">
        <v>1511</v>
      </c>
      <c r="D654" s="24" t="s">
        <v>1512</v>
      </c>
      <c r="E654" s="22" t="s">
        <v>1367</v>
      </c>
      <c r="F654" s="42"/>
      <c r="G654" s="27"/>
      <c r="H654" s="28"/>
      <c r="I654" s="33"/>
      <c r="J654" s="34">
        <f t="shared" si="10"/>
        <v>0</v>
      </c>
    </row>
    <row r="655" ht="14.25" customHeight="1" spans="2:10">
      <c r="B655" s="23" t="s">
        <v>1513</v>
      </c>
      <c r="C655" s="24" t="s">
        <v>1514</v>
      </c>
      <c r="D655" s="24" t="s">
        <v>1515</v>
      </c>
      <c r="E655" s="22" t="s">
        <v>1340</v>
      </c>
      <c r="F655" s="42"/>
      <c r="G655" s="27"/>
      <c r="H655" s="28"/>
      <c r="I655" s="33"/>
      <c r="J655" s="34">
        <f t="shared" si="10"/>
        <v>0</v>
      </c>
    </row>
    <row r="656" ht="14.25" customHeight="1" spans="2:10">
      <c r="B656" s="23" t="s">
        <v>1513</v>
      </c>
      <c r="C656" s="24" t="s">
        <v>1516</v>
      </c>
      <c r="D656" s="24" t="s">
        <v>1517</v>
      </c>
      <c r="E656" s="22" t="s">
        <v>1347</v>
      </c>
      <c r="F656" s="42"/>
      <c r="G656" s="27"/>
      <c r="H656" s="28"/>
      <c r="I656" s="33"/>
      <c r="J656" s="34">
        <f t="shared" si="10"/>
        <v>0</v>
      </c>
    </row>
    <row r="657" ht="14.25" customHeight="1" spans="2:10">
      <c r="B657" s="23" t="s">
        <v>1513</v>
      </c>
      <c r="C657" s="24" t="s">
        <v>1518</v>
      </c>
      <c r="D657" s="24" t="s">
        <v>1519</v>
      </c>
      <c r="E657" s="22" t="s">
        <v>216</v>
      </c>
      <c r="F657" s="42"/>
      <c r="G657" s="27"/>
      <c r="H657" s="28"/>
      <c r="I657" s="33"/>
      <c r="J657" s="34">
        <f t="shared" si="10"/>
        <v>0</v>
      </c>
    </row>
    <row r="658" ht="14.25" customHeight="1" spans="2:10">
      <c r="B658" s="23" t="s">
        <v>1513</v>
      </c>
      <c r="C658" s="24" t="s">
        <v>1520</v>
      </c>
      <c r="D658" s="24" t="s">
        <v>1521</v>
      </c>
      <c r="E658" s="22" t="s">
        <v>1367</v>
      </c>
      <c r="F658" s="42"/>
      <c r="G658" s="27"/>
      <c r="H658" s="28"/>
      <c r="I658" s="33"/>
      <c r="J658" s="34">
        <f t="shared" si="10"/>
        <v>0</v>
      </c>
    </row>
    <row r="659" ht="14.25" customHeight="1" spans="2:10">
      <c r="B659" s="23" t="s">
        <v>1522</v>
      </c>
      <c r="C659" s="24" t="s">
        <v>1523</v>
      </c>
      <c r="D659" s="24" t="s">
        <v>1524</v>
      </c>
      <c r="E659" s="22" t="s">
        <v>1340</v>
      </c>
      <c r="F659" s="42"/>
      <c r="G659" s="27"/>
      <c r="H659" s="28"/>
      <c r="I659" s="33"/>
      <c r="J659" s="34">
        <f t="shared" si="10"/>
        <v>0</v>
      </c>
    </row>
    <row r="660" ht="14.25" customHeight="1" spans="2:10">
      <c r="B660" s="23" t="s">
        <v>1522</v>
      </c>
      <c r="C660" s="24" t="s">
        <v>1525</v>
      </c>
      <c r="D660" s="24" t="s">
        <v>1526</v>
      </c>
      <c r="E660" s="22" t="s">
        <v>1347</v>
      </c>
      <c r="F660" s="42"/>
      <c r="G660" s="27"/>
      <c r="H660" s="28"/>
      <c r="I660" s="33"/>
      <c r="J660" s="34">
        <f t="shared" si="10"/>
        <v>0</v>
      </c>
    </row>
    <row r="661" ht="14.25" customHeight="1" spans="2:10">
      <c r="B661" s="23" t="s">
        <v>1522</v>
      </c>
      <c r="C661" s="24" t="s">
        <v>1527</v>
      </c>
      <c r="D661" s="24" t="s">
        <v>1528</v>
      </c>
      <c r="E661" s="22" t="s">
        <v>216</v>
      </c>
      <c r="F661" s="42"/>
      <c r="G661" s="27"/>
      <c r="H661" s="28"/>
      <c r="I661" s="33"/>
      <c r="J661" s="34">
        <f t="shared" si="10"/>
        <v>0</v>
      </c>
    </row>
    <row r="662" ht="14.25" customHeight="1" spans="2:10">
      <c r="B662" s="23" t="s">
        <v>1522</v>
      </c>
      <c r="C662" s="24" t="s">
        <v>1529</v>
      </c>
      <c r="D662" s="24" t="s">
        <v>1530</v>
      </c>
      <c r="E662" s="22" t="s">
        <v>1367</v>
      </c>
      <c r="F662" s="42"/>
      <c r="G662" s="27"/>
      <c r="H662" s="28"/>
      <c r="I662" s="33"/>
      <c r="J662" s="34">
        <f t="shared" si="10"/>
        <v>0</v>
      </c>
    </row>
    <row r="663" ht="14.25" customHeight="1" spans="2:10">
      <c r="B663" s="23" t="s">
        <v>1531</v>
      </c>
      <c r="C663" s="24" t="s">
        <v>1532</v>
      </c>
      <c r="D663" s="24" t="s">
        <v>1533</v>
      </c>
      <c r="E663" s="22" t="s">
        <v>1347</v>
      </c>
      <c r="F663" s="42"/>
      <c r="G663" s="27"/>
      <c r="H663" s="28"/>
      <c r="I663" s="33"/>
      <c r="J663" s="34">
        <f t="shared" si="10"/>
        <v>0</v>
      </c>
    </row>
    <row r="664" ht="14.25" customHeight="1" spans="2:10">
      <c r="B664" s="23" t="s">
        <v>1531</v>
      </c>
      <c r="C664" s="24" t="s">
        <v>1534</v>
      </c>
      <c r="D664" s="24" t="s">
        <v>1535</v>
      </c>
      <c r="E664" s="22" t="s">
        <v>216</v>
      </c>
      <c r="F664" s="42"/>
      <c r="G664" s="27"/>
      <c r="H664" s="28"/>
      <c r="I664" s="33"/>
      <c r="J664" s="34">
        <f t="shared" si="10"/>
        <v>0</v>
      </c>
    </row>
    <row r="665" ht="14.25" customHeight="1" spans="2:10">
      <c r="B665" s="23" t="s">
        <v>1536</v>
      </c>
      <c r="C665" s="24" t="s">
        <v>1537</v>
      </c>
      <c r="D665" s="24" t="s">
        <v>1538</v>
      </c>
      <c r="E665" s="22" t="s">
        <v>1347</v>
      </c>
      <c r="F665" s="42"/>
      <c r="G665" s="27"/>
      <c r="H665" s="28"/>
      <c r="I665" s="33"/>
      <c r="J665" s="34">
        <f t="shared" si="10"/>
        <v>0</v>
      </c>
    </row>
    <row r="666" ht="14.25" customHeight="1" spans="2:10">
      <c r="B666" s="23" t="s">
        <v>1536</v>
      </c>
      <c r="C666" s="24" t="s">
        <v>1539</v>
      </c>
      <c r="D666" s="24" t="s">
        <v>1540</v>
      </c>
      <c r="E666" s="22" t="s">
        <v>216</v>
      </c>
      <c r="F666" s="42"/>
      <c r="G666" s="27"/>
      <c r="H666" s="28"/>
      <c r="I666" s="33"/>
      <c r="J666" s="34">
        <f t="shared" si="10"/>
        <v>0</v>
      </c>
    </row>
    <row r="667" ht="14.25" customHeight="1" spans="2:10">
      <c r="B667" s="23" t="s">
        <v>1541</v>
      </c>
      <c r="C667" s="24" t="s">
        <v>1542</v>
      </c>
      <c r="D667" s="24" t="s">
        <v>1543</v>
      </c>
      <c r="E667" s="22" t="s">
        <v>1544</v>
      </c>
      <c r="F667" s="42"/>
      <c r="G667" s="27" t="s">
        <v>1544</v>
      </c>
      <c r="H667" s="28"/>
      <c r="I667" s="33"/>
      <c r="J667" s="34">
        <f t="shared" si="10"/>
        <v>0</v>
      </c>
    </row>
    <row r="668" ht="14.25" customHeight="1" spans="2:10">
      <c r="B668" s="23" t="s">
        <v>1545</v>
      </c>
      <c r="C668" s="24" t="s">
        <v>1546</v>
      </c>
      <c r="D668" s="24" t="s">
        <v>1547</v>
      </c>
      <c r="E668" s="22" t="s">
        <v>216</v>
      </c>
      <c r="F668" s="42"/>
      <c r="G668" s="27"/>
      <c r="H668" s="28"/>
      <c r="I668" s="33"/>
      <c r="J668" s="34">
        <f t="shared" si="10"/>
        <v>0</v>
      </c>
    </row>
    <row r="669" ht="14.25" customHeight="1" spans="2:10">
      <c r="B669" s="23" t="s">
        <v>1545</v>
      </c>
      <c r="C669" s="24" t="s">
        <v>1548</v>
      </c>
      <c r="D669" s="24" t="s">
        <v>1549</v>
      </c>
      <c r="E669" s="22" t="s">
        <v>227</v>
      </c>
      <c r="F669" s="42"/>
      <c r="G669" s="27"/>
      <c r="H669" s="28"/>
      <c r="I669" s="33"/>
      <c r="J669" s="34">
        <f t="shared" si="10"/>
        <v>0</v>
      </c>
    </row>
    <row r="670" ht="14.25" customHeight="1" spans="2:10">
      <c r="B670" s="23" t="s">
        <v>1550</v>
      </c>
      <c r="C670" s="24" t="s">
        <v>1551</v>
      </c>
      <c r="D670" s="24" t="s">
        <v>1552</v>
      </c>
      <c r="E670" s="22" t="s">
        <v>1553</v>
      </c>
      <c r="F670" s="42"/>
      <c r="G670" s="27"/>
      <c r="H670" s="28"/>
      <c r="I670" s="33"/>
      <c r="J670" s="34">
        <f t="shared" si="10"/>
        <v>0</v>
      </c>
    </row>
    <row r="671" ht="14.25" customHeight="1" spans="2:10">
      <c r="B671" s="23" t="s">
        <v>1550</v>
      </c>
      <c r="C671" s="24" t="s">
        <v>1554</v>
      </c>
      <c r="D671" s="24" t="s">
        <v>1555</v>
      </c>
      <c r="E671" s="22" t="s">
        <v>1556</v>
      </c>
      <c r="F671" s="42"/>
      <c r="G671" s="27"/>
      <c r="H671" s="28"/>
      <c r="I671" s="33"/>
      <c r="J671" s="34">
        <f t="shared" si="10"/>
        <v>0</v>
      </c>
    </row>
    <row r="672" ht="14.25" customHeight="1" spans="2:10">
      <c r="B672" s="23" t="s">
        <v>1550</v>
      </c>
      <c r="C672" s="24" t="s">
        <v>1557</v>
      </c>
      <c r="D672" s="24" t="s">
        <v>1558</v>
      </c>
      <c r="E672" s="22" t="s">
        <v>1559</v>
      </c>
      <c r="F672" s="42"/>
      <c r="G672" s="27"/>
      <c r="H672" s="28"/>
      <c r="I672" s="33"/>
      <c r="J672" s="34">
        <f t="shared" si="10"/>
        <v>0</v>
      </c>
    </row>
    <row r="673" ht="14.25" customHeight="1" spans="2:10">
      <c r="B673" s="23" t="s">
        <v>1560</v>
      </c>
      <c r="C673" s="24" t="s">
        <v>1561</v>
      </c>
      <c r="D673" s="24" t="s">
        <v>1562</v>
      </c>
      <c r="E673" s="22" t="s">
        <v>216</v>
      </c>
      <c r="F673" s="42"/>
      <c r="G673" s="27"/>
      <c r="H673" s="28"/>
      <c r="I673" s="33"/>
      <c r="J673" s="34">
        <f t="shared" si="10"/>
        <v>0</v>
      </c>
    </row>
    <row r="674" ht="14.25" customHeight="1" spans="2:10">
      <c r="B674" s="23" t="s">
        <v>1560</v>
      </c>
      <c r="C674" s="24" t="s">
        <v>1563</v>
      </c>
      <c r="D674" s="24" t="s">
        <v>1564</v>
      </c>
      <c r="E674" s="22" t="s">
        <v>227</v>
      </c>
      <c r="F674" s="42"/>
      <c r="G674" s="27"/>
      <c r="H674" s="28"/>
      <c r="I674" s="33"/>
      <c r="J674" s="34">
        <f t="shared" si="10"/>
        <v>0</v>
      </c>
    </row>
    <row r="675" ht="14.25" customHeight="1" spans="2:10">
      <c r="B675" s="23" t="s">
        <v>1565</v>
      </c>
      <c r="C675" s="24" t="s">
        <v>1566</v>
      </c>
      <c r="D675" s="24" t="s">
        <v>1567</v>
      </c>
      <c r="E675" s="22" t="s">
        <v>1568</v>
      </c>
      <c r="F675" s="42"/>
      <c r="G675" s="27"/>
      <c r="H675" s="28"/>
      <c r="I675" s="33"/>
      <c r="J675" s="34">
        <f t="shared" si="10"/>
        <v>0</v>
      </c>
    </row>
    <row r="676" ht="14.25" customHeight="1" spans="2:10">
      <c r="B676" s="23" t="s">
        <v>1565</v>
      </c>
      <c r="C676" s="24" t="s">
        <v>1569</v>
      </c>
      <c r="D676" s="24" t="s">
        <v>1570</v>
      </c>
      <c r="E676" s="22" t="s">
        <v>1571</v>
      </c>
      <c r="F676" s="42"/>
      <c r="G676" s="27"/>
      <c r="H676" s="28"/>
      <c r="I676" s="33"/>
      <c r="J676" s="34">
        <f t="shared" si="10"/>
        <v>0</v>
      </c>
    </row>
    <row r="677" ht="14.25" customHeight="1" spans="2:10">
      <c r="B677" s="23" t="s">
        <v>1565</v>
      </c>
      <c r="C677" s="24" t="s">
        <v>1572</v>
      </c>
      <c r="D677" s="24" t="s">
        <v>1573</v>
      </c>
      <c r="E677" s="22" t="s">
        <v>216</v>
      </c>
      <c r="F677" s="42"/>
      <c r="G677" s="27"/>
      <c r="H677" s="28"/>
      <c r="I677" s="33"/>
      <c r="J677" s="34">
        <f t="shared" si="10"/>
        <v>0</v>
      </c>
    </row>
    <row r="678" ht="14.25" customHeight="1" spans="2:10">
      <c r="B678" s="23" t="s">
        <v>1565</v>
      </c>
      <c r="C678" s="24" t="s">
        <v>1574</v>
      </c>
      <c r="D678" s="24" t="s">
        <v>1575</v>
      </c>
      <c r="E678" s="22" t="s">
        <v>1576</v>
      </c>
      <c r="F678" s="42"/>
      <c r="G678" s="27"/>
      <c r="H678" s="28"/>
      <c r="I678" s="33"/>
      <c r="J678" s="34">
        <f t="shared" si="10"/>
        <v>0</v>
      </c>
    </row>
    <row r="679" ht="14.25" customHeight="1" spans="2:10">
      <c r="B679" s="23" t="s">
        <v>1577</v>
      </c>
      <c r="C679" s="24" t="s">
        <v>1578</v>
      </c>
      <c r="D679" s="24" t="s">
        <v>1579</v>
      </c>
      <c r="E679" s="22" t="s">
        <v>184</v>
      </c>
      <c r="F679" s="42"/>
      <c r="G679" s="27"/>
      <c r="H679" s="28"/>
      <c r="I679" s="33"/>
      <c r="J679" s="34">
        <f t="shared" si="10"/>
        <v>0</v>
      </c>
    </row>
    <row r="680" ht="14.25" customHeight="1" spans="2:10">
      <c r="B680" s="23" t="s">
        <v>1577</v>
      </c>
      <c r="C680" s="24" t="s">
        <v>1580</v>
      </c>
      <c r="D680" s="24" t="s">
        <v>1581</v>
      </c>
      <c r="E680" s="22" t="s">
        <v>216</v>
      </c>
      <c r="F680" s="42"/>
      <c r="G680" s="27"/>
      <c r="H680" s="28"/>
      <c r="I680" s="33"/>
      <c r="J680" s="34">
        <f t="shared" si="10"/>
        <v>0</v>
      </c>
    </row>
    <row r="681" ht="14.25" customHeight="1" spans="2:10">
      <c r="B681" s="23" t="s">
        <v>1577</v>
      </c>
      <c r="C681" s="24" t="s">
        <v>1582</v>
      </c>
      <c r="D681" s="24" t="s">
        <v>1583</v>
      </c>
      <c r="E681" s="22" t="s">
        <v>1576</v>
      </c>
      <c r="F681" s="42"/>
      <c r="G681" s="27"/>
      <c r="H681" s="28"/>
      <c r="I681" s="33"/>
      <c r="J681" s="34">
        <f t="shared" si="10"/>
        <v>0</v>
      </c>
    </row>
    <row r="682" ht="14.25" customHeight="1" spans="2:10">
      <c r="B682" s="23" t="s">
        <v>1584</v>
      </c>
      <c r="C682" s="24" t="s">
        <v>1585</v>
      </c>
      <c r="D682" s="24" t="s">
        <v>1586</v>
      </c>
      <c r="E682" s="22" t="s">
        <v>1568</v>
      </c>
      <c r="F682" s="42"/>
      <c r="G682" s="27"/>
      <c r="H682" s="28"/>
      <c r="I682" s="33"/>
      <c r="J682" s="34">
        <f t="shared" si="10"/>
        <v>0</v>
      </c>
    </row>
    <row r="683" ht="14.25" customHeight="1" spans="2:10">
      <c r="B683" s="23" t="s">
        <v>1584</v>
      </c>
      <c r="C683" s="24" t="s">
        <v>1587</v>
      </c>
      <c r="D683" s="24" t="s">
        <v>1588</v>
      </c>
      <c r="E683" s="22" t="s">
        <v>216</v>
      </c>
      <c r="F683" s="42"/>
      <c r="G683" s="27"/>
      <c r="H683" s="28"/>
      <c r="I683" s="33"/>
      <c r="J683" s="34">
        <f t="shared" si="10"/>
        <v>0</v>
      </c>
    </row>
    <row r="684" ht="14.25" customHeight="1" spans="2:10">
      <c r="B684" s="23" t="s">
        <v>1584</v>
      </c>
      <c r="C684" s="24" t="s">
        <v>1589</v>
      </c>
      <c r="D684" s="24" t="s">
        <v>1590</v>
      </c>
      <c r="E684" s="22" t="s">
        <v>1576</v>
      </c>
      <c r="F684" s="42"/>
      <c r="G684" s="27"/>
      <c r="H684" s="28"/>
      <c r="I684" s="33"/>
      <c r="J684" s="34">
        <f t="shared" si="10"/>
        <v>0</v>
      </c>
    </row>
    <row r="685" ht="14.25" customHeight="1" spans="2:10">
      <c r="B685" s="23" t="s">
        <v>1591</v>
      </c>
      <c r="C685" s="24" t="s">
        <v>1592</v>
      </c>
      <c r="D685" s="24" t="s">
        <v>1593</v>
      </c>
      <c r="E685" s="22" t="s">
        <v>184</v>
      </c>
      <c r="F685" s="42"/>
      <c r="G685" s="27"/>
      <c r="H685" s="28"/>
      <c r="I685" s="33"/>
      <c r="J685" s="34">
        <f t="shared" si="10"/>
        <v>0</v>
      </c>
    </row>
    <row r="686" ht="14.25" customHeight="1" spans="2:10">
      <c r="B686" s="23" t="s">
        <v>1591</v>
      </c>
      <c r="C686" s="24" t="s">
        <v>1594</v>
      </c>
      <c r="D686" s="24" t="s">
        <v>1595</v>
      </c>
      <c r="E686" s="22" t="s">
        <v>216</v>
      </c>
      <c r="F686" s="42"/>
      <c r="G686" s="27"/>
      <c r="H686" s="28"/>
      <c r="I686" s="33"/>
      <c r="J686" s="34">
        <f t="shared" si="10"/>
        <v>0</v>
      </c>
    </row>
    <row r="687" ht="14.25" customHeight="1" spans="2:10">
      <c r="B687" s="23" t="s">
        <v>1591</v>
      </c>
      <c r="C687" s="24" t="s">
        <v>1596</v>
      </c>
      <c r="D687" s="24" t="s">
        <v>1597</v>
      </c>
      <c r="E687" s="22" t="s">
        <v>1303</v>
      </c>
      <c r="F687" s="42"/>
      <c r="G687" s="27"/>
      <c r="H687" s="28"/>
      <c r="I687" s="33"/>
      <c r="J687" s="34">
        <f t="shared" si="10"/>
        <v>0</v>
      </c>
    </row>
    <row r="688" ht="14.25" customHeight="1" spans="2:10">
      <c r="B688" s="23" t="s">
        <v>1591</v>
      </c>
      <c r="C688" s="24" t="s">
        <v>1598</v>
      </c>
      <c r="D688" s="24" t="s">
        <v>1599</v>
      </c>
      <c r="E688" s="22" t="s">
        <v>1576</v>
      </c>
      <c r="F688" s="42"/>
      <c r="G688" s="27"/>
      <c r="H688" s="28"/>
      <c r="I688" s="33"/>
      <c r="J688" s="34">
        <f t="shared" si="10"/>
        <v>0</v>
      </c>
    </row>
    <row r="689" ht="14.25" customHeight="1" spans="2:10">
      <c r="B689" s="23" t="s">
        <v>1600</v>
      </c>
      <c r="C689" s="24" t="s">
        <v>1601</v>
      </c>
      <c r="D689" s="24" t="s">
        <v>1602</v>
      </c>
      <c r="E689" s="22" t="s">
        <v>1568</v>
      </c>
      <c r="F689" s="42"/>
      <c r="G689" s="27"/>
      <c r="H689" s="28"/>
      <c r="I689" s="33"/>
      <c r="J689" s="34">
        <f t="shared" si="10"/>
        <v>0</v>
      </c>
    </row>
    <row r="690" ht="14.25" customHeight="1" spans="2:10">
      <c r="B690" s="23" t="s">
        <v>1600</v>
      </c>
      <c r="C690" s="24" t="s">
        <v>1603</v>
      </c>
      <c r="D690" s="24" t="s">
        <v>1604</v>
      </c>
      <c r="E690" s="22" t="s">
        <v>1242</v>
      </c>
      <c r="F690" s="42"/>
      <c r="G690" s="27"/>
      <c r="H690" s="28"/>
      <c r="I690" s="33"/>
      <c r="J690" s="34">
        <f t="shared" si="10"/>
        <v>0</v>
      </c>
    </row>
    <row r="691" ht="14.25" customHeight="1" spans="2:10">
      <c r="B691" s="23" t="s">
        <v>1600</v>
      </c>
      <c r="C691" s="24" t="s">
        <v>1605</v>
      </c>
      <c r="D691" s="24" t="s">
        <v>1606</v>
      </c>
      <c r="E691" s="22" t="s">
        <v>28</v>
      </c>
      <c r="F691" s="42"/>
      <c r="G691" s="27"/>
      <c r="H691" s="28"/>
      <c r="I691" s="33"/>
      <c r="J691" s="34">
        <f t="shared" si="10"/>
        <v>0</v>
      </c>
    </row>
    <row r="692" ht="14.25" customHeight="1" spans="2:10">
      <c r="B692" s="23" t="s">
        <v>1600</v>
      </c>
      <c r="C692" s="24" t="s">
        <v>1607</v>
      </c>
      <c r="D692" s="24" t="s">
        <v>1608</v>
      </c>
      <c r="E692" s="22" t="s">
        <v>216</v>
      </c>
      <c r="F692" s="42"/>
      <c r="G692" s="27"/>
      <c r="H692" s="28"/>
      <c r="I692" s="33"/>
      <c r="J692" s="34">
        <f t="shared" si="10"/>
        <v>0</v>
      </c>
    </row>
    <row r="693" ht="14.25" customHeight="1" spans="2:10">
      <c r="B693" s="23" t="s">
        <v>1600</v>
      </c>
      <c r="C693" s="24" t="s">
        <v>1609</v>
      </c>
      <c r="D693" s="24" t="s">
        <v>1610</v>
      </c>
      <c r="E693" s="22" t="s">
        <v>227</v>
      </c>
      <c r="F693" s="42"/>
      <c r="G693" s="27"/>
      <c r="H693" s="28"/>
      <c r="I693" s="33"/>
      <c r="J693" s="34">
        <f t="shared" si="10"/>
        <v>0</v>
      </c>
    </row>
    <row r="694" ht="14.25" customHeight="1" spans="2:10">
      <c r="B694" s="23" t="s">
        <v>1600</v>
      </c>
      <c r="C694" s="24" t="s">
        <v>1611</v>
      </c>
      <c r="D694" s="24" t="s">
        <v>1612</v>
      </c>
      <c r="E694" s="22" t="s">
        <v>1303</v>
      </c>
      <c r="F694" s="42"/>
      <c r="G694" s="27"/>
      <c r="H694" s="28"/>
      <c r="I694" s="33"/>
      <c r="J694" s="34">
        <f t="shared" si="10"/>
        <v>0</v>
      </c>
    </row>
    <row r="695" ht="14.25" customHeight="1" spans="2:10">
      <c r="B695" s="23" t="s">
        <v>1600</v>
      </c>
      <c r="C695" s="24" t="s">
        <v>1613</v>
      </c>
      <c r="D695" s="24" t="s">
        <v>1614</v>
      </c>
      <c r="E695" s="22" t="s">
        <v>1615</v>
      </c>
      <c r="F695" s="42"/>
      <c r="G695" s="27"/>
      <c r="H695" s="28"/>
      <c r="I695" s="33"/>
      <c r="J695" s="34">
        <f t="shared" si="10"/>
        <v>0</v>
      </c>
    </row>
    <row r="696" ht="14.25" customHeight="1" spans="2:10">
      <c r="B696" s="23" t="s">
        <v>1600</v>
      </c>
      <c r="C696" s="24" t="s">
        <v>1616</v>
      </c>
      <c r="D696" s="24" t="s">
        <v>1617</v>
      </c>
      <c r="E696" s="22" t="s">
        <v>1618</v>
      </c>
      <c r="F696" s="42"/>
      <c r="G696" s="27"/>
      <c r="H696" s="28"/>
      <c r="I696" s="33"/>
      <c r="J696" s="34">
        <f t="shared" si="10"/>
        <v>0</v>
      </c>
    </row>
    <row r="697" ht="14.25" customHeight="1" spans="2:10">
      <c r="B697" s="23" t="s">
        <v>1619</v>
      </c>
      <c r="C697" s="24" t="s">
        <v>1620</v>
      </c>
      <c r="D697" s="24" t="s">
        <v>1621</v>
      </c>
      <c r="E697" s="22" t="s">
        <v>1568</v>
      </c>
      <c r="F697" s="42"/>
      <c r="G697" s="27"/>
      <c r="H697" s="28"/>
      <c r="I697" s="33"/>
      <c r="J697" s="34">
        <f t="shared" si="10"/>
        <v>0</v>
      </c>
    </row>
    <row r="698" ht="14.25" customHeight="1" spans="2:10">
      <c r="B698" s="23" t="s">
        <v>1619</v>
      </c>
      <c r="C698" s="24" t="s">
        <v>1622</v>
      </c>
      <c r="D698" s="24" t="s">
        <v>1623</v>
      </c>
      <c r="E698" s="22" t="s">
        <v>28</v>
      </c>
      <c r="F698" s="42"/>
      <c r="G698" s="27"/>
      <c r="H698" s="28"/>
      <c r="I698" s="33"/>
      <c r="J698" s="34">
        <f t="shared" si="10"/>
        <v>0</v>
      </c>
    </row>
    <row r="699" ht="14.25" customHeight="1" spans="2:10">
      <c r="B699" s="23" t="s">
        <v>1619</v>
      </c>
      <c r="C699" s="24" t="s">
        <v>1624</v>
      </c>
      <c r="D699" s="24" t="s">
        <v>1625</v>
      </c>
      <c r="E699" s="22" t="s">
        <v>216</v>
      </c>
      <c r="F699" s="42"/>
      <c r="G699" s="27"/>
      <c r="H699" s="28"/>
      <c r="I699" s="33"/>
      <c r="J699" s="34">
        <f t="shared" si="10"/>
        <v>0</v>
      </c>
    </row>
    <row r="700" ht="14.25" customHeight="1" spans="2:10">
      <c r="B700" s="23" t="s">
        <v>1619</v>
      </c>
      <c r="C700" s="24" t="s">
        <v>1626</v>
      </c>
      <c r="D700" s="24" t="s">
        <v>1627</v>
      </c>
      <c r="E700" s="22" t="s">
        <v>1628</v>
      </c>
      <c r="F700" s="42"/>
      <c r="G700" s="27"/>
      <c r="H700" s="28"/>
      <c r="I700" s="33"/>
      <c r="J700" s="34">
        <f t="shared" si="10"/>
        <v>0</v>
      </c>
    </row>
    <row r="701" ht="14.25" customHeight="1" spans="2:10">
      <c r="B701" s="23" t="s">
        <v>1619</v>
      </c>
      <c r="C701" s="24" t="s">
        <v>1629</v>
      </c>
      <c r="D701" s="24" t="s">
        <v>1630</v>
      </c>
      <c r="E701" s="22" t="s">
        <v>227</v>
      </c>
      <c r="F701" s="42"/>
      <c r="G701" s="27"/>
      <c r="H701" s="28"/>
      <c r="I701" s="33"/>
      <c r="J701" s="34">
        <f t="shared" si="10"/>
        <v>0</v>
      </c>
    </row>
    <row r="702" ht="14.25" customHeight="1" spans="2:10">
      <c r="B702" s="23" t="s">
        <v>1619</v>
      </c>
      <c r="C702" s="24" t="s">
        <v>1631</v>
      </c>
      <c r="D702" s="24" t="s">
        <v>1632</v>
      </c>
      <c r="E702" s="22" t="s">
        <v>1303</v>
      </c>
      <c r="F702" s="42"/>
      <c r="G702" s="27"/>
      <c r="H702" s="28"/>
      <c r="I702" s="33"/>
      <c r="J702" s="34">
        <f t="shared" si="10"/>
        <v>0</v>
      </c>
    </row>
  </sheetData>
  <mergeCells count="237">
    <mergeCell ref="E3:E7"/>
    <mergeCell ref="E8:E12"/>
    <mergeCell ref="E13:E17"/>
    <mergeCell ref="E18:E22"/>
    <mergeCell ref="E23:E27"/>
    <mergeCell ref="E28:E32"/>
    <mergeCell ref="E33:E37"/>
    <mergeCell ref="E38:E43"/>
    <mergeCell ref="E44:E49"/>
    <mergeCell ref="E50:E54"/>
    <mergeCell ref="E55:E59"/>
    <mergeCell ref="E60:E64"/>
    <mergeCell ref="E65:E69"/>
    <mergeCell ref="E70:E74"/>
    <mergeCell ref="E75:E79"/>
    <mergeCell ref="E80:E84"/>
    <mergeCell ref="E85:E89"/>
    <mergeCell ref="E90:E94"/>
    <mergeCell ref="E95:E99"/>
    <mergeCell ref="E100:E104"/>
    <mergeCell ref="E105:E110"/>
    <mergeCell ref="E111:E116"/>
    <mergeCell ref="E117:E122"/>
    <mergeCell ref="E123:E128"/>
    <mergeCell ref="E129:E132"/>
    <mergeCell ref="E133:E137"/>
    <mergeCell ref="E138:E142"/>
    <mergeCell ref="E143:E147"/>
    <mergeCell ref="E148:E152"/>
    <mergeCell ref="E153:E157"/>
    <mergeCell ref="E158:E162"/>
    <mergeCell ref="E163:E167"/>
    <mergeCell ref="E168:E173"/>
    <mergeCell ref="E174:E182"/>
    <mergeCell ref="E183:E191"/>
    <mergeCell ref="E192:E199"/>
    <mergeCell ref="E200:E207"/>
    <mergeCell ref="E208:E215"/>
    <mergeCell ref="E216:E224"/>
    <mergeCell ref="E225:E233"/>
    <mergeCell ref="E234:E242"/>
    <mergeCell ref="E243:E251"/>
    <mergeCell ref="E252:E259"/>
    <mergeCell ref="E260:E263"/>
    <mergeCell ref="E264:E267"/>
    <mergeCell ref="E268:E271"/>
    <mergeCell ref="E272:E274"/>
    <mergeCell ref="E275:E278"/>
    <mergeCell ref="E279:E281"/>
    <mergeCell ref="E282:E285"/>
    <mergeCell ref="E286:E289"/>
    <mergeCell ref="E290:E293"/>
    <mergeCell ref="E294:E296"/>
    <mergeCell ref="E297:E300"/>
    <mergeCell ref="E301:E304"/>
    <mergeCell ref="E305:E308"/>
    <mergeCell ref="E309:E312"/>
    <mergeCell ref="E313:E316"/>
    <mergeCell ref="E317:E319"/>
    <mergeCell ref="E320:E322"/>
    <mergeCell ref="E323:E325"/>
    <mergeCell ref="E326:E330"/>
    <mergeCell ref="E331:E334"/>
    <mergeCell ref="E335:E338"/>
    <mergeCell ref="E339:E342"/>
    <mergeCell ref="E343:E346"/>
    <mergeCell ref="E347:E350"/>
    <mergeCell ref="E351:E354"/>
    <mergeCell ref="E355:E358"/>
    <mergeCell ref="E359:E362"/>
    <mergeCell ref="E363:E366"/>
    <mergeCell ref="E367:E370"/>
    <mergeCell ref="E371:E374"/>
    <mergeCell ref="E375:E378"/>
    <mergeCell ref="E379:E381"/>
    <mergeCell ref="E382:E384"/>
    <mergeCell ref="E385:E387"/>
    <mergeCell ref="E388:E390"/>
    <mergeCell ref="E391:E393"/>
    <mergeCell ref="E397:E400"/>
    <mergeCell ref="E401:E403"/>
    <mergeCell ref="E405:E408"/>
    <mergeCell ref="E409:E411"/>
    <mergeCell ref="E412:E414"/>
    <mergeCell ref="E415:E417"/>
    <mergeCell ref="E418:E420"/>
    <mergeCell ref="E421:E423"/>
    <mergeCell ref="E424:E427"/>
    <mergeCell ref="E428:E431"/>
    <mergeCell ref="E432:E434"/>
    <mergeCell ref="E438:E439"/>
    <mergeCell ref="E440:E441"/>
    <mergeCell ref="E442:E443"/>
    <mergeCell ref="E444:E445"/>
    <mergeCell ref="E446:E447"/>
    <mergeCell ref="E448:E449"/>
    <mergeCell ref="E450:E451"/>
    <mergeCell ref="E452:E453"/>
    <mergeCell ref="E454:E455"/>
    <mergeCell ref="E456:E457"/>
    <mergeCell ref="E466:E470"/>
    <mergeCell ref="E471:E475"/>
    <mergeCell ref="E476:E480"/>
    <mergeCell ref="E481:E485"/>
    <mergeCell ref="E486:E491"/>
    <mergeCell ref="E492:E496"/>
    <mergeCell ref="E497:E502"/>
    <mergeCell ref="E503:E507"/>
    <mergeCell ref="E508:E513"/>
    <mergeCell ref="E514:E519"/>
    <mergeCell ref="E520:E524"/>
    <mergeCell ref="E525:E530"/>
    <mergeCell ref="E531:E535"/>
    <mergeCell ref="E536:E541"/>
    <mergeCell ref="E542:E547"/>
    <mergeCell ref="E550:E551"/>
    <mergeCell ref="E553:E554"/>
    <mergeCell ref="E558:E560"/>
    <mergeCell ref="E588:E590"/>
    <mergeCell ref="E591:E594"/>
    <mergeCell ref="E595:E597"/>
    <mergeCell ref="E600:E601"/>
    <mergeCell ref="F3:F7"/>
    <mergeCell ref="F8:F12"/>
    <mergeCell ref="F13:F17"/>
    <mergeCell ref="F18:F22"/>
    <mergeCell ref="F23:F27"/>
    <mergeCell ref="F28:F32"/>
    <mergeCell ref="F33:F37"/>
    <mergeCell ref="F38:F43"/>
    <mergeCell ref="F44:F49"/>
    <mergeCell ref="F50:F54"/>
    <mergeCell ref="F55:F59"/>
    <mergeCell ref="F60:F64"/>
    <mergeCell ref="F65:F69"/>
    <mergeCell ref="F70:F74"/>
    <mergeCell ref="F75:F79"/>
    <mergeCell ref="F80:F84"/>
    <mergeCell ref="F85:F89"/>
    <mergeCell ref="F90:F94"/>
    <mergeCell ref="F95:F99"/>
    <mergeCell ref="F100:F104"/>
    <mergeCell ref="F105:F110"/>
    <mergeCell ref="F111:F116"/>
    <mergeCell ref="F117:F122"/>
    <mergeCell ref="F123:F128"/>
    <mergeCell ref="F129:F132"/>
    <mergeCell ref="F133:F137"/>
    <mergeCell ref="F138:F142"/>
    <mergeCell ref="F143:F147"/>
    <mergeCell ref="F148:F152"/>
    <mergeCell ref="F153:F157"/>
    <mergeCell ref="F158:F162"/>
    <mergeCell ref="F163:F167"/>
    <mergeCell ref="F168:F173"/>
    <mergeCell ref="F174:F182"/>
    <mergeCell ref="F183:F191"/>
    <mergeCell ref="F192:F199"/>
    <mergeCell ref="F200:F207"/>
    <mergeCell ref="F208:F215"/>
    <mergeCell ref="F216:F224"/>
    <mergeCell ref="F225:F233"/>
    <mergeCell ref="F234:F242"/>
    <mergeCell ref="F243:F251"/>
    <mergeCell ref="F252:F259"/>
    <mergeCell ref="F260:F263"/>
    <mergeCell ref="F264:F267"/>
    <mergeCell ref="F268:F271"/>
    <mergeCell ref="F272:F274"/>
    <mergeCell ref="F275:F278"/>
    <mergeCell ref="F279:F281"/>
    <mergeCell ref="F282:F285"/>
    <mergeCell ref="F286:F289"/>
    <mergeCell ref="F290:F293"/>
    <mergeCell ref="F294:F296"/>
    <mergeCell ref="F297:F300"/>
    <mergeCell ref="F301:F304"/>
    <mergeCell ref="F305:F308"/>
    <mergeCell ref="F309:F312"/>
    <mergeCell ref="F313:F316"/>
    <mergeCell ref="F317:F319"/>
    <mergeCell ref="F320:F322"/>
    <mergeCell ref="F323:F325"/>
    <mergeCell ref="F326:F330"/>
    <mergeCell ref="F331:F334"/>
    <mergeCell ref="F335:F338"/>
    <mergeCell ref="F339:F342"/>
    <mergeCell ref="F343:F346"/>
    <mergeCell ref="F347:F350"/>
    <mergeCell ref="F351:F354"/>
    <mergeCell ref="F355:F358"/>
    <mergeCell ref="F359:F362"/>
    <mergeCell ref="F363:F366"/>
    <mergeCell ref="F367:F370"/>
    <mergeCell ref="F371:F374"/>
    <mergeCell ref="F375:F378"/>
    <mergeCell ref="F379:F381"/>
    <mergeCell ref="F382:F384"/>
    <mergeCell ref="F385:F387"/>
    <mergeCell ref="F388:F390"/>
    <mergeCell ref="F391:F393"/>
    <mergeCell ref="F397:F400"/>
    <mergeCell ref="F401:F403"/>
    <mergeCell ref="F405:F408"/>
    <mergeCell ref="F409:F411"/>
    <mergeCell ref="F412:F414"/>
    <mergeCell ref="F415:F417"/>
    <mergeCell ref="F418:F420"/>
    <mergeCell ref="F421:F423"/>
    <mergeCell ref="F424:F427"/>
    <mergeCell ref="F428:F431"/>
    <mergeCell ref="F432:F434"/>
    <mergeCell ref="F438:F439"/>
    <mergeCell ref="F440:F441"/>
    <mergeCell ref="F442:F443"/>
    <mergeCell ref="F444:F445"/>
    <mergeCell ref="F446:F447"/>
    <mergeCell ref="F448:F449"/>
    <mergeCell ref="F450:F451"/>
    <mergeCell ref="F452:F453"/>
    <mergeCell ref="F454:F455"/>
    <mergeCell ref="F456:F457"/>
    <mergeCell ref="F466:F470"/>
    <mergeCell ref="F471:F475"/>
    <mergeCell ref="F476:F480"/>
    <mergeCell ref="F481:F485"/>
    <mergeCell ref="F486:F491"/>
    <mergeCell ref="F492:F496"/>
    <mergeCell ref="F497:F502"/>
    <mergeCell ref="F503:F507"/>
    <mergeCell ref="F508:F513"/>
    <mergeCell ref="F514:F519"/>
    <mergeCell ref="F520:F524"/>
    <mergeCell ref="F525:F530"/>
    <mergeCell ref="F531:F535"/>
    <mergeCell ref="F536:F541"/>
    <mergeCell ref="F542:F547"/>
  </mergeCells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PURCHASELIST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2023-10-10T16:03:44Z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