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45" windowHeight="12375" tabRatio="902" activeTab="1"/>
  </bookViews>
  <sheets>
    <sheet name="01" sheetId="54" r:id="rId1"/>
    <sheet name="装箱明细" sheetId="55" r:id="rId2"/>
  </sheets>
  <definedNames>
    <definedName name="List">#REF!</definedName>
    <definedName name="List1">#REF!</definedName>
    <definedName name="List2">#REF!</definedName>
    <definedName name="List3">#REF!</definedName>
    <definedName name="newlist">#REF!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3" name="ID_3BB4640EF0E749CCA706BB1E08AFA75C" descr="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243070" y="8074660"/>
          <a:ext cx="720725" cy="735965"/>
        </a:xfrm>
        <a:prstGeom prst="rect">
          <a:avLst/>
        </a:prstGeom>
      </xdr:spPr>
    </xdr:pic>
  </etc:cellImage>
  <etc:cellImage>
    <xdr:pic>
      <xdr:nvPicPr>
        <xdr:cNvPr id="14" name="ID_F2EB7990510449BB98478BF188467F8F" descr="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93870" y="9076055"/>
          <a:ext cx="720725" cy="735965"/>
        </a:xfrm>
        <a:prstGeom prst="rect">
          <a:avLst/>
        </a:prstGeom>
      </xdr:spPr>
    </xdr:pic>
  </etc:cellImage>
  <etc:cellImage>
    <xdr:pic>
      <xdr:nvPicPr>
        <xdr:cNvPr id="15" name="ID_1D23A465CAE84857B67701C64FCF7A54" descr="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93870" y="11798300"/>
          <a:ext cx="720725" cy="735965"/>
        </a:xfrm>
        <a:prstGeom prst="rect">
          <a:avLst/>
        </a:prstGeom>
      </xdr:spPr>
    </xdr:pic>
  </etc:cellImage>
  <etc:cellImage>
    <xdr:pic>
      <xdr:nvPicPr>
        <xdr:cNvPr id="18" name="ID_E0B4E524F58746AB922FA34E3D18649D" descr="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988435" y="14434820"/>
          <a:ext cx="720725" cy="735965"/>
        </a:xfrm>
        <a:prstGeom prst="rect">
          <a:avLst/>
        </a:prstGeom>
      </xdr:spPr>
    </xdr:pic>
  </etc:cellImage>
  <etc:cellImage>
    <xdr:pic>
      <xdr:nvPicPr>
        <xdr:cNvPr id="20" name="ID_B80B6412A98F429E8E2EDCDA9C33AB2F" descr="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285615" y="16315055"/>
          <a:ext cx="720725" cy="735965"/>
        </a:xfrm>
        <a:prstGeom prst="rect">
          <a:avLst/>
        </a:prstGeom>
      </xdr:spPr>
    </xdr:pic>
  </etc:cellImage>
  <etc:cellImage>
    <xdr:pic>
      <xdr:nvPicPr>
        <xdr:cNvPr id="21" name="ID_227A8E1959A94511849E3DBF38EBE877" descr="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988435" y="17149445"/>
          <a:ext cx="720725" cy="735965"/>
        </a:xfrm>
        <a:prstGeom prst="rect">
          <a:avLst/>
        </a:prstGeom>
      </xdr:spPr>
    </xdr:pic>
  </etc:cellImage>
  <etc:cellImage>
    <xdr:pic>
      <xdr:nvPicPr>
        <xdr:cNvPr id="22" name="ID_02B8D4279C3C48EBB7F8CE9C070536D0" descr="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988435" y="18054320"/>
          <a:ext cx="720725" cy="735965"/>
        </a:xfrm>
        <a:prstGeom prst="rect">
          <a:avLst/>
        </a:prstGeom>
      </xdr:spPr>
    </xdr:pic>
  </etc:cellImage>
  <etc:cellImage>
    <xdr:pic>
      <xdr:nvPicPr>
        <xdr:cNvPr id="25" name="ID_C9CD208E6C924C5B96E6BB25EE4F9EF0" descr="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988435" y="21130895"/>
          <a:ext cx="720725" cy="735965"/>
        </a:xfrm>
        <a:prstGeom prst="rect">
          <a:avLst/>
        </a:prstGeom>
      </xdr:spPr>
    </xdr:pic>
  </etc:cellImage>
  <etc:cellImage>
    <xdr:pic>
      <xdr:nvPicPr>
        <xdr:cNvPr id="31" name="ID_7035F80E3FBE43699661B23AB7B3EEFA" descr="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988435" y="24026495"/>
          <a:ext cx="720725" cy="735965"/>
        </a:xfrm>
        <a:prstGeom prst="rect">
          <a:avLst/>
        </a:prstGeom>
      </xdr:spPr>
    </xdr:pic>
  </etc:cellImage>
  <etc:cellImage>
    <xdr:pic>
      <xdr:nvPicPr>
        <xdr:cNvPr id="34" name="ID_6F7DC315BDD44EF38428FDDA6243A20C" descr="蓝色恐龙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3988435" y="27645995"/>
          <a:ext cx="720725" cy="735965"/>
        </a:xfrm>
        <a:prstGeom prst="rect">
          <a:avLst/>
        </a:prstGeom>
      </xdr:spPr>
    </xdr:pic>
  </etc:cellImage>
  <etc:cellImage>
    <xdr:pic>
      <xdr:nvPicPr>
        <xdr:cNvPr id="36" name="ID_B65632C2F2464EDDB40D86A49DD4D284" descr="紫色星黛露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3988435" y="29455745"/>
          <a:ext cx="720725" cy="735965"/>
        </a:xfrm>
        <a:prstGeom prst="rect">
          <a:avLst/>
        </a:prstGeom>
      </xdr:spPr>
    </xdr:pic>
  </etc:cellImage>
  <etc:cellImage>
    <xdr:pic>
      <xdr:nvPicPr>
        <xdr:cNvPr id="39" name="ID_E0E43B7DA58D46CD8EA3DFB429A2EC71" descr="T303黄1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395470" y="31902400"/>
          <a:ext cx="720725" cy="735965"/>
        </a:xfrm>
        <a:prstGeom prst="rect">
          <a:avLst/>
        </a:prstGeom>
      </xdr:spPr>
    </xdr:pic>
  </etc:cellImage>
  <etc:cellImage>
    <xdr:pic>
      <xdr:nvPicPr>
        <xdr:cNvPr id="40" name="ID_C3BEE4E2161C47198FDD2FA559E1E007" descr="T303粉1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4259580" y="33351470"/>
          <a:ext cx="720725" cy="735965"/>
        </a:xfrm>
        <a:prstGeom prst="rect">
          <a:avLst/>
        </a:prstGeom>
      </xdr:spPr>
    </xdr:pic>
  </etc:cellImage>
  <etc:cellImage>
    <xdr:pic>
      <xdr:nvPicPr>
        <xdr:cNvPr id="41" name="ID_F1FE6B034ED4487C8A2302F1F8A81C39" descr="T306鲨鱼1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4141470" y="34876105"/>
          <a:ext cx="720725" cy="735965"/>
        </a:xfrm>
        <a:prstGeom prst="rect">
          <a:avLst/>
        </a:prstGeom>
      </xdr:spPr>
    </xdr:pic>
  </etc:cellImage>
  <etc:cellImage>
    <xdr:pic>
      <xdr:nvPicPr>
        <xdr:cNvPr id="45" name="ID_8369185267504771B0FCACAD7421B4EB" descr="T308粉色1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4335780" y="40969565"/>
          <a:ext cx="720725" cy="735965"/>
        </a:xfrm>
        <a:prstGeom prst="rect">
          <a:avLst/>
        </a:prstGeom>
      </xdr:spPr>
    </xdr:pic>
  </etc:cellImage>
  <etc:cellImage>
    <xdr:pic>
      <xdr:nvPicPr>
        <xdr:cNvPr id="47" name="ID_C26B6348DE08476BADA6D2D1806C52DA" descr="T308灰色1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3988435" y="43933745"/>
          <a:ext cx="720725" cy="735965"/>
        </a:xfrm>
        <a:prstGeom prst="rect">
          <a:avLst/>
        </a:prstGeom>
      </xdr:spPr>
    </xdr:pic>
  </etc:cellImage>
  <etc:cellImage>
    <xdr:pic>
      <xdr:nvPicPr>
        <xdr:cNvPr id="48" name="ID_EAA13F2352F7446A9515A2A05CE361BD" descr="新版1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3988435" y="45562520"/>
          <a:ext cx="720725" cy="735965"/>
        </a:xfrm>
        <a:prstGeom prst="rect">
          <a:avLst/>
        </a:prstGeom>
      </xdr:spPr>
    </xdr:pic>
  </etc:cellImage>
  <etc:cellImage>
    <xdr:pic>
      <xdr:nvPicPr>
        <xdr:cNvPr id="99" name="ID_30FBAAFF726F4809804FD32423A0540A" descr="家居服-长颈鹿1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4319270" y="93216095"/>
          <a:ext cx="540385" cy="552450"/>
        </a:xfrm>
        <a:prstGeom prst="rect">
          <a:avLst/>
        </a:prstGeom>
      </xdr:spPr>
    </xdr:pic>
  </etc:cellImage>
  <etc:cellImage>
    <xdr:pic>
      <xdr:nvPicPr>
        <xdr:cNvPr id="100" name="ID_E2DA0ABE1365408CB3C99BF7CD67C3B8" descr="家居服002-灰色花柄1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4344670" y="94199710"/>
          <a:ext cx="540385" cy="552450"/>
        </a:xfrm>
        <a:prstGeom prst="rect">
          <a:avLst/>
        </a:prstGeom>
      </xdr:spPr>
    </xdr:pic>
  </etc:cellImage>
  <etc:cellImage>
    <xdr:pic>
      <xdr:nvPicPr>
        <xdr:cNvPr id="101" name="ID_54393ACA3FEF4034B4734BC16728E147" descr="家居服-巴士1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4429125" y="95139510"/>
          <a:ext cx="540385" cy="552450"/>
        </a:xfrm>
        <a:prstGeom prst="rect">
          <a:avLst/>
        </a:prstGeom>
      </xdr:spPr>
    </xdr:pic>
  </etc:cellImage>
  <etc:cellImage>
    <xdr:pic>
      <xdr:nvPicPr>
        <xdr:cNvPr id="104" name="ID_98EFCA9010804D43A7895F9D789D8C16" descr="家居服-浅蓝恐龙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4302125" y="98102420"/>
          <a:ext cx="540385" cy="552450"/>
        </a:xfrm>
        <a:prstGeom prst="rect">
          <a:avLst/>
        </a:prstGeom>
      </xdr:spPr>
    </xdr:pic>
  </etc:cellImage>
  <etc:cellImage>
    <xdr:pic>
      <xdr:nvPicPr>
        <xdr:cNvPr id="106" name="ID_911326768FD14DA6817E3C9BCBE8FF16" descr="家居服-蓝色汽车1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4378325" y="100156010"/>
          <a:ext cx="540385" cy="552450"/>
        </a:xfrm>
        <a:prstGeom prst="rect">
          <a:avLst/>
        </a:prstGeom>
      </xdr:spPr>
    </xdr:pic>
  </etc:cellImage>
  <etc:cellImage>
    <xdr:pic>
      <xdr:nvPicPr>
        <xdr:cNvPr id="107" name="ID_1A43710407AF43CDA0A2AFD635AB44EA" descr="1-2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3988435" y="102118795"/>
          <a:ext cx="432435" cy="439420"/>
        </a:xfrm>
        <a:prstGeom prst="rect">
          <a:avLst/>
        </a:prstGeom>
      </xdr:spPr>
    </xdr:pic>
  </etc:cellImage>
  <etc:cellImage>
    <xdr:pic>
      <xdr:nvPicPr>
        <xdr:cNvPr id="108" name="ID_49D0F73883284D7D8ADF6B9318B2F19E" descr="1-1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4429125" y="102748080"/>
          <a:ext cx="432435" cy="436245"/>
        </a:xfrm>
        <a:prstGeom prst="rect">
          <a:avLst/>
        </a:prstGeom>
      </xdr:spPr>
    </xdr:pic>
  </etc:cellImage>
  <etc:cellImage>
    <xdr:pic>
      <xdr:nvPicPr>
        <xdr:cNvPr id="111" name="ID_8C9C9EFE6473496A84CF7A9BEEACEC77"/>
        <xdr:cNvPicPr>
          <a:picLocks noChangeAspect="1"/>
        </xdr:cNvPicPr>
      </xdr:nvPicPr>
      <xdr:blipFill>
        <a:blip r:embed="rId25" r:link="rId26"/>
        <a:stretch>
          <a:fillRect/>
        </a:stretch>
      </xdr:blipFill>
      <xdr:spPr>
        <a:xfrm>
          <a:off x="4664075" y="35909250"/>
          <a:ext cx="886460" cy="1080135"/>
        </a:xfrm>
        <a:prstGeom prst="rect">
          <a:avLst/>
        </a:prstGeom>
        <a:noFill/>
        <a:ln>
          <a:noFill/>
        </a:ln>
      </xdr:spPr>
    </xdr:pic>
  </etc:cellImage>
</etc:cellImages>
</file>

<file path=xl/sharedStrings.xml><?xml version="1.0" encoding="utf-8"?>
<sst xmlns="http://schemas.openxmlformats.org/spreadsheetml/2006/main" count="1642" uniqueCount="933">
  <si>
    <t>管理番号</t>
  </si>
  <si>
    <t>ASIN番号</t>
  </si>
  <si>
    <t>SKU番号</t>
  </si>
  <si>
    <t>分類①-日本語</t>
  </si>
  <si>
    <t>分類①-中国語</t>
  </si>
  <si>
    <t>画像</t>
  </si>
  <si>
    <t>分類②</t>
  </si>
  <si>
    <t>仕入価格</t>
  </si>
  <si>
    <t>数量</t>
  </si>
  <si>
    <t>金額</t>
  </si>
  <si>
    <r>
      <rPr>
        <b/>
        <sz val="11"/>
        <color rgb="FF000000"/>
        <rFont val="Calibri"/>
        <charset val="128"/>
      </rPr>
      <t>ASIN</t>
    </r>
    <r>
      <rPr>
        <b/>
        <sz val="11"/>
        <color rgb="FF000000"/>
        <rFont val="宋体"/>
        <charset val="128"/>
      </rPr>
      <t>番号</t>
    </r>
  </si>
  <si>
    <r>
      <rPr>
        <b/>
        <sz val="11"/>
        <color rgb="FF000000"/>
        <rFont val="宋体"/>
        <charset val="128"/>
      </rPr>
      <t>仕入価格</t>
    </r>
  </si>
  <si>
    <t>T003</t>
  </si>
  <si>
    <t>B07STH5GK7</t>
  </si>
  <si>
    <t>EM-GSK7-J02B</t>
  </si>
  <si>
    <t>ピンク</t>
  </si>
  <si>
    <t>粉色</t>
  </si>
  <si>
    <t>S</t>
  </si>
  <si>
    <t>P002</t>
  </si>
  <si>
    <t>キリン柄</t>
  </si>
  <si>
    <t>110cm</t>
  </si>
  <si>
    <t>B09NHN1572</t>
  </si>
  <si>
    <t>1W-OT81-6YJZ</t>
  </si>
  <si>
    <t>X000ZJ43YP</t>
  </si>
  <si>
    <t>B0BDGJ8YGC</t>
  </si>
  <si>
    <t>B07STH54RG</t>
  </si>
  <si>
    <t>29-0QHZ-UD4C</t>
  </si>
  <si>
    <t>M</t>
  </si>
  <si>
    <t>150cm</t>
  </si>
  <si>
    <t>B09NHNK4KV</t>
  </si>
  <si>
    <t>4M-R6F0-TJRC</t>
  </si>
  <si>
    <t>X000ZJ3JEF</t>
  </si>
  <si>
    <t>B0B9PDS58Z</t>
  </si>
  <si>
    <t>B07SXQV8NQ</t>
  </si>
  <si>
    <t>D3-A97R-HYD6</t>
  </si>
  <si>
    <t>L</t>
  </si>
  <si>
    <t>グレー花柄</t>
  </si>
  <si>
    <t>120cm</t>
  </si>
  <si>
    <t>B07ZDD4DSM</t>
  </si>
  <si>
    <t>85-HT3S-M7FJ</t>
  </si>
  <si>
    <t>X000SYFSSR</t>
  </si>
  <si>
    <t>B0B9P486L6</t>
  </si>
  <si>
    <t>B07SVL7M3S</t>
  </si>
  <si>
    <t>7X-XMTH-ED40</t>
  </si>
  <si>
    <t>XL</t>
  </si>
  <si>
    <t>バス柄</t>
  </si>
  <si>
    <t>100cm</t>
  </si>
  <si>
    <t>B09NSNCVGG</t>
  </si>
  <si>
    <t>9Z-9UTZ-BE8A</t>
  </si>
  <si>
    <t>X000ZKDDR7</t>
  </si>
  <si>
    <t>B0BDGFS6LP</t>
  </si>
  <si>
    <t>B07SSDVJYF</t>
  </si>
  <si>
    <t>CR-UG42-OR8Z</t>
  </si>
  <si>
    <t>XXL</t>
  </si>
  <si>
    <t>B09NSN9VVQ</t>
  </si>
  <si>
    <t>M7-PIGM-QQAP</t>
  </si>
  <si>
    <t>X000ZKDUJN</t>
  </si>
  <si>
    <t>B0BDVTN6SZ</t>
  </si>
  <si>
    <t>B07SSKF9KP</t>
  </si>
  <si>
    <t>6R-P7SR-5Z4X</t>
  </si>
  <si>
    <t>XXXL</t>
  </si>
  <si>
    <t>ブルー恐竜柄</t>
  </si>
  <si>
    <t>B09NJF2HY6</t>
  </si>
  <si>
    <t>A1-QYHS-GTNN</t>
  </si>
  <si>
    <t>X000ZJ43YZ</t>
  </si>
  <si>
    <t>B0B9PKP3X6</t>
  </si>
  <si>
    <t>T004</t>
  </si>
  <si>
    <t>B0782TQTTP</t>
  </si>
  <si>
    <t>U2-MUDQ-N4ZK</t>
  </si>
  <si>
    <t>ブルー</t>
  </si>
  <si>
    <t>蓝色</t>
  </si>
  <si>
    <t>B09NJD26KC</t>
  </si>
  <si>
    <t>K0-FLHZ-7ZA5</t>
  </si>
  <si>
    <t>X000ZJ43ZT</t>
  </si>
  <si>
    <t>B0B9P1H94H</t>
  </si>
  <si>
    <t>B0782YMNPM</t>
  </si>
  <si>
    <t>22-BGZI-G4D5</t>
  </si>
  <si>
    <t>130cm</t>
  </si>
  <si>
    <t>B09NHP9DGC</t>
  </si>
  <si>
    <t>LX-RA4O-U3NE</t>
  </si>
  <si>
    <t>X000ZJ3JCR</t>
  </si>
  <si>
    <t>B0B9P36CR8</t>
  </si>
  <si>
    <t>B0782TSXGW</t>
  </si>
  <si>
    <t>OC-VF51-U7VG</t>
  </si>
  <si>
    <t>B09NHPB9GJ</t>
  </si>
  <si>
    <t>D5-WGY2-NJ46</t>
  </si>
  <si>
    <t>X000ZJ41LP</t>
  </si>
  <si>
    <t>B0BF5YRMXV</t>
  </si>
  <si>
    <t>B098DWC943</t>
  </si>
  <si>
    <t>GB-PC89-CELG</t>
  </si>
  <si>
    <t>自動車柄</t>
  </si>
  <si>
    <t>B09NHPLTXS</t>
  </si>
  <si>
    <t>52-F9G7-9VMA</t>
  </si>
  <si>
    <t>X000ZJ3JDV</t>
  </si>
  <si>
    <t>B0BDGFTPYW</t>
  </si>
  <si>
    <t>B098DWN14D</t>
  </si>
  <si>
    <t>6Q-6OGN-08FY</t>
  </si>
  <si>
    <t>X000RS991B</t>
  </si>
  <si>
    <t>B0BDGHRHQY</t>
  </si>
  <si>
    <t>T005</t>
  </si>
  <si>
    <t>B07K5QMCP2</t>
  </si>
  <si>
    <t>EQ-E9S7-QXE3</t>
  </si>
  <si>
    <t>イエロー</t>
  </si>
  <si>
    <t>黄色</t>
  </si>
  <si>
    <t>X000WRDOQN</t>
  </si>
  <si>
    <t>B0BF5X2DM4</t>
  </si>
  <si>
    <t>B07K5RYSRY</t>
  </si>
  <si>
    <t>HB-E5PD-U2WL</t>
  </si>
  <si>
    <t>X000RS958X</t>
  </si>
  <si>
    <t>B0BDGJBF4F</t>
  </si>
  <si>
    <t>B07K5S9ZFC</t>
  </si>
  <si>
    <t>N9-GB8J-KI9M</t>
  </si>
  <si>
    <t>X000RS958N</t>
  </si>
  <si>
    <t>B0BF5V2BBK</t>
  </si>
  <si>
    <t>B07K5R541S</t>
  </si>
  <si>
    <t>LG-ANQR-6C9P</t>
  </si>
  <si>
    <t>T006</t>
  </si>
  <si>
    <t>グレー</t>
  </si>
  <si>
    <t>B07RR71B1P</t>
  </si>
  <si>
    <t>2T-HEXS-COB6</t>
  </si>
  <si>
    <t>X000RJ3IWL</t>
  </si>
  <si>
    <t>B0BDGL6LLY</t>
  </si>
  <si>
    <t>B07K5S245H</t>
  </si>
  <si>
    <t>B5-LEZJ-XOXC</t>
  </si>
  <si>
    <t>B07RR8Y437</t>
  </si>
  <si>
    <t>G7-BVYT-AI93</t>
  </si>
  <si>
    <t>X000RJ3IWV</t>
  </si>
  <si>
    <t>B075J34S4T</t>
  </si>
  <si>
    <t>B07RSBWQL8</t>
  </si>
  <si>
    <t>X5-LK6D-Y7G3</t>
  </si>
  <si>
    <t>灰色</t>
  </si>
  <si>
    <t>T007</t>
  </si>
  <si>
    <t>ブラック</t>
  </si>
  <si>
    <t>B077VTPBC2</t>
  </si>
  <si>
    <t>PK-LF7F-7NQF</t>
  </si>
  <si>
    <t>X000R151B5</t>
  </si>
  <si>
    <t>B0B9NZ86R9</t>
  </si>
  <si>
    <t>B07RN59781</t>
  </si>
  <si>
    <t>YB-YX5P-2VQT</t>
  </si>
  <si>
    <t>B077VSVXYC</t>
  </si>
  <si>
    <t>M9-CRQJ-1EUU</t>
  </si>
  <si>
    <t>X000R151AL</t>
  </si>
  <si>
    <t>B07BCZTFC5</t>
  </si>
  <si>
    <t>B077VWS1WM</t>
  </si>
  <si>
    <t>6I-0H96-18IA</t>
  </si>
  <si>
    <t>X000RJIWPT</t>
  </si>
  <si>
    <t>B07Y6LN4V3</t>
  </si>
  <si>
    <t>B07RP531NV</t>
  </si>
  <si>
    <t>CO-9IM4-T6OQ</t>
  </si>
  <si>
    <t>ホワイト</t>
  </si>
  <si>
    <t>B077VT3Z3N</t>
  </si>
  <si>
    <t>U0-2W5T-JP0A</t>
  </si>
  <si>
    <t>X000RMFHMH</t>
  </si>
  <si>
    <t>B07MKY84W1</t>
  </si>
  <si>
    <t>B07SSHRDYL</t>
  </si>
  <si>
    <t>0L-8U5H-FML5</t>
  </si>
  <si>
    <t>B077VYDWWP</t>
  </si>
  <si>
    <t>MH-OWU7-QZ6B</t>
  </si>
  <si>
    <t>X000R15J6H</t>
  </si>
  <si>
    <t>B07MDRBKJ7</t>
  </si>
  <si>
    <t>B07RQ4P2QP</t>
  </si>
  <si>
    <t>LH-V8JE-G68U</t>
  </si>
  <si>
    <t>T008</t>
  </si>
  <si>
    <t>B07RS9PZVZ</t>
  </si>
  <si>
    <t>LW-8PD5-8DC1</t>
  </si>
  <si>
    <t>X000RKI7FX</t>
  </si>
  <si>
    <t>B0BDVWKJYM</t>
  </si>
  <si>
    <t>T010</t>
  </si>
  <si>
    <t>B07RN3T64S</t>
  </si>
  <si>
    <t>HU-4C3A-YQ59</t>
  </si>
  <si>
    <t>X000RKIE15</t>
  </si>
  <si>
    <t>B07BD2HCRJ</t>
  </si>
  <si>
    <t>B07RP6WZZR</t>
  </si>
  <si>
    <t>TG-10BG-Z2R9</t>
  </si>
  <si>
    <t>B07RP6Q7SK</t>
  </si>
  <si>
    <t>L7-WXI9-AW9P</t>
  </si>
  <si>
    <t>X000RMG0AZ</t>
  </si>
  <si>
    <t>B0B9P3N38Z</t>
  </si>
  <si>
    <t>B07RTH7YYW</t>
  </si>
  <si>
    <t>87-W2HM-4SWM</t>
  </si>
  <si>
    <t>T011</t>
  </si>
  <si>
    <t>B0B1VL74HG</t>
  </si>
  <si>
    <t>9G-D1US-1N8Q</t>
  </si>
  <si>
    <t>X0010V0071</t>
  </si>
  <si>
    <t>B0BDVVLCVC</t>
  </si>
  <si>
    <t>B07STJT6TQ</t>
  </si>
  <si>
    <t>GC-NI2J-APAG</t>
  </si>
  <si>
    <t>T012</t>
  </si>
  <si>
    <t>ウサギ</t>
  </si>
  <si>
    <t>B0B1VR91S8</t>
  </si>
  <si>
    <t>39-62ZM-5VA7</t>
  </si>
  <si>
    <t>X0010V0F5D</t>
  </si>
  <si>
    <t>B0BDVX165M</t>
  </si>
  <si>
    <t>B077VSSFGH</t>
  </si>
  <si>
    <t>B1-V2N2-J8BN</t>
  </si>
  <si>
    <t>黑色</t>
  </si>
  <si>
    <t>B0B1VQ33GC</t>
  </si>
  <si>
    <t>MD-6D6Z-EUFT</t>
  </si>
  <si>
    <t>X0010V0KH1</t>
  </si>
  <si>
    <t>B0BF5VQ34X</t>
  </si>
  <si>
    <t>B0B1VMTL5F</t>
  </si>
  <si>
    <t>YO-VMCX-X2PP</t>
  </si>
  <si>
    <t>X0010V0KGH</t>
  </si>
  <si>
    <t>B0B9P1VWBZ</t>
  </si>
  <si>
    <t>B077VVKF43</t>
  </si>
  <si>
    <t>ML-8QBG-3WLZ</t>
  </si>
  <si>
    <t>B0B1VPF2MH</t>
  </si>
  <si>
    <t>CZ-F8XU-0AJY</t>
  </si>
  <si>
    <t>X0010V0F21</t>
  </si>
  <si>
    <t>B0B9P2J6VG</t>
  </si>
  <si>
    <t>T014</t>
  </si>
  <si>
    <t>B0BY715359</t>
  </si>
  <si>
    <t>OS-3IW5-CNQS</t>
  </si>
  <si>
    <t>X0013H4DZ7</t>
  </si>
  <si>
    <t>B07BD1W3F7</t>
  </si>
  <si>
    <t>T101</t>
  </si>
  <si>
    <t>ユニコーン</t>
  </si>
  <si>
    <t>B07RRD55DH</t>
  </si>
  <si>
    <t>SI-EW2B-SYU1</t>
  </si>
  <si>
    <t>X000RJLK1R</t>
  </si>
  <si>
    <t>B07BD2VKPB</t>
  </si>
  <si>
    <t>B0785671P8</t>
  </si>
  <si>
    <t>EV-TGZ8-084V</t>
  </si>
  <si>
    <t>白色</t>
  </si>
  <si>
    <t>T303</t>
  </si>
  <si>
    <t>24 内寸16cm</t>
  </si>
  <si>
    <t>B089WGVVVS</t>
  </si>
  <si>
    <t>5E-IANH-I1KD</t>
  </si>
  <si>
    <t>X000UXVO61</t>
  </si>
  <si>
    <t>B07Y6LMBJY</t>
  </si>
  <si>
    <t>B077VSSXJX</t>
  </si>
  <si>
    <t>O5-VCC0-95D9</t>
  </si>
  <si>
    <t>34 内寸22.5cm</t>
  </si>
  <si>
    <t>B098DXXPTC</t>
  </si>
  <si>
    <t>86-XZB0-HL4R</t>
  </si>
  <si>
    <t>X000Y4PEQR</t>
  </si>
  <si>
    <t>B07MDRK79L</t>
  </si>
  <si>
    <t>B077VSN4H6</t>
  </si>
  <si>
    <t>YV-GX4F-U1JK</t>
  </si>
  <si>
    <t>T306</t>
  </si>
  <si>
    <t>サメ柄</t>
  </si>
  <si>
    <t>23 内寸15cm</t>
  </si>
  <si>
    <t>B089WJCGT7</t>
  </si>
  <si>
    <t>0R-13SI-4BUS</t>
  </si>
  <si>
    <t>X000UXQ6MN</t>
  </si>
  <si>
    <t>B075J2YM5Q</t>
  </si>
  <si>
    <t>B089WHLQGT</t>
  </si>
  <si>
    <t>EW-TDOM-26PY</t>
  </si>
  <si>
    <t>X000UXQ6N7</t>
  </si>
  <si>
    <t>B075J2J79H</t>
  </si>
  <si>
    <t>28 内寸18.5cm</t>
  </si>
  <si>
    <t>B089WGPBWW</t>
  </si>
  <si>
    <t>N4-FJS5-AX0C</t>
  </si>
  <si>
    <t>X000UXVU8X</t>
  </si>
  <si>
    <t>B0B9P3683C</t>
  </si>
  <si>
    <t>B07RN5DSBD</t>
  </si>
  <si>
    <t>9W-LC9N-P0NQ</t>
  </si>
  <si>
    <t>T308</t>
  </si>
  <si>
    <t>31 内寸20cm</t>
  </si>
  <si>
    <t>B089Y1Z47W</t>
  </si>
  <si>
    <t>Z1-3OLT-QHNT</t>
  </si>
  <si>
    <t>X000UXZN1X</t>
  </si>
  <si>
    <t>B07SBR9Q99</t>
  </si>
  <si>
    <t>B07RP5RVVV</t>
  </si>
  <si>
    <t>AF-0BOJ-58FU</t>
  </si>
  <si>
    <t>B098DWFVRW</t>
  </si>
  <si>
    <t>NM-TVF4-T6PJ</t>
  </si>
  <si>
    <t>X000Y4RQMH</t>
  </si>
  <si>
    <t>B075J32HGN</t>
  </si>
  <si>
    <t>B07RQ5TWY8</t>
  </si>
  <si>
    <t>LV-LGP7-RH5F</t>
  </si>
  <si>
    <t>29 内寸19cm</t>
  </si>
  <si>
    <t>B089XYRGZB</t>
  </si>
  <si>
    <t>SX-6PUQ-K56B</t>
  </si>
  <si>
    <t>X000UXXD1Z</t>
  </si>
  <si>
    <t>B07SCRR4RB</t>
  </si>
  <si>
    <t>B07RN3R4CY</t>
  </si>
  <si>
    <t>FN-VIR3-GDHQ</t>
  </si>
  <si>
    <t>32 内寸21cm</t>
  </si>
  <si>
    <t>B089Y9LF2J</t>
  </si>
  <si>
    <t>RV-6PGA-WUBW</t>
  </si>
  <si>
    <t>X000UXXD29</t>
  </si>
  <si>
    <t>B07MKYDFHS</t>
  </si>
  <si>
    <t>B098DY7FKV</t>
  </si>
  <si>
    <t>8Y-61YG-X1OY</t>
  </si>
  <si>
    <t>X000Y4RXEX</t>
  </si>
  <si>
    <t>B07SPWQD3T</t>
  </si>
  <si>
    <t>B07RN5DNXS</t>
  </si>
  <si>
    <t>F6-ONE1-992E</t>
  </si>
  <si>
    <t>T309</t>
  </si>
  <si>
    <t>B09837JSYS</t>
  </si>
  <si>
    <t>9G-33E6-R3JX</t>
  </si>
  <si>
    <t>X000Y3RKX3</t>
  </si>
  <si>
    <t>B07MDRKGF2</t>
  </si>
  <si>
    <t>B07RQ4V5TL</t>
  </si>
  <si>
    <t>D7-IW96-J4L1</t>
  </si>
  <si>
    <t>B09838NFL3</t>
  </si>
  <si>
    <t>91-6HG1-LVP0</t>
  </si>
  <si>
    <t>X000Y3RL19</t>
  </si>
  <si>
    <t>B07RJ133RM</t>
  </si>
  <si>
    <t>B07RP5YSYZ</t>
  </si>
  <si>
    <t>KH-0RZG-S1GO</t>
  </si>
  <si>
    <t>36 内寸24.5cm</t>
  </si>
  <si>
    <t>B0983P7ZQ2</t>
  </si>
  <si>
    <t>TV-KRHB-L7VJ</t>
  </si>
  <si>
    <t>X000Y3RL0Z</t>
  </si>
  <si>
    <t>B07RNDMKL4</t>
  </si>
  <si>
    <t>B07RP581QF</t>
  </si>
  <si>
    <t>M5-KPD9-RB5V</t>
  </si>
  <si>
    <t>B07RTNM2SG</t>
  </si>
  <si>
    <t>B07SPW68PB</t>
  </si>
  <si>
    <t>B0CLKJ1RHP</t>
  </si>
  <si>
    <t>B0B1VLWX5F</t>
  </si>
  <si>
    <t>FM-61TW-KL1F</t>
  </si>
  <si>
    <t>蓝恐龙</t>
  </si>
  <si>
    <t>B077TZ52JJ</t>
  </si>
  <si>
    <t>B07RRJ5TNV</t>
  </si>
  <si>
    <t>B0B1VM8X4N</t>
  </si>
  <si>
    <t>0W-RCOB-4NRD</t>
  </si>
  <si>
    <t>B0B1VKKVDC</t>
  </si>
  <si>
    <t>KV-H523-LEB2</t>
  </si>
  <si>
    <t>B07SV1BD6S</t>
  </si>
  <si>
    <t>B0B1VKZFGV</t>
  </si>
  <si>
    <t>U5-D45P-VL0B</t>
  </si>
  <si>
    <t>B07K5RJJTC</t>
  </si>
  <si>
    <t>B0B1VQRNJR</t>
  </si>
  <si>
    <t>US-OH0Y-DZJN</t>
  </si>
  <si>
    <t>兔子</t>
  </si>
  <si>
    <t>B0CLKDVG1N</t>
  </si>
  <si>
    <t>B07RNDMDMY</t>
  </si>
  <si>
    <t>B0CLKFF7J6</t>
  </si>
  <si>
    <t>B0CLDVJFC1</t>
  </si>
  <si>
    <t>B0CLDXZNSH</t>
  </si>
  <si>
    <t>B089WGQJT1</t>
  </si>
  <si>
    <t>SH-OD0M-HDQG</t>
  </si>
  <si>
    <t>B0CLKCWQWS</t>
  </si>
  <si>
    <t>B0CLKD153C</t>
  </si>
  <si>
    <t>B089WG1M7S</t>
  </si>
  <si>
    <t>TR-8MGZ-II7N</t>
  </si>
  <si>
    <t>26 内寸17cm</t>
  </si>
  <si>
    <t>B0CLDTN85G</t>
  </si>
  <si>
    <t>B089WH2RHR</t>
  </si>
  <si>
    <t>49-XIYM-U7XE</t>
  </si>
  <si>
    <t>B0CLKDB8SV</t>
  </si>
  <si>
    <t>B089WHDKSW</t>
  </si>
  <si>
    <t>LD-NEWP-5XTB</t>
  </si>
  <si>
    <t>B0CLKDBFX1</t>
  </si>
  <si>
    <t>B089WG52FC</t>
  </si>
  <si>
    <t>GU-26TQ-VQCD</t>
  </si>
  <si>
    <t>B0CLKG8R2Y</t>
  </si>
  <si>
    <t>B089WG5M44</t>
  </si>
  <si>
    <t>TR-7WMM-B1MU</t>
  </si>
  <si>
    <t>B0CLKKTPB1</t>
  </si>
  <si>
    <t>B098DYTNQM</t>
  </si>
  <si>
    <t>74-MTWF-NKK7</t>
  </si>
  <si>
    <t>B0CLKDJ9YZ</t>
  </si>
  <si>
    <t>B089WG4GNW</t>
  </si>
  <si>
    <t>F6-17RZ-7XNS</t>
  </si>
  <si>
    <t>B0CLDW8M3N</t>
  </si>
  <si>
    <t>B089WHDKSV</t>
  </si>
  <si>
    <t>Z6-YMP1-EWGJ</t>
  </si>
  <si>
    <t>B0CLKDHDSQ</t>
  </si>
  <si>
    <t>B089WFCXXN</t>
  </si>
  <si>
    <t>P9-1NZZ-WWI3</t>
  </si>
  <si>
    <t>B0CLKJQPCH</t>
  </si>
  <si>
    <t>B089WGVH9V</t>
  </si>
  <si>
    <t>EY-8OND-A9O0</t>
  </si>
  <si>
    <t>B0CLDSPFN5</t>
  </si>
  <si>
    <t>B089WH1W1T</t>
  </si>
  <si>
    <t>9I-ACXI-QZ5Y</t>
  </si>
  <si>
    <t>B0CLDW6TKR</t>
  </si>
  <si>
    <t>B089WHDBNT</t>
  </si>
  <si>
    <t>3N-Y4NV-OZB5</t>
  </si>
  <si>
    <t>B0CLDV2QJ2</t>
  </si>
  <si>
    <t>B089WGKK93</t>
  </si>
  <si>
    <t>HU-8Z2R-UHYK</t>
  </si>
  <si>
    <t>B0CLDXB2HK</t>
  </si>
  <si>
    <t>B077TZ3C77</t>
  </si>
  <si>
    <t>鲨鱼</t>
  </si>
  <si>
    <t>B088D9PNV5</t>
  </si>
  <si>
    <t>B089WHXT1Z</t>
  </si>
  <si>
    <t>SN-NFFV-BYW0</t>
  </si>
  <si>
    <t>B07ZDDFMHG</t>
  </si>
  <si>
    <t>B07ZDF5LC6</t>
  </si>
  <si>
    <t>B089WH17QK</t>
  </si>
  <si>
    <t>UY-Y0MP-V8FJ</t>
  </si>
  <si>
    <t>B08L4MNN3W</t>
  </si>
  <si>
    <t>B089WGW78M</t>
  </si>
  <si>
    <t>EV-5CEC-EMJP</t>
  </si>
  <si>
    <t>B089WH8GWJ</t>
  </si>
  <si>
    <t>XA-MQVG-UFQV</t>
  </si>
  <si>
    <t>B093G8VPJL</t>
  </si>
  <si>
    <t>B089YBYJDS</t>
  </si>
  <si>
    <t>Q0-HG8U-P1E5</t>
  </si>
  <si>
    <t>B089Y5K3LH</t>
  </si>
  <si>
    <t>A2-8C3Q-TP3H</t>
  </si>
  <si>
    <t>B088D9MCN7</t>
  </si>
  <si>
    <t>B089XZRV3Z</t>
  </si>
  <si>
    <t>9N-4FPK-JMKR</t>
  </si>
  <si>
    <t>B07SPX94WQ</t>
  </si>
  <si>
    <t>B089XVJJ3C</t>
  </si>
  <si>
    <t>0F-QOYL-CX4N</t>
  </si>
  <si>
    <t>B07RNDQ5S7</t>
  </si>
  <si>
    <t>B089Y5Q82W</t>
  </si>
  <si>
    <t>CT-Q374-BJ1E</t>
  </si>
  <si>
    <t>B088D89BND</t>
  </si>
  <si>
    <t>B07SPZD9NB</t>
  </si>
  <si>
    <t>B089YK77LM</t>
  </si>
  <si>
    <t>T4-YR3Z-ZGYO</t>
  </si>
  <si>
    <t>B09QHX365G</t>
  </si>
  <si>
    <t>B089Y4QLXH</t>
  </si>
  <si>
    <t>BD-BCHN-38VX</t>
  </si>
  <si>
    <t>B07RRJ2MLN</t>
  </si>
  <si>
    <t>B089Y6X7PH</t>
  </si>
  <si>
    <t>WU-IPMQ-5LQ3</t>
  </si>
  <si>
    <t>B088D9BHZQ</t>
  </si>
  <si>
    <t>B089XWCQPT</t>
  </si>
  <si>
    <t>SP-KYR9-PT7T</t>
  </si>
  <si>
    <t>B093KN1JQR</t>
  </si>
  <si>
    <t>B089XVNZVJ</t>
  </si>
  <si>
    <t>A5-E10V-I6VF</t>
  </si>
  <si>
    <t>B077TZ5B3P</t>
  </si>
  <si>
    <t>B089Y5T5HG</t>
  </si>
  <si>
    <t>NO-T7XI-7XIR</t>
  </si>
  <si>
    <t>B07WYFS66X</t>
  </si>
  <si>
    <t>B093G4J9DN</t>
  </si>
  <si>
    <t>B087TNYN2M</t>
  </si>
  <si>
    <t>B09838BD2Z</t>
  </si>
  <si>
    <t>IZ-KJI2-9ICQ</t>
  </si>
  <si>
    <t>24 内寸15.5cm</t>
  </si>
  <si>
    <t>B087JTYPD1</t>
  </si>
  <si>
    <t>B09838WLPH</t>
  </si>
  <si>
    <t>MM-RGM0-JIRO</t>
  </si>
  <si>
    <t>B07RNDPTNQ</t>
  </si>
  <si>
    <t>B09837WP97</t>
  </si>
  <si>
    <t>IU-YYJQ-NCR5</t>
  </si>
  <si>
    <t>28 内寸18cm</t>
  </si>
  <si>
    <t>B09838LPZC</t>
  </si>
  <si>
    <t>GP-7JNG-JM04</t>
  </si>
  <si>
    <t>30 内寸19.5cm</t>
  </si>
  <si>
    <t>B07RPGFKYW</t>
  </si>
  <si>
    <t>B09QHW3DXH</t>
  </si>
  <si>
    <t>B07RNDSMR4</t>
  </si>
  <si>
    <t>B09NHP7NVD</t>
  </si>
  <si>
    <t>TS-NJQY-I7B3</t>
  </si>
  <si>
    <t>长颈鹿</t>
  </si>
  <si>
    <t>B07RSL86XB</t>
  </si>
  <si>
    <t>B07K5S3KNK</t>
  </si>
  <si>
    <t>B09NJCRRZ4</t>
  </si>
  <si>
    <t>9X-DKOD-YDZ9</t>
  </si>
  <si>
    <t>B077TT4WKS</t>
  </si>
  <si>
    <t>B09NHPKPWB</t>
  </si>
  <si>
    <t>GM-LRGS-Y4VG</t>
  </si>
  <si>
    <t>B093KC4M19</t>
  </si>
  <si>
    <t>B09NHMC9QZ</t>
  </si>
  <si>
    <t>7V-TX8I-6JT1</t>
  </si>
  <si>
    <t>140cm</t>
  </si>
  <si>
    <t>B077V12V15</t>
  </si>
  <si>
    <t>B077TTV93C</t>
  </si>
  <si>
    <t>B07ZDFRRMS</t>
  </si>
  <si>
    <t>YU-P2UP-W9LC</t>
  </si>
  <si>
    <t>灰花</t>
  </si>
  <si>
    <t>90cm</t>
  </si>
  <si>
    <t>B075HJMRRM</t>
  </si>
  <si>
    <t>B07ZDDDCCZ</t>
  </si>
  <si>
    <t>P0-UT25-UFX6</t>
  </si>
  <si>
    <t>B088D9V9JQ</t>
  </si>
  <si>
    <t>B07ZDDDMBX</t>
  </si>
  <si>
    <t>TM-2RVC-QEMP</t>
  </si>
  <si>
    <t>B07RP7495M</t>
  </si>
  <si>
    <t>B07Z8P8FT4</t>
  </si>
  <si>
    <t>B07ZDFBP7C</t>
  </si>
  <si>
    <t>ZP-CTZR-2XIR</t>
  </si>
  <si>
    <t>B07SW2B54C</t>
  </si>
  <si>
    <t>巴士</t>
  </si>
  <si>
    <t>B07S7M5PXD</t>
  </si>
  <si>
    <t>B077TZ9FRY</t>
  </si>
  <si>
    <t>B09NSMQLBW</t>
  </si>
  <si>
    <t>UC-ZL16-GS2Z</t>
  </si>
  <si>
    <t>B09NSN6XQR</t>
  </si>
  <si>
    <t>XC-TINZ-9RK6</t>
  </si>
  <si>
    <t>B09NSMXPW7</t>
  </si>
  <si>
    <t>Z6-LBKA-FDG9</t>
  </si>
  <si>
    <t>B07RTGGKQP</t>
  </si>
  <si>
    <t>B09NSMTXTY</t>
  </si>
  <si>
    <t>9N-8MWL-FE1O</t>
  </si>
  <si>
    <t>B087TFYLX5</t>
  </si>
  <si>
    <t>B09P8V2ZC7</t>
  </si>
  <si>
    <t>B09NJD697S</t>
  </si>
  <si>
    <t>EO-0LNC-NHMG</t>
  </si>
  <si>
    <t>B07RP5SL37</t>
  </si>
  <si>
    <t>B07SMBZ2ZB</t>
  </si>
  <si>
    <t>B07C7JX67Y</t>
  </si>
  <si>
    <t>B09NJD2MCR</t>
  </si>
  <si>
    <t>ZA-LRIH-XNSO</t>
  </si>
  <si>
    <t>B07K5S1K82</t>
  </si>
  <si>
    <t>B087TJR3F7</t>
  </si>
  <si>
    <t>B09NJF7F8W</t>
  </si>
  <si>
    <t>16-2SWK-FX0E</t>
  </si>
  <si>
    <t>自动汽车</t>
  </si>
  <si>
    <t>B079D8B6MB</t>
  </si>
  <si>
    <t>B09NJD4MWR</t>
  </si>
  <si>
    <t>OL-SMR2-XQ5N</t>
  </si>
  <si>
    <t>B07SW2G6Q1</t>
  </si>
  <si>
    <t>B09NHPM8PF</t>
  </si>
  <si>
    <t>FZ-115Y-OM14</t>
  </si>
  <si>
    <t>B087TJWH38</t>
  </si>
  <si>
    <t>B087TD97FL</t>
  </si>
  <si>
    <t>B09NJBQTNV</t>
  </si>
  <si>
    <t>XN-MFE0-GATL</t>
  </si>
  <si>
    <t>B07RTPF5FL</t>
  </si>
  <si>
    <t>B09NHNWZMQ</t>
  </si>
  <si>
    <t>MM-O4D6-SHDG</t>
  </si>
  <si>
    <t>B07SSF9C9K</t>
  </si>
  <si>
    <t>独角兽</t>
  </si>
  <si>
    <t>B07K5S3Q81</t>
  </si>
  <si>
    <t>B07RRCXLD1</t>
  </si>
  <si>
    <t>CB-0QZI-OQCR</t>
  </si>
  <si>
    <t>ワニ</t>
  </si>
  <si>
    <t>鳄鱼</t>
  </si>
  <si>
    <t>B088D9KVNL</t>
  </si>
  <si>
    <t>北欧</t>
  </si>
  <si>
    <t>B07RRJ6YRS</t>
  </si>
  <si>
    <t>月亮</t>
  </si>
  <si>
    <t>80cm</t>
  </si>
  <si>
    <t>B07SNH74XS</t>
  </si>
  <si>
    <t>B07SPZGD94</t>
  </si>
  <si>
    <t>B07K5SNL5L</t>
  </si>
  <si>
    <t>B0BDXLST27</t>
  </si>
  <si>
    <t>B088D9FFCY</t>
  </si>
  <si>
    <t>B088DBN1XC</t>
  </si>
  <si>
    <t>蓝色兔</t>
  </si>
  <si>
    <t>B075FS1NY4</t>
  </si>
  <si>
    <t>B09P8SVSXS</t>
  </si>
  <si>
    <t>B09QHWKVSQ</t>
  </si>
  <si>
    <t>B07STK9L36</t>
  </si>
  <si>
    <t>B0BFBQLD1B</t>
  </si>
  <si>
    <t>老虎</t>
  </si>
  <si>
    <t>B087T5M36D</t>
  </si>
  <si>
    <t>B077V4KGYG</t>
  </si>
  <si>
    <t>B07SPV611N</t>
  </si>
  <si>
    <t>B07RRJ3RVV</t>
  </si>
  <si>
    <t>B075HKDBLX</t>
  </si>
  <si>
    <t>米色兔子</t>
  </si>
  <si>
    <t>B093JZ2JB9</t>
  </si>
  <si>
    <t>B08L4M4DJK</t>
  </si>
  <si>
    <t>B07RTQM5SH</t>
  </si>
  <si>
    <t>B07RQDTBS5</t>
  </si>
  <si>
    <t>B07RNDP5VC</t>
  </si>
  <si>
    <t>B07RTMCHRB</t>
  </si>
  <si>
    <t>小花</t>
  </si>
  <si>
    <t>B07SY8KW7D</t>
  </si>
  <si>
    <t>B088DCBV8Y</t>
  </si>
  <si>
    <t>B087THPMM3</t>
  </si>
  <si>
    <t>B0BY6XR3XJ</t>
  </si>
  <si>
    <t>B07Z8NVJ85</t>
  </si>
  <si>
    <t>套装</t>
  </si>
  <si>
    <t>B087T2J4XV</t>
  </si>
  <si>
    <t>浅蓝</t>
  </si>
  <si>
    <t>B07RTLQZM8</t>
  </si>
  <si>
    <t>B077TT3FF4</t>
  </si>
  <si>
    <t>B093G52XGN</t>
  </si>
  <si>
    <t>160cm</t>
  </si>
  <si>
    <t>B07RNDRFD3</t>
  </si>
  <si>
    <t>浅紫</t>
  </si>
  <si>
    <t>B087T9HYDD</t>
  </si>
  <si>
    <t>B098DWYX41</t>
  </si>
  <si>
    <t>B07RR92VY8</t>
  </si>
  <si>
    <t>深蓝</t>
  </si>
  <si>
    <t>B093K694W6</t>
  </si>
  <si>
    <t>B093JQLHCX</t>
  </si>
  <si>
    <t>B07SNH78Z7</t>
  </si>
  <si>
    <t>B0782PTKL2</t>
  </si>
  <si>
    <t>墨绿</t>
  </si>
  <si>
    <t>B0888BSL15</t>
  </si>
  <si>
    <t>B07RQF1SR2</t>
  </si>
  <si>
    <t>B07RTM1RM4</t>
  </si>
  <si>
    <t>连体</t>
  </si>
  <si>
    <t>B07RSJKTMR</t>
  </si>
  <si>
    <t>B0BY6Y6VHY</t>
  </si>
  <si>
    <t>QR-7AAU-KL2U</t>
  </si>
  <si>
    <t>B087JDKQKP</t>
  </si>
  <si>
    <t>B0BY6XN1M5</t>
  </si>
  <si>
    <t>1D-VMOT-FZVX</t>
  </si>
  <si>
    <t>B077TZ6DMJ</t>
  </si>
  <si>
    <t>B0BY6XDGL5</t>
  </si>
  <si>
    <t>RU-LP1Z-PYF0</t>
  </si>
  <si>
    <t>B07RRJ26W4</t>
  </si>
  <si>
    <t>B0BY6XXLKC</t>
  </si>
  <si>
    <t>KZ-L0ZF-BAIE</t>
  </si>
  <si>
    <t>B07C76HMBS</t>
  </si>
  <si>
    <t>B075FVND4Z</t>
  </si>
  <si>
    <t>B0BY6Z1CT1</t>
  </si>
  <si>
    <t>1H-STCE-H6HH</t>
  </si>
  <si>
    <t>B077TYSS5Q</t>
  </si>
  <si>
    <t>B07RTT7GB1</t>
  </si>
  <si>
    <t>B07STZSQF2</t>
  </si>
  <si>
    <t>湖蓝</t>
  </si>
  <si>
    <t>B07RSL2W2K</t>
  </si>
  <si>
    <t>B088D9RP7W</t>
  </si>
  <si>
    <t>B0BFBNKH9B</t>
  </si>
  <si>
    <t>B07SX74HGW</t>
  </si>
  <si>
    <t>B07SPJCH1F</t>
  </si>
  <si>
    <t>B087TJKZPF</t>
  </si>
  <si>
    <t>B0BFBM972B</t>
  </si>
  <si>
    <t>B093KPR8GB</t>
  </si>
  <si>
    <t>B098DVR5NR</t>
  </si>
  <si>
    <t>B07RNDRCZX</t>
  </si>
  <si>
    <t>B07K5SMQ74</t>
  </si>
  <si>
    <t>B088D9QLWQ</t>
  </si>
  <si>
    <t>B077V5TP9Z</t>
  </si>
  <si>
    <t>B07RRJ6MV5</t>
  </si>
  <si>
    <t>B093KCMXG4</t>
  </si>
  <si>
    <t>B07SPWL813</t>
  </si>
  <si>
    <t>B088D9KG8Z</t>
  </si>
  <si>
    <t>B0BY6WNKH8</t>
  </si>
  <si>
    <t>B093G4YTGH</t>
  </si>
  <si>
    <t>B088D9R3SN</t>
  </si>
  <si>
    <t>B07STZQL61</t>
  </si>
  <si>
    <t>B07RS97TQ3</t>
  </si>
  <si>
    <t>B079D758GG</t>
  </si>
  <si>
    <t>B07RRL7Q84</t>
  </si>
  <si>
    <t>B07STYCDP1</t>
  </si>
  <si>
    <t>B07SZT7FVL</t>
  </si>
  <si>
    <t>B0B3LR181Y</t>
  </si>
  <si>
    <t>B088D9VVRN</t>
  </si>
  <si>
    <t>B07RPGLCMB</t>
  </si>
  <si>
    <t>B07SZTK5TQ</t>
  </si>
  <si>
    <t>B07RQDXCK5</t>
  </si>
  <si>
    <t>B098DWHYBR</t>
  </si>
  <si>
    <t>B08L4KJDDL</t>
  </si>
  <si>
    <t>B088D9XNFV</t>
  </si>
  <si>
    <t>B07RQGYK5R</t>
  </si>
  <si>
    <t>B07RRJ9NF3</t>
  </si>
  <si>
    <t>B0888BTMJQ</t>
  </si>
  <si>
    <t>B07SY7458S</t>
  </si>
  <si>
    <t>B077V65KJV</t>
  </si>
  <si>
    <t>B07RRJ3FXS</t>
  </si>
  <si>
    <t>B07RP5Y4R4</t>
  </si>
  <si>
    <t>B075HLBJ6C</t>
  </si>
  <si>
    <t>B0B4NVH234</t>
  </si>
  <si>
    <t>B07SX64T59</t>
  </si>
  <si>
    <t>B07C7PVL42</t>
  </si>
  <si>
    <t>B07RQ5N9DN</t>
  </si>
  <si>
    <t>B07SXR9R43</t>
  </si>
  <si>
    <t>B07RQDXKKW</t>
  </si>
  <si>
    <t>B077V3QCKG</t>
  </si>
  <si>
    <t>B0888D9C3Y</t>
  </si>
  <si>
    <t>B077V2RBZC</t>
  </si>
  <si>
    <t>B07RQ4D55K</t>
  </si>
  <si>
    <t>B07RTLC13X</t>
  </si>
  <si>
    <t>B088D9QHN6</t>
  </si>
  <si>
    <t>B07K5QW4S4</t>
  </si>
  <si>
    <t>B0786KYY7Y</t>
  </si>
  <si>
    <t>B07RPJH3V7</t>
  </si>
  <si>
    <t>B0782VLBQ7</t>
  </si>
  <si>
    <t>B077TVGM9Y</t>
  </si>
  <si>
    <t>B07RP68X1C</t>
  </si>
  <si>
    <t>B07RQDYY46</t>
  </si>
  <si>
    <t>B0782T4WWX</t>
  </si>
  <si>
    <t>B07RTHQ2KZ</t>
  </si>
  <si>
    <t>B07WXP6K11</t>
  </si>
  <si>
    <t>B07RPGL2LF</t>
  </si>
  <si>
    <t>B077V15CP2</t>
  </si>
  <si>
    <t>B093K7DL66</t>
  </si>
  <si>
    <t>B088DBMSHR</t>
  </si>
  <si>
    <t>B07RSBVWBK</t>
  </si>
  <si>
    <t>B075FWY281</t>
  </si>
  <si>
    <t>B0BY6YDPJX</t>
  </si>
  <si>
    <t>B077V1NWKX</t>
  </si>
  <si>
    <t>B0784YYFKX</t>
  </si>
  <si>
    <t>B08L537TYN</t>
  </si>
  <si>
    <t>B08R8LXBYP</t>
  </si>
  <si>
    <t>B0B1VMFDWP</t>
  </si>
  <si>
    <t>B0B1VKTV1B</t>
  </si>
  <si>
    <t>B07RQ4M7ZG</t>
  </si>
  <si>
    <t>B07RQ5DN1M</t>
  </si>
  <si>
    <t>B07RQ5RH2Y</t>
  </si>
  <si>
    <t>B07RN3F944</t>
  </si>
  <si>
    <t>B07RP5F6PR</t>
  </si>
  <si>
    <t>B0B3LJ11Q7</t>
  </si>
  <si>
    <t>B07ZDCMTSZ</t>
  </si>
  <si>
    <t>B077WJ3XKY</t>
  </si>
  <si>
    <t>B07C76HLX1</t>
  </si>
  <si>
    <t>B077TZ3C52</t>
  </si>
  <si>
    <t>B0B1VKBBYS</t>
  </si>
  <si>
    <t>B077V63T99</t>
  </si>
  <si>
    <t>B07ZDCTTPN</t>
  </si>
  <si>
    <t>B07ZDDGYCG</t>
  </si>
  <si>
    <t>B08QDLTXNP</t>
  </si>
  <si>
    <t>B07S4K7DXF</t>
  </si>
  <si>
    <t>B077V1SGCV</t>
  </si>
  <si>
    <t>B07K5SBZLJ</t>
  </si>
  <si>
    <t>B087JRD27C</t>
  </si>
  <si>
    <t>B077TYM9G3</t>
  </si>
  <si>
    <t>B075FRVHGY</t>
  </si>
  <si>
    <t>B075FW8FR8</t>
  </si>
  <si>
    <t>B077V547KW</t>
  </si>
  <si>
    <t>B09Y985544</t>
  </si>
  <si>
    <t>B075PQQ82W</t>
  </si>
  <si>
    <t>B082XN27MC</t>
  </si>
  <si>
    <t>B077WBKVWH</t>
  </si>
  <si>
    <t>B07SSJJQY6</t>
  </si>
  <si>
    <t>B09Y98VNYK</t>
  </si>
  <si>
    <t>B077TVGNYX</t>
  </si>
  <si>
    <t>B077V2FCXS</t>
  </si>
  <si>
    <t>B077TVGDCQ</t>
  </si>
  <si>
    <t>B077TT44WS</t>
  </si>
  <si>
    <t>B07MB7M4RV</t>
  </si>
  <si>
    <t>B09Y97SQRN</t>
  </si>
  <si>
    <t>B075FVZSZS</t>
  </si>
  <si>
    <t>B077TZR4R8</t>
  </si>
  <si>
    <t>B07ZMFZTN4</t>
  </si>
  <si>
    <t>B07ZDCPB8Y</t>
  </si>
  <si>
    <t>B075FRSVYB</t>
  </si>
  <si>
    <t>B0B1VKJGMK</t>
  </si>
  <si>
    <t>B088DBXRFV</t>
  </si>
  <si>
    <t>B0BDXKJLS5</t>
  </si>
  <si>
    <t>B07C7KGKBH</t>
  </si>
  <si>
    <t>B07MHFCHP1</t>
  </si>
  <si>
    <t>B07SWQ5NN2</t>
  </si>
  <si>
    <t>B07858PBRQ</t>
  </si>
  <si>
    <t>B09Y99ZVKG</t>
  </si>
  <si>
    <t>B07C7NS57M</t>
  </si>
  <si>
    <t>B078CQTFVB</t>
  </si>
  <si>
    <t>B07RR6YYFZ</t>
  </si>
  <si>
    <t>B07K5SL6NR</t>
  </si>
  <si>
    <t>B07K5S4TZ9</t>
  </si>
  <si>
    <t>B077WGWLSL</t>
  </si>
  <si>
    <t>B077V31B1F</t>
  </si>
  <si>
    <t>B07RN46T9J</t>
  </si>
  <si>
    <t>B07RNDRGNN</t>
  </si>
  <si>
    <t>B07RQ5V9L2</t>
  </si>
  <si>
    <t>B0B1VMNM1H</t>
  </si>
  <si>
    <t>B077TT5D6K</t>
  </si>
  <si>
    <t>B07RP5CMMY</t>
  </si>
  <si>
    <t>B07ZDCZWF8</t>
  </si>
  <si>
    <t>B07RQ4X4HH</t>
  </si>
  <si>
    <t>B07RN54HFC</t>
  </si>
  <si>
    <t>B07RN3QRFD</t>
  </si>
  <si>
    <t>B0BDXMVJYC</t>
  </si>
  <si>
    <t>B0B3LWL1FQ</t>
  </si>
  <si>
    <t>B08B1SB1DP</t>
  </si>
  <si>
    <t>B088D9MRR4</t>
  </si>
  <si>
    <t>B07Z8K9VY5</t>
  </si>
  <si>
    <t>B0B1VR15Q9</t>
  </si>
  <si>
    <t>B0BY6XGKXC</t>
  </si>
  <si>
    <t>B0BFBPVB65</t>
  </si>
  <si>
    <t>B087JD5WDQ</t>
  </si>
  <si>
    <t>B0BY6X6YJP</t>
  </si>
  <si>
    <t>B07MRHS7YW</t>
  </si>
  <si>
    <t>B093G8RXDS</t>
  </si>
  <si>
    <t>B0BY6ZD96C</t>
  </si>
  <si>
    <t>B0B1VM5KN9</t>
  </si>
  <si>
    <t>B09NJDZ2ZK</t>
  </si>
  <si>
    <t>B088D9MYLT</t>
  </si>
  <si>
    <t>B09N2R39T8</t>
  </si>
  <si>
    <t>B0BY6ZJ1NT</t>
  </si>
  <si>
    <t>B0B1VLCL1M</t>
  </si>
  <si>
    <t>B0BDXLTGN2</t>
  </si>
  <si>
    <t>B0BDXNTCZR</t>
  </si>
  <si>
    <t>B0BY6XJ9VB</t>
  </si>
  <si>
    <t>B0BY6YGD64</t>
  </si>
  <si>
    <t>B0B1VLFV4Q</t>
  </si>
  <si>
    <t>B0B1VNWCNW</t>
  </si>
  <si>
    <t>B0B1VLLR8D</t>
  </si>
  <si>
    <t>B0B3LRNJ4C</t>
  </si>
  <si>
    <t>B0BY6X8WX1</t>
  </si>
  <si>
    <t>B087T2WK3T</t>
  </si>
  <si>
    <t>B0BY6Y3DTP</t>
  </si>
  <si>
    <t>B07ZDCY8YD</t>
  </si>
  <si>
    <t>B07ZD8D36Y</t>
  </si>
  <si>
    <t>B07ZDDV5G7</t>
  </si>
  <si>
    <t>B07ZDDSYD7</t>
  </si>
  <si>
    <t>B07RP62386</t>
  </si>
  <si>
    <t>B0BY6Y76FM</t>
  </si>
  <si>
    <t>B0BY6Y1RQS</t>
  </si>
  <si>
    <t>B0BY6WCFT9</t>
  </si>
  <si>
    <t>B0782N7XDJ</t>
  </si>
  <si>
    <t>B07SRFJ9NM</t>
  </si>
  <si>
    <t>B0BY6VV4DF</t>
  </si>
  <si>
    <t>B07ZDDRS9W</t>
  </si>
  <si>
    <t>B07RSN6319</t>
  </si>
  <si>
    <t>B0B1VLRH1X</t>
  </si>
  <si>
    <t>B0829SMZW4</t>
  </si>
  <si>
    <t>B0BY6Y55JG</t>
  </si>
  <si>
    <t>B07ZDDVQT1</t>
  </si>
  <si>
    <t>B07ZDDDXT6</t>
  </si>
  <si>
    <t>B07STH4C75</t>
  </si>
  <si>
    <t>B093G83MXN</t>
  </si>
  <si>
    <t>B0BY6Y85CZ</t>
  </si>
  <si>
    <t>B07ZDFFCRN</t>
  </si>
  <si>
    <t>B07RR6Y96L</t>
  </si>
  <si>
    <t>B0829RCZH4</t>
  </si>
  <si>
    <t>B07RQ4PJML</t>
  </si>
  <si>
    <t>B0B1VMKBH6</t>
  </si>
  <si>
    <t>B07RVJTTB5</t>
  </si>
  <si>
    <t>B0BDXM4CBF</t>
  </si>
  <si>
    <t>B07ZDD5T4V</t>
  </si>
  <si>
    <t>B0BY6Y2T26</t>
  </si>
  <si>
    <t>B07ZDDL9MM</t>
  </si>
  <si>
    <t>B0B1VKD81Q</t>
  </si>
  <si>
    <t>B07RN4V5RG</t>
  </si>
  <si>
    <t>B087T7DKQQ</t>
  </si>
  <si>
    <t>B0B1VLGZCP</t>
  </si>
  <si>
    <t>B07ZDDHLKC</t>
  </si>
  <si>
    <t>B07ZDDPPQW</t>
  </si>
  <si>
    <t>B07ZDD4WLZ</t>
  </si>
  <si>
    <t>B088DBY77F</t>
  </si>
  <si>
    <t>B07ZDF918T</t>
  </si>
  <si>
    <t>B07RN4L7SQ</t>
  </si>
  <si>
    <t>B07RTNMPDX</t>
  </si>
  <si>
    <t>B07ZDD72KP</t>
  </si>
  <si>
    <t>B0829SLDXV</t>
  </si>
  <si>
    <t>B0BY6YDY6Y</t>
  </si>
  <si>
    <t>B07ZDD9RTM</t>
  </si>
  <si>
    <t>B0BY6YVDBY</t>
  </si>
  <si>
    <t>B0BY6Y6SDF</t>
  </si>
  <si>
    <t>B0BY6XXLK8</t>
  </si>
  <si>
    <t>B0BY6XB2MH</t>
  </si>
  <si>
    <t>B088DC7C67</t>
  </si>
  <si>
    <t>B088D7Y6DL</t>
  </si>
  <si>
    <t>B089Y7WWQ5</t>
  </si>
  <si>
    <t>B09NJBRDCD</t>
  </si>
  <si>
    <t>B087TBDY65</t>
  </si>
  <si>
    <t>B089Y42MCJ</t>
  </si>
  <si>
    <t>B098DWTGXY</t>
  </si>
  <si>
    <t>B08GG87RFR</t>
  </si>
  <si>
    <t>B07ZDCLLB7</t>
  </si>
  <si>
    <t>B089XVC243</t>
  </si>
  <si>
    <t>B0829TMRDC</t>
  </si>
  <si>
    <t>B07SX88GB9</t>
  </si>
  <si>
    <t>B09N2QJQQX</t>
  </si>
  <si>
    <t>B09N2QCCDD</t>
  </si>
  <si>
    <t>B09QHVNT46</t>
  </si>
  <si>
    <t>B07ZDDL4ZF</t>
  </si>
  <si>
    <t>B08GG8RX1P</t>
  </si>
  <si>
    <t>B089Y3K8VM</t>
  </si>
  <si>
    <t>B098DWPJZR</t>
  </si>
  <si>
    <t>B09NJFB849</t>
  </si>
  <si>
    <t>B08GG8QJ4Y</t>
  </si>
  <si>
    <t>B07STYQ8JN</t>
  </si>
  <si>
    <t>B07ZDF2949</t>
  </si>
  <si>
    <t>B077V3BSHD</t>
  </si>
  <si>
    <t>B08GGBQGFP</t>
  </si>
  <si>
    <t>B088D9JHGN</t>
  </si>
  <si>
    <t>B08B1RTBC9</t>
  </si>
  <si>
    <t>B098DW4D5R</t>
  </si>
  <si>
    <t>B08B1SCB4C</t>
  </si>
  <si>
    <t>B09NHMXRTZ</t>
  </si>
  <si>
    <t>B089Y6YY1T</t>
  </si>
  <si>
    <t>B07ZD961DN</t>
  </si>
  <si>
    <t>B09NHPFTJN</t>
  </si>
  <si>
    <t>B088DB7MFP</t>
  </si>
  <si>
    <t>B07ZDDTWQ1</t>
  </si>
  <si>
    <t>B087T3QWSB</t>
  </si>
  <si>
    <t>B08B1RN7V3</t>
  </si>
  <si>
    <t>B079D86DWF</t>
  </si>
  <si>
    <t>B077V1SGXY</t>
  </si>
  <si>
    <t>B09Y99SSXR</t>
  </si>
  <si>
    <t>B07RS9GFCN</t>
  </si>
  <si>
    <t>B08GG8RKG3</t>
  </si>
  <si>
    <t>B09NJDPY87</t>
  </si>
  <si>
    <t>B09NHPK496</t>
  </si>
  <si>
    <t>B089YFH2HZ</t>
  </si>
  <si>
    <t>B079D8V35R</t>
  </si>
  <si>
    <t>B0829T96PP</t>
  </si>
  <si>
    <t>B089Y5BKR6</t>
  </si>
  <si>
    <t>B09N2PR4CB</t>
  </si>
  <si>
    <t>B08B1RJPWV</t>
  </si>
  <si>
    <t>B08B1RFP7K</t>
  </si>
  <si>
    <t>B07ZDDNJXQ</t>
  </si>
  <si>
    <t>B07ZDDP87D</t>
  </si>
  <si>
    <t>B088DC1H3M</t>
  </si>
  <si>
    <t>B089YBK6VH</t>
  </si>
  <si>
    <t>B089Y1Z47X</t>
  </si>
  <si>
    <t>B08B1RQFSX</t>
  </si>
  <si>
    <t>B089Y2T8BZ</t>
  </si>
  <si>
    <t>B07ZDDNXF6</t>
  </si>
  <si>
    <t>B088DBDXMZ</t>
  </si>
  <si>
    <t>B075HLL1FN</t>
  </si>
  <si>
    <t>B08GG8S24J</t>
  </si>
  <si>
    <t>B088D9QHN4</t>
  </si>
  <si>
    <t>B07ZDDHD1Q</t>
  </si>
  <si>
    <t>B08R8N3XZN</t>
  </si>
  <si>
    <t>B07M6HK5G2</t>
  </si>
  <si>
    <t>B089XXZG2B</t>
  </si>
  <si>
    <t>B077WKV76K</t>
  </si>
  <si>
    <t>B09NHN3MBN</t>
  </si>
  <si>
    <t>B08GG94YT2</t>
  </si>
  <si>
    <t>B09N2Q6J6K</t>
  </si>
  <si>
    <t>B08R8N7SJT</t>
  </si>
  <si>
    <t>B0829SQV45</t>
  </si>
  <si>
    <t>B09N2RQ19M</t>
  </si>
  <si>
    <t>B088DB1KY2</t>
  </si>
  <si>
    <t>B089XT4HBK</t>
  </si>
  <si>
    <t>B09NHPHTSJ</t>
  </si>
  <si>
    <t>B09NJD42CQ</t>
  </si>
  <si>
    <t>B07ZDFP7CC</t>
  </si>
  <si>
    <t>B0829SF92W</t>
  </si>
  <si>
    <t>B088D9MBWM</t>
  </si>
  <si>
    <t>B07WXPPYD1</t>
  </si>
  <si>
    <t>B09NHNPGS3</t>
  </si>
  <si>
    <t>B088D9NYBR</t>
  </si>
  <si>
    <t>B0BY715356</t>
  </si>
  <si>
    <t>B089Y37ZLW</t>
  </si>
  <si>
    <t>B09NJFLF6Q</t>
  </si>
  <si>
    <t>B08R8LRV1V</t>
  </si>
  <si>
    <t>B07ZDCJ8VZ</t>
  </si>
  <si>
    <t>B089Y996WK</t>
  </si>
  <si>
    <t>B07ZDCX7QY</t>
  </si>
  <si>
    <t>箱号</t>
  </si>
  <si>
    <t>箱规</t>
  </si>
  <si>
    <t>重量</t>
  </si>
  <si>
    <t>装箱明细</t>
  </si>
  <si>
    <t>1号</t>
  </si>
  <si>
    <t>50*36*49</t>
  </si>
  <si>
    <t>T003粉色L5  T005黄色M5 L5 T006灰色L5 T008粉色XXL5 套装雨衣浅紫色130*5 140*5 150*5 160*5 雨鞋黄色彩虹鸟24*5 嫩粉菠萝34*5</t>
  </si>
  <si>
    <t>2号</t>
  </si>
  <si>
    <t>52*38.5*49.5</t>
  </si>
  <si>
    <t>T007黑色M10 XL5 白色XL5 T010粉色XL5 XXL5 T012蓝色恐龙M5 紫色兔子M5 L5 XL5 XXL10 家居服月亮80*5 90*5 100*5 110*5 120*5 130*3 老虎80*5 90*5 100*5 110*5 120*5 130*5</t>
  </si>
  <si>
    <t>3号</t>
  </si>
  <si>
    <t>55*38*49.5</t>
  </si>
  <si>
    <t>连体雨衣杏色XXL5 黑色XXL5 XXXL5 紫色XXL5 XXXL5 湖蓝色S5 M5 L5 XL5 XXL5 XXXL5 深蓝色S5 M5 L5 XL5 XXL5 XXXL5  浴巾粉色5</t>
  </si>
  <si>
    <t>4号</t>
  </si>
  <si>
    <t>54*39*52</t>
  </si>
  <si>
    <t xml:space="preserve">家居服长颈鹿110*1 150*5 灰色汽车100*2 110*2 蓝恐龙100*3 120*1 130*1 蓝汽车130*1 蓝色兔80*5 90*5 100*5 110*5 120*5 130*5 米色兔子80*5 90*5 100*5 110*5 120*4 130*2 
小花80*5 90*5 100*5 110*5 120*5 130*5
</t>
  </si>
  <si>
    <t>5号</t>
  </si>
  <si>
    <t>49*32*45</t>
  </si>
  <si>
    <t>连体雨衣浅蓝色130*5 140*5 150*5 160*5  深蓝色130*5 140*5 150*5 160*5   墨绿色130*5 140*5 150*5 160*5</t>
  </si>
  <si>
    <t>6号</t>
  </si>
  <si>
    <t>52.5*39*57</t>
  </si>
  <si>
    <t>雨鞋纯黄色32*5 34*10 36*5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</si>
</sst>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30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name val="游ゴシック"/>
      <charset val="134"/>
    </font>
    <font>
      <sz val="10"/>
      <name val="等线"/>
      <charset val="134"/>
      <scheme val="minor"/>
    </font>
    <font>
      <b/>
      <sz val="18"/>
      <name val="等线"/>
      <charset val="134"/>
      <scheme val="minor"/>
    </font>
    <font>
      <b/>
      <sz val="10"/>
      <name val="游ゴシック"/>
      <charset val="134"/>
    </font>
    <font>
      <sz val="10"/>
      <name val="ＭＳ ゴシック"/>
      <charset val="134"/>
    </font>
    <font>
      <b/>
      <sz val="11"/>
      <color rgb="FF000000"/>
      <name val="Calibri"/>
      <charset val="128"/>
    </font>
    <font>
      <sz val="11"/>
      <color rgb="FF000000"/>
      <name val="Calibri"/>
      <charset val="128"/>
    </font>
    <font>
      <b/>
      <sz val="1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000000"/>
      <name val="宋体"/>
      <charset val="128"/>
    </font>
  </fonts>
  <fills count="36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auto="1"/>
      </right>
      <top style="hair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hair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auto="1"/>
      </left>
      <right style="medium">
        <color rgb="FF000000"/>
      </right>
      <top/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hair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hair">
        <color rgb="FF000000"/>
      </top>
      <bottom/>
      <diagonal/>
    </border>
    <border>
      <left/>
      <right style="thin">
        <color auto="1"/>
      </right>
      <top style="hair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hair">
        <color rgb="FF000000"/>
      </top>
      <bottom style="thin">
        <color rgb="FF000000"/>
      </bottom>
      <diagonal/>
    </border>
    <border>
      <left style="thin">
        <color auto="1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6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9" applyNumberFormat="0" applyFill="0" applyAlignment="0" applyProtection="0">
      <alignment vertical="center"/>
    </xf>
    <xf numFmtId="0" fontId="16" fillId="0" borderId="69" applyNumberFormat="0" applyFill="0" applyAlignment="0" applyProtection="0">
      <alignment vertical="center"/>
    </xf>
    <xf numFmtId="0" fontId="17" fillId="0" borderId="7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71" applyNumberFormat="0" applyAlignment="0" applyProtection="0">
      <alignment vertical="center"/>
    </xf>
    <xf numFmtId="0" fontId="19" fillId="7" borderId="72" applyNumberFormat="0" applyAlignment="0" applyProtection="0">
      <alignment vertical="center"/>
    </xf>
    <xf numFmtId="0" fontId="20" fillId="7" borderId="71" applyNumberFormat="0" applyAlignment="0" applyProtection="0">
      <alignment vertical="center"/>
    </xf>
    <xf numFmtId="0" fontId="21" fillId="8" borderId="73" applyNumberFormat="0" applyAlignment="0" applyProtection="0">
      <alignment vertical="center"/>
    </xf>
    <xf numFmtId="0" fontId="22" fillId="0" borderId="74" applyNumberFormat="0" applyFill="0" applyAlignment="0" applyProtection="0">
      <alignment vertical="center"/>
    </xf>
    <xf numFmtId="0" fontId="23" fillId="0" borderId="75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0" fillId="0" borderId="0"/>
  </cellStyleXfs>
  <cellXfs count="1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vertical="top"/>
    </xf>
    <xf numFmtId="0" fontId="1" fillId="0" borderId="0" xfId="0" applyFont="1" applyAlignment="1">
      <alignment horizontal="left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3" fillId="0" borderId="4" xfId="0" applyNumberFormat="1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horizontal="left" vertical="center"/>
    </xf>
    <xf numFmtId="0" fontId="3" fillId="0" borderId="6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6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horizontal="left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vertical="center"/>
    </xf>
    <xf numFmtId="49" fontId="6" fillId="0" borderId="13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horizontal="left"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vertical="center"/>
    </xf>
    <xf numFmtId="49" fontId="3" fillId="0" borderId="17" xfId="0" applyNumberFormat="1" applyFont="1" applyBorder="1" applyAlignment="1">
      <alignment vertical="center"/>
    </xf>
    <xf numFmtId="49" fontId="6" fillId="0" borderId="9" xfId="0" applyNumberFormat="1" applyFont="1" applyBorder="1" applyAlignment="1">
      <alignment vertical="center"/>
    </xf>
    <xf numFmtId="0" fontId="3" fillId="0" borderId="10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0" fontId="6" fillId="0" borderId="19" xfId="0" applyNumberFormat="1" applyFont="1" applyBorder="1" applyAlignment="1">
      <alignment vertical="center"/>
    </xf>
    <xf numFmtId="0" fontId="3" fillId="0" borderId="5" xfId="0" applyNumberFormat="1" applyFont="1" applyBorder="1" applyAlignment="1">
      <alignment horizontal="left" vertical="center"/>
    </xf>
    <xf numFmtId="0" fontId="3" fillId="0" borderId="5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vertical="center"/>
    </xf>
    <xf numFmtId="0" fontId="6" fillId="0" borderId="21" xfId="0" applyNumberFormat="1" applyFont="1" applyBorder="1" applyAlignment="1">
      <alignment vertical="center"/>
    </xf>
    <xf numFmtId="0" fontId="3" fillId="0" borderId="9" xfId="0" applyNumberFormat="1" applyFont="1" applyBorder="1" applyAlignment="1">
      <alignment horizontal="left" vertical="center"/>
    </xf>
    <xf numFmtId="0" fontId="3" fillId="0" borderId="9" xfId="0" applyNumberFormat="1" applyFont="1" applyBorder="1" applyAlignment="1">
      <alignment horizontal="center" vertical="center"/>
    </xf>
    <xf numFmtId="176" fontId="5" fillId="3" borderId="22" xfId="49" applyNumberFormat="1" applyFont="1" applyFill="1" applyBorder="1" applyAlignment="1">
      <alignment horizontal="center" vertical="center" wrapText="1"/>
    </xf>
    <xf numFmtId="176" fontId="5" fillId="3" borderId="23" xfId="49" applyNumberFormat="1" applyFont="1" applyFill="1" applyBorder="1" applyAlignment="1">
      <alignment horizontal="center" vertical="center" wrapText="1"/>
    </xf>
    <xf numFmtId="0" fontId="5" fillId="3" borderId="24" xfId="49" applyFont="1" applyFill="1" applyBorder="1" applyAlignment="1">
      <alignment horizontal="center" vertical="center" wrapText="1"/>
    </xf>
    <xf numFmtId="177" fontId="3" fillId="0" borderId="25" xfId="0" applyNumberFormat="1" applyFont="1" applyBorder="1" applyAlignment="1">
      <alignment vertical="center"/>
    </xf>
    <xf numFmtId="177" fontId="3" fillId="4" borderId="26" xfId="0" applyNumberFormat="1" applyFont="1" applyFill="1" applyBorder="1" applyAlignment="1">
      <alignment vertical="center"/>
    </xf>
    <xf numFmtId="0" fontId="3" fillId="0" borderId="27" xfId="0" applyNumberFormat="1" applyFont="1" applyBorder="1" applyAlignment="1">
      <alignment vertical="center"/>
    </xf>
    <xf numFmtId="0" fontId="3" fillId="0" borderId="28" xfId="0" applyFont="1" applyBorder="1"/>
    <xf numFmtId="177" fontId="3" fillId="0" borderId="29" xfId="0" applyNumberFormat="1" applyFont="1" applyBorder="1" applyAlignment="1">
      <alignment vertical="center"/>
    </xf>
    <xf numFmtId="177" fontId="3" fillId="4" borderId="30" xfId="0" applyNumberFormat="1" applyFont="1" applyFill="1" applyBorder="1" applyAlignment="1">
      <alignment vertical="center"/>
    </xf>
    <xf numFmtId="0" fontId="3" fillId="0" borderId="31" xfId="0" applyNumberFormat="1" applyFont="1" applyBorder="1" applyAlignment="1">
      <alignment vertical="center"/>
    </xf>
    <xf numFmtId="177" fontId="3" fillId="0" borderId="32" xfId="0" applyNumberFormat="1" applyFont="1" applyBorder="1" applyAlignment="1">
      <alignment vertical="center"/>
    </xf>
    <xf numFmtId="177" fontId="3" fillId="4" borderId="33" xfId="0" applyNumberFormat="1" applyFont="1" applyFill="1" applyBorder="1" applyAlignment="1">
      <alignment vertical="center"/>
    </xf>
    <xf numFmtId="0" fontId="3" fillId="0" borderId="34" xfId="0" applyNumberFormat="1" applyFont="1" applyBorder="1" applyAlignment="1">
      <alignment vertical="center"/>
    </xf>
    <xf numFmtId="177" fontId="3" fillId="0" borderId="35" xfId="0" applyNumberFormat="1" applyFont="1" applyBorder="1" applyAlignment="1">
      <alignment vertical="center"/>
    </xf>
    <xf numFmtId="177" fontId="3" fillId="4" borderId="0" xfId="0" applyNumberFormat="1" applyFont="1" applyFill="1" applyBorder="1" applyAlignment="1">
      <alignment vertical="center"/>
    </xf>
    <xf numFmtId="0" fontId="3" fillId="0" borderId="36" xfId="0" applyNumberFormat="1" applyFont="1" applyBorder="1" applyAlignment="1">
      <alignment vertical="center"/>
    </xf>
    <xf numFmtId="0" fontId="7" fillId="2" borderId="28" xfId="0" applyFont="1" applyFill="1" applyBorder="1" applyAlignment="1">
      <alignment vertical="center"/>
    </xf>
    <xf numFmtId="0" fontId="8" fillId="0" borderId="28" xfId="0" applyFont="1" applyFill="1" applyBorder="1" applyAlignment="1">
      <alignment vertical="center"/>
    </xf>
    <xf numFmtId="1" fontId="8" fillId="0" borderId="28" xfId="0" applyNumberFormat="1" applyFont="1" applyFill="1" applyBorder="1" applyAlignment="1">
      <alignment vertical="center"/>
    </xf>
    <xf numFmtId="49" fontId="6" fillId="0" borderId="21" xfId="0" applyNumberFormat="1" applyFont="1" applyBorder="1" applyAlignment="1">
      <alignment vertical="center"/>
    </xf>
    <xf numFmtId="0" fontId="3" fillId="0" borderId="14" xfId="0" applyNumberFormat="1" applyFont="1" applyBorder="1" applyAlignment="1">
      <alignment horizontal="left" vertical="center"/>
    </xf>
    <xf numFmtId="0" fontId="3" fillId="0" borderId="14" xfId="0" applyNumberFormat="1" applyFont="1" applyBorder="1" applyAlignment="1">
      <alignment horizontal="center" vertical="center"/>
    </xf>
    <xf numFmtId="49" fontId="3" fillId="0" borderId="37" xfId="0" applyNumberFormat="1" applyFont="1" applyBorder="1" applyAlignment="1">
      <alignment vertical="center"/>
    </xf>
    <xf numFmtId="49" fontId="6" fillId="0" borderId="3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6" fillId="0" borderId="38" xfId="0" applyNumberFormat="1" applyFont="1" applyBorder="1" applyAlignment="1">
      <alignment vertical="center"/>
    </xf>
    <xf numFmtId="0" fontId="3" fillId="0" borderId="38" xfId="0" applyNumberFormat="1" applyFont="1" applyBorder="1" applyAlignment="1">
      <alignment horizontal="left" vertical="center"/>
    </xf>
    <xf numFmtId="0" fontId="3" fillId="0" borderId="38" xfId="0" applyNumberFormat="1" applyFont="1" applyBorder="1" applyAlignment="1">
      <alignment vertical="center"/>
    </xf>
    <xf numFmtId="49" fontId="3" fillId="0" borderId="39" xfId="0" applyNumberFormat="1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6" fillId="0" borderId="41" xfId="0" applyNumberFormat="1" applyFont="1" applyBorder="1" applyAlignment="1">
      <alignment vertical="center"/>
    </xf>
    <xf numFmtId="0" fontId="3" fillId="0" borderId="41" xfId="0" applyNumberFormat="1" applyFont="1" applyBorder="1" applyAlignment="1">
      <alignment horizontal="left" vertical="center"/>
    </xf>
    <xf numFmtId="0" fontId="3" fillId="0" borderId="41" xfId="0" applyNumberFormat="1" applyFont="1" applyBorder="1" applyAlignment="1">
      <alignment vertical="center"/>
    </xf>
    <xf numFmtId="49" fontId="3" fillId="0" borderId="42" xfId="0" applyNumberFormat="1" applyFont="1" applyBorder="1" applyAlignment="1">
      <alignment vertical="center"/>
    </xf>
    <xf numFmtId="49" fontId="3" fillId="0" borderId="43" xfId="0" applyNumberFormat="1" applyFont="1" applyBorder="1" applyAlignment="1">
      <alignment vertical="center"/>
    </xf>
    <xf numFmtId="0" fontId="6" fillId="0" borderId="44" xfId="0" applyNumberFormat="1" applyFont="1" applyBorder="1" applyAlignment="1">
      <alignment vertical="center"/>
    </xf>
    <xf numFmtId="0" fontId="3" fillId="0" borderId="44" xfId="0" applyNumberFormat="1" applyFont="1" applyBorder="1" applyAlignment="1">
      <alignment horizontal="left" vertical="center"/>
    </xf>
    <xf numFmtId="0" fontId="3" fillId="0" borderId="44" xfId="0" applyNumberFormat="1" applyFont="1" applyBorder="1" applyAlignment="1">
      <alignment vertical="center"/>
    </xf>
    <xf numFmtId="49" fontId="3" fillId="0" borderId="45" xfId="0" applyNumberFormat="1" applyFont="1" applyBorder="1" applyAlignment="1">
      <alignment vertical="center"/>
    </xf>
    <xf numFmtId="49" fontId="3" fillId="0" borderId="46" xfId="0" applyNumberFormat="1" applyFont="1" applyBorder="1" applyAlignment="1">
      <alignment vertical="center"/>
    </xf>
    <xf numFmtId="0" fontId="6" fillId="0" borderId="47" xfId="0" applyNumberFormat="1" applyFont="1" applyBorder="1" applyAlignment="1">
      <alignment vertical="center"/>
    </xf>
    <xf numFmtId="0" fontId="3" fillId="0" borderId="47" xfId="0" applyNumberFormat="1" applyFont="1" applyBorder="1" applyAlignment="1">
      <alignment horizontal="left" vertical="center"/>
    </xf>
    <xf numFmtId="0" fontId="3" fillId="0" borderId="47" xfId="0" applyNumberFormat="1" applyFont="1" applyBorder="1" applyAlignment="1">
      <alignment vertical="center"/>
    </xf>
    <xf numFmtId="49" fontId="3" fillId="0" borderId="48" xfId="0" applyNumberFormat="1" applyFont="1" applyBorder="1" applyAlignment="1">
      <alignment vertical="center"/>
    </xf>
    <xf numFmtId="49" fontId="3" fillId="0" borderId="49" xfId="0" applyNumberFormat="1" applyFont="1" applyBorder="1" applyAlignment="1">
      <alignment vertical="center"/>
    </xf>
    <xf numFmtId="49" fontId="3" fillId="0" borderId="50" xfId="0" applyNumberFormat="1" applyFont="1" applyBorder="1" applyAlignment="1">
      <alignment vertical="center"/>
    </xf>
    <xf numFmtId="0" fontId="6" fillId="0" borderId="51" xfId="0" applyNumberFormat="1" applyFont="1" applyBorder="1" applyAlignment="1">
      <alignment vertical="center"/>
    </xf>
    <xf numFmtId="0" fontId="3" fillId="0" borderId="51" xfId="0" applyNumberFormat="1" applyFont="1" applyBorder="1" applyAlignment="1">
      <alignment horizontal="left" vertical="center"/>
    </xf>
    <xf numFmtId="0" fontId="3" fillId="0" borderId="51" xfId="0" applyNumberFormat="1" applyFont="1" applyBorder="1" applyAlignment="1">
      <alignment vertical="center"/>
    </xf>
    <xf numFmtId="0" fontId="9" fillId="0" borderId="0" xfId="0" applyFont="1"/>
    <xf numFmtId="49" fontId="3" fillId="0" borderId="52" xfId="0" applyNumberFormat="1" applyFont="1" applyBorder="1" applyAlignment="1">
      <alignment vertical="center"/>
    </xf>
    <xf numFmtId="0" fontId="6" fillId="0" borderId="53" xfId="0" applyNumberFormat="1" applyFont="1" applyBorder="1" applyAlignment="1">
      <alignment vertical="center"/>
    </xf>
    <xf numFmtId="0" fontId="3" fillId="0" borderId="53" xfId="0" applyNumberFormat="1" applyFont="1" applyBorder="1" applyAlignment="1">
      <alignment horizontal="left" vertical="center"/>
    </xf>
    <xf numFmtId="0" fontId="3" fillId="0" borderId="53" xfId="0" applyNumberFormat="1" applyFont="1" applyBorder="1" applyAlignment="1">
      <alignment vertical="center"/>
    </xf>
    <xf numFmtId="49" fontId="3" fillId="0" borderId="54" xfId="0" applyNumberFormat="1" applyFont="1" applyBorder="1" applyAlignment="1">
      <alignment vertical="center"/>
    </xf>
    <xf numFmtId="177" fontId="3" fillId="0" borderId="55" xfId="0" applyNumberFormat="1" applyFont="1" applyBorder="1" applyAlignment="1">
      <alignment vertical="center"/>
    </xf>
    <xf numFmtId="177" fontId="3" fillId="4" borderId="56" xfId="0" applyNumberFormat="1" applyFont="1" applyFill="1" applyBorder="1" applyAlignment="1">
      <alignment vertical="center"/>
    </xf>
    <xf numFmtId="0" fontId="3" fillId="0" borderId="57" xfId="0" applyNumberFormat="1" applyFont="1" applyBorder="1" applyAlignment="1">
      <alignment vertical="center"/>
    </xf>
    <xf numFmtId="177" fontId="3" fillId="0" borderId="58" xfId="0" applyNumberFormat="1" applyFont="1" applyBorder="1" applyAlignment="1">
      <alignment vertical="center"/>
    </xf>
    <xf numFmtId="177" fontId="3" fillId="4" borderId="41" xfId="0" applyNumberFormat="1" applyFont="1" applyFill="1" applyBorder="1" applyAlignment="1">
      <alignment vertical="center"/>
    </xf>
    <xf numFmtId="0" fontId="3" fillId="0" borderId="42" xfId="0" applyNumberFormat="1" applyFont="1" applyBorder="1" applyAlignment="1">
      <alignment vertical="center"/>
    </xf>
    <xf numFmtId="177" fontId="3" fillId="0" borderId="59" xfId="0" applyNumberFormat="1" applyFont="1" applyBorder="1" applyAlignment="1">
      <alignment vertical="center"/>
    </xf>
    <xf numFmtId="177" fontId="3" fillId="4" borderId="60" xfId="0" applyNumberFormat="1" applyFont="1" applyFill="1" applyBorder="1" applyAlignment="1">
      <alignment vertical="center"/>
    </xf>
    <xf numFmtId="0" fontId="3" fillId="0" borderId="45" xfId="0" applyNumberFormat="1" applyFont="1" applyBorder="1" applyAlignment="1">
      <alignment vertical="center"/>
    </xf>
    <xf numFmtId="177" fontId="3" fillId="0" borderId="61" xfId="0" applyNumberFormat="1" applyFont="1" applyBorder="1" applyAlignment="1">
      <alignment vertical="center"/>
    </xf>
    <xf numFmtId="177" fontId="3" fillId="4" borderId="62" xfId="0" applyNumberFormat="1" applyFont="1" applyFill="1" applyBorder="1" applyAlignment="1">
      <alignment vertical="center"/>
    </xf>
    <xf numFmtId="0" fontId="3" fillId="0" borderId="48" xfId="0" applyNumberFormat="1" applyFont="1" applyBorder="1" applyAlignment="1">
      <alignment vertical="center"/>
    </xf>
    <xf numFmtId="177" fontId="3" fillId="0" borderId="63" xfId="0" applyNumberFormat="1" applyFont="1" applyBorder="1" applyAlignment="1">
      <alignment vertical="center"/>
    </xf>
    <xf numFmtId="177" fontId="3" fillId="4" borderId="64" xfId="0" applyNumberFormat="1" applyFont="1" applyFill="1" applyBorder="1" applyAlignment="1">
      <alignment vertical="center"/>
    </xf>
    <xf numFmtId="0" fontId="3" fillId="0" borderId="49" xfId="0" applyNumberFormat="1" applyFont="1" applyBorder="1" applyAlignment="1">
      <alignment vertical="center"/>
    </xf>
    <xf numFmtId="177" fontId="3" fillId="0" borderId="65" xfId="0" applyNumberFormat="1" applyFont="1" applyBorder="1" applyAlignment="1">
      <alignment vertical="center"/>
    </xf>
    <xf numFmtId="177" fontId="3" fillId="4" borderId="66" xfId="0" applyNumberFormat="1" applyFont="1" applyFill="1" applyBorder="1" applyAlignment="1">
      <alignment vertical="center"/>
    </xf>
    <xf numFmtId="0" fontId="3" fillId="0" borderId="67" xfId="0" applyNumberFormat="1" applyFont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99FF"/>
      <color rgb="00FFCCFF"/>
      <color rgb="00CCFFFF"/>
      <color rgb="00FF66FF"/>
      <color rgb="00FF5050"/>
      <color rgb="00FFCDFF"/>
      <color rgb="00FFFFCC"/>
      <color rgb="00FF69FF"/>
      <color rgb="00FF9BFF"/>
      <color rgb="0065D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14.jpeg"/><Relationship Id="rId8" Type="http://schemas.openxmlformats.org/officeDocument/2006/relationships/image" Target="media/image13.jpeg"/><Relationship Id="rId7" Type="http://schemas.openxmlformats.org/officeDocument/2006/relationships/image" Target="media/image12.jpeg"/><Relationship Id="rId6" Type="http://schemas.openxmlformats.org/officeDocument/2006/relationships/image" Target="media/image11.jpeg"/><Relationship Id="rId5" Type="http://schemas.openxmlformats.org/officeDocument/2006/relationships/image" Target="media/image10.jpeg"/><Relationship Id="rId4" Type="http://schemas.openxmlformats.org/officeDocument/2006/relationships/image" Target="media/image9.jpeg"/><Relationship Id="rId3" Type="http://schemas.openxmlformats.org/officeDocument/2006/relationships/image" Target="media/image8.jpeg"/><Relationship Id="rId26" Type="http://schemas.openxmlformats.org/officeDocument/2006/relationships/image" Target="NULL" TargetMode="External"/><Relationship Id="rId25" Type="http://schemas.openxmlformats.org/officeDocument/2006/relationships/image" Target="media/image30.jpeg"/><Relationship Id="rId24" Type="http://schemas.openxmlformats.org/officeDocument/2006/relationships/image" Target="media/image29.jpeg"/><Relationship Id="rId23" Type="http://schemas.openxmlformats.org/officeDocument/2006/relationships/image" Target="media/image28.jpeg"/><Relationship Id="rId22" Type="http://schemas.openxmlformats.org/officeDocument/2006/relationships/image" Target="media/image27.jpeg"/><Relationship Id="rId21" Type="http://schemas.openxmlformats.org/officeDocument/2006/relationships/image" Target="media/image26.jpeg"/><Relationship Id="rId20" Type="http://schemas.openxmlformats.org/officeDocument/2006/relationships/image" Target="media/image25.jpeg"/><Relationship Id="rId2" Type="http://schemas.openxmlformats.org/officeDocument/2006/relationships/image" Target="media/image7.jpeg"/><Relationship Id="rId19" Type="http://schemas.openxmlformats.org/officeDocument/2006/relationships/image" Target="media/image24.jpeg"/><Relationship Id="rId18" Type="http://schemas.openxmlformats.org/officeDocument/2006/relationships/image" Target="media/image23.jpeg"/><Relationship Id="rId17" Type="http://schemas.openxmlformats.org/officeDocument/2006/relationships/image" Target="media/image22.jpeg"/><Relationship Id="rId16" Type="http://schemas.openxmlformats.org/officeDocument/2006/relationships/image" Target="media/image21.jpeg"/><Relationship Id="rId15" Type="http://schemas.openxmlformats.org/officeDocument/2006/relationships/image" Target="media/image20.jpeg"/><Relationship Id="rId14" Type="http://schemas.openxmlformats.org/officeDocument/2006/relationships/image" Target="media/image19.jpeg"/><Relationship Id="rId13" Type="http://schemas.openxmlformats.org/officeDocument/2006/relationships/image" Target="media/image18.jpeg"/><Relationship Id="rId12" Type="http://schemas.openxmlformats.org/officeDocument/2006/relationships/image" Target="media/image17.jpeg"/><Relationship Id="rId11" Type="http://schemas.openxmlformats.org/officeDocument/2006/relationships/image" Target="media/image16.jpeg"/><Relationship Id="rId10" Type="http://schemas.openxmlformats.org/officeDocument/2006/relationships/image" Target="media/image15.jpeg"/><Relationship Id="rId1" Type="http://schemas.openxmlformats.org/officeDocument/2006/relationships/image" Target="media/image6.jpeg"/></Relationships>
</file>

<file path=xl/_rels/workbook.xml.rels><?xml version="1.0" encoding="UTF-8" standalone="yes"?>
<Relationships xmlns="http://schemas.openxmlformats.org/package/2006/relationships"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6350</xdr:colOff>
      <xdr:row>105</xdr:row>
      <xdr:rowOff>0</xdr:rowOff>
    </xdr:from>
    <xdr:to>
      <xdr:col>6</xdr:col>
      <xdr:colOff>6350</xdr:colOff>
      <xdr:row>105</xdr:row>
      <xdr:rowOff>0</xdr:rowOff>
    </xdr:to>
    <xdr:pic>
      <xdr:nvPicPr>
        <xdr:cNvPr id="78" name="图片 77" descr="1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466590" y="19453225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200660</xdr:colOff>
      <xdr:row>191</xdr:row>
      <xdr:rowOff>57150</xdr:rowOff>
    </xdr:from>
    <xdr:to>
      <xdr:col>6</xdr:col>
      <xdr:colOff>1184275</xdr:colOff>
      <xdr:row>196</xdr:row>
      <xdr:rowOff>143510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60900" y="36268025"/>
          <a:ext cx="983615" cy="991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191135</xdr:colOff>
      <xdr:row>203</xdr:row>
      <xdr:rowOff>47625</xdr:rowOff>
    </xdr:from>
    <xdr:to>
      <xdr:col>6</xdr:col>
      <xdr:colOff>1228090</xdr:colOff>
      <xdr:row>208</xdr:row>
      <xdr:rowOff>153035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651375" y="38430200"/>
          <a:ext cx="1036955" cy="1010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181610</xdr:colOff>
      <xdr:row>197</xdr:row>
      <xdr:rowOff>47625</xdr:rowOff>
    </xdr:from>
    <xdr:to>
      <xdr:col>6</xdr:col>
      <xdr:colOff>1238885</xdr:colOff>
      <xdr:row>202</xdr:row>
      <xdr:rowOff>156210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641850" y="37344350"/>
          <a:ext cx="1057275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172085</xdr:colOff>
      <xdr:row>209</xdr:row>
      <xdr:rowOff>19050</xdr:rowOff>
    </xdr:from>
    <xdr:to>
      <xdr:col>6</xdr:col>
      <xdr:colOff>1239520</xdr:colOff>
      <xdr:row>214</xdr:row>
      <xdr:rowOff>145415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632325" y="39487475"/>
          <a:ext cx="1067435" cy="1031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30"/>
  <sheetViews>
    <sheetView showGridLines="0" topLeftCell="A181" workbookViewId="0">
      <selection activeCell="X226" sqref="X226"/>
    </sheetView>
  </sheetViews>
  <sheetFormatPr defaultColWidth="9" defaultRowHeight="12"/>
  <cols>
    <col min="1" max="1" width="2.63333333333333" style="9" customWidth="1"/>
    <col min="2" max="2" width="8.63333333333333" style="9" customWidth="1"/>
    <col min="3" max="4" width="3" style="9" customWidth="1"/>
    <col min="5" max="6" width="20.6333333333333" style="10" customWidth="1"/>
    <col min="7" max="7" width="18.9666666666667" style="9" customWidth="1"/>
    <col min="8" max="8" width="13.8833333333333" style="9" customWidth="1"/>
    <col min="9" max="11" width="8.63333333333333" style="9" customWidth="1"/>
    <col min="12" max="12" width="9" style="9"/>
    <col min="13" max="23" width="9" style="9" hidden="1" customWidth="1"/>
    <col min="24" max="16384" width="9" style="9"/>
  </cols>
  <sheetData>
    <row r="1" s="7" customFormat="1" ht="16" customHeight="1" spans="1:6">
      <c r="A1" s="11"/>
      <c r="E1" s="12"/>
      <c r="F1" s="12"/>
    </row>
    <row r="2" s="8" customFormat="1" ht="48" spans="2:23">
      <c r="B2" s="13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5" t="s">
        <v>6</v>
      </c>
      <c r="I2" s="43" t="s">
        <v>7</v>
      </c>
      <c r="J2" s="44" t="s">
        <v>8</v>
      </c>
      <c r="K2" s="45" t="s">
        <v>9</v>
      </c>
      <c r="V2" s="59" t="s">
        <v>10</v>
      </c>
      <c r="W2" s="59" t="s">
        <v>11</v>
      </c>
    </row>
    <row r="3" ht="14.25" customHeight="1" spans="2:23">
      <c r="B3" s="16" t="s">
        <v>12</v>
      </c>
      <c r="C3" s="17" t="s">
        <v>13</v>
      </c>
      <c r="D3" s="17" t="s">
        <v>14</v>
      </c>
      <c r="E3" s="18" t="s">
        <v>15</v>
      </c>
      <c r="F3" s="18" t="s">
        <v>16</v>
      </c>
      <c r="G3" s="19" t="str">
        <f>_xlfn.DISPIMG("ID_3BB4640EF0E749CCA706BB1E08AFA75C",1)</f>
        <v>=DISPIMG("ID_3BB4640EF0E749CCA706BB1E08AFA75C",1)</v>
      </c>
      <c r="H3" s="20" t="s">
        <v>17</v>
      </c>
      <c r="I3" s="46">
        <f>IFERROR(VLOOKUP(C3,$V$3:$W$630,2,FALSE),"")</f>
        <v>36</v>
      </c>
      <c r="J3" s="47" t="str">
        <f>IFERROR(VLOOKUP(C3,$P$3:$U$46,6,FALSE),"")</f>
        <v/>
      </c>
      <c r="K3" s="48">
        <f t="shared" ref="K3:K8" si="0">IFERROR(I3*J3,0)</f>
        <v>0</v>
      </c>
      <c r="M3" s="49" t="s">
        <v>18</v>
      </c>
      <c r="N3" s="49" t="s">
        <v>19</v>
      </c>
      <c r="O3" s="49" t="s">
        <v>20</v>
      </c>
      <c r="P3" s="49" t="s">
        <v>21</v>
      </c>
      <c r="Q3" s="49" t="s">
        <v>22</v>
      </c>
      <c r="R3" s="49" t="s">
        <v>23</v>
      </c>
      <c r="S3" s="49">
        <v>1</v>
      </c>
      <c r="T3" s="49">
        <v>2</v>
      </c>
      <c r="U3" s="49">
        <v>1</v>
      </c>
      <c r="V3" s="60" t="s">
        <v>24</v>
      </c>
      <c r="W3" s="60">
        <v>2.4</v>
      </c>
    </row>
    <row r="4" ht="14.25" customHeight="1" spans="2:23">
      <c r="B4" s="21" t="s">
        <v>12</v>
      </c>
      <c r="C4" s="22" t="s">
        <v>25</v>
      </c>
      <c r="D4" s="22" t="s">
        <v>26</v>
      </c>
      <c r="E4" s="23"/>
      <c r="F4" s="23"/>
      <c r="G4" s="24"/>
      <c r="H4" s="25" t="s">
        <v>27</v>
      </c>
      <c r="I4" s="50">
        <f>IFERROR(VLOOKUP(C4,$V$3:$W$630,2,FALSE),"")</f>
        <v>36</v>
      </c>
      <c r="J4" s="51" t="str">
        <f>IFERROR(VLOOKUP(C4,$P$3:$U$46,6,FALSE),"")</f>
        <v/>
      </c>
      <c r="K4" s="52">
        <f t="shared" si="0"/>
        <v>0</v>
      </c>
      <c r="M4" s="49" t="s">
        <v>18</v>
      </c>
      <c r="N4" s="49" t="s">
        <v>19</v>
      </c>
      <c r="O4" s="49" t="s">
        <v>28</v>
      </c>
      <c r="P4" s="49" t="s">
        <v>29</v>
      </c>
      <c r="Q4" s="49" t="s">
        <v>30</v>
      </c>
      <c r="R4" s="49" t="s">
        <v>31</v>
      </c>
      <c r="S4" s="49">
        <v>0</v>
      </c>
      <c r="T4" s="49">
        <v>0</v>
      </c>
      <c r="U4" s="49">
        <v>6</v>
      </c>
      <c r="V4" s="60" t="s">
        <v>32</v>
      </c>
      <c r="W4" s="61">
        <v>15</v>
      </c>
    </row>
    <row r="5" ht="14.25" customHeight="1" spans="2:23">
      <c r="B5" s="21" t="s">
        <v>12</v>
      </c>
      <c r="C5" s="22" t="s">
        <v>33</v>
      </c>
      <c r="D5" s="22" t="s">
        <v>34</v>
      </c>
      <c r="E5" s="23"/>
      <c r="F5" s="23"/>
      <c r="G5" s="24"/>
      <c r="H5" s="25" t="s">
        <v>35</v>
      </c>
      <c r="I5" s="50">
        <f>IFERROR(VLOOKUP(C5,$V$3:$W$630,2,FALSE),"")</f>
        <v>36</v>
      </c>
      <c r="J5" s="51">
        <f>IFERROR(VLOOKUP(C5,$P$3:$U$46,6,FALSE),"")</f>
        <v>5</v>
      </c>
      <c r="K5" s="52">
        <f t="shared" si="0"/>
        <v>180</v>
      </c>
      <c r="M5" s="49" t="s">
        <v>18</v>
      </c>
      <c r="N5" s="49" t="s">
        <v>36</v>
      </c>
      <c r="O5" s="49" t="s">
        <v>37</v>
      </c>
      <c r="P5" s="49" t="s">
        <v>38</v>
      </c>
      <c r="Q5" s="49" t="s">
        <v>39</v>
      </c>
      <c r="R5" s="49" t="s">
        <v>40</v>
      </c>
      <c r="S5" s="49">
        <v>0</v>
      </c>
      <c r="T5" s="49">
        <v>0</v>
      </c>
      <c r="U5" s="49">
        <v>1</v>
      </c>
      <c r="V5" s="60" t="s">
        <v>41</v>
      </c>
      <c r="W5" s="61">
        <v>15</v>
      </c>
    </row>
    <row r="6" ht="14.25" customHeight="1" spans="2:23">
      <c r="B6" s="21" t="s">
        <v>12</v>
      </c>
      <c r="C6" s="22" t="s">
        <v>42</v>
      </c>
      <c r="D6" s="22" t="s">
        <v>43</v>
      </c>
      <c r="E6" s="23"/>
      <c r="F6" s="23"/>
      <c r="G6" s="24"/>
      <c r="H6" s="25" t="s">
        <v>44</v>
      </c>
      <c r="I6" s="50">
        <f>IFERROR(VLOOKUP(C6,$V$3:$W$630,2,FALSE),"")</f>
        <v>36</v>
      </c>
      <c r="J6" s="51" t="str">
        <f>IFERROR(VLOOKUP(C6,$P$3:$U$46,6,FALSE),"")</f>
        <v/>
      </c>
      <c r="K6" s="52">
        <f t="shared" si="0"/>
        <v>0</v>
      </c>
      <c r="M6" s="49" t="s">
        <v>18</v>
      </c>
      <c r="N6" s="49" t="s">
        <v>45</v>
      </c>
      <c r="O6" s="49" t="s">
        <v>46</v>
      </c>
      <c r="P6" s="49" t="s">
        <v>47</v>
      </c>
      <c r="Q6" s="49" t="s">
        <v>48</v>
      </c>
      <c r="R6" s="49" t="s">
        <v>49</v>
      </c>
      <c r="S6" s="49">
        <v>0</v>
      </c>
      <c r="T6" s="49">
        <v>0</v>
      </c>
      <c r="U6" s="49">
        <v>2</v>
      </c>
      <c r="V6" s="60" t="s">
        <v>50</v>
      </c>
      <c r="W6" s="60">
        <v>2.4</v>
      </c>
    </row>
    <row r="7" ht="14.25" customHeight="1" spans="2:23">
      <c r="B7" s="21" t="s">
        <v>12</v>
      </c>
      <c r="C7" s="22" t="s">
        <v>51</v>
      </c>
      <c r="D7" s="22" t="s">
        <v>52</v>
      </c>
      <c r="E7" s="23"/>
      <c r="F7" s="23"/>
      <c r="G7" s="24"/>
      <c r="H7" s="25" t="s">
        <v>53</v>
      </c>
      <c r="I7" s="50">
        <f>IFERROR(VLOOKUP(C7,$V$3:$W$630,2,FALSE),"")</f>
        <v>36</v>
      </c>
      <c r="J7" s="51" t="str">
        <f>IFERROR(VLOOKUP(C7,$P$3:$U$46,6,FALSE),"")</f>
        <v/>
      </c>
      <c r="K7" s="52">
        <f t="shared" si="0"/>
        <v>0</v>
      </c>
      <c r="M7" s="49" t="s">
        <v>18</v>
      </c>
      <c r="N7" s="49" t="s">
        <v>45</v>
      </c>
      <c r="O7" s="49" t="s">
        <v>20</v>
      </c>
      <c r="P7" s="49" t="s">
        <v>54</v>
      </c>
      <c r="Q7" s="49" t="s">
        <v>55</v>
      </c>
      <c r="R7" s="49" t="s">
        <v>56</v>
      </c>
      <c r="S7" s="49">
        <v>0</v>
      </c>
      <c r="T7" s="49">
        <v>0</v>
      </c>
      <c r="U7" s="49">
        <v>2</v>
      </c>
      <c r="V7" s="60" t="s">
        <v>57</v>
      </c>
      <c r="W7" s="60">
        <v>2.4</v>
      </c>
    </row>
    <row r="8" ht="14.25" customHeight="1" spans="2:23">
      <c r="B8" s="26" t="s">
        <v>12</v>
      </c>
      <c r="C8" s="27" t="s">
        <v>58</v>
      </c>
      <c r="D8" s="27" t="s">
        <v>59</v>
      </c>
      <c r="E8" s="28"/>
      <c r="F8" s="28"/>
      <c r="G8" s="29"/>
      <c r="H8" s="30" t="s">
        <v>60</v>
      </c>
      <c r="I8" s="53">
        <f>IFERROR(VLOOKUP(C8,$V$3:$W$630,2,FALSE),"")</f>
        <v>36</v>
      </c>
      <c r="J8" s="54" t="str">
        <f>IFERROR(VLOOKUP(C8,$P$3:$U$46,6,FALSE),"")</f>
        <v/>
      </c>
      <c r="K8" s="55">
        <f t="shared" si="0"/>
        <v>0</v>
      </c>
      <c r="M8" s="49" t="s">
        <v>18</v>
      </c>
      <c r="N8" s="49" t="s">
        <v>61</v>
      </c>
      <c r="O8" s="49" t="s">
        <v>46</v>
      </c>
      <c r="P8" s="49" t="s">
        <v>62</v>
      </c>
      <c r="Q8" s="49" t="s">
        <v>63</v>
      </c>
      <c r="R8" s="49" t="s">
        <v>64</v>
      </c>
      <c r="S8" s="49">
        <v>1</v>
      </c>
      <c r="T8" s="49">
        <v>1</v>
      </c>
      <c r="U8" s="49">
        <v>3</v>
      </c>
      <c r="V8" s="60" t="s">
        <v>65</v>
      </c>
      <c r="W8" s="61">
        <v>15</v>
      </c>
    </row>
    <row r="9" ht="14.25" customHeight="1" spans="2:23">
      <c r="B9" s="31" t="s">
        <v>66</v>
      </c>
      <c r="C9" s="32" t="s">
        <v>67</v>
      </c>
      <c r="D9" s="32" t="s">
        <v>68</v>
      </c>
      <c r="E9" s="23" t="s">
        <v>69</v>
      </c>
      <c r="F9" s="23" t="s">
        <v>70</v>
      </c>
      <c r="G9" s="33" t="str">
        <f>_xlfn.DISPIMG("ID_F2EB7990510449BB98478BF188467F8F",1)</f>
        <v>=DISPIMG("ID_F2EB7990510449BB98478BF188467F8F",1)</v>
      </c>
      <c r="H9" s="34" t="s">
        <v>17</v>
      </c>
      <c r="I9" s="56">
        <f>IFERROR(VLOOKUP(C9,$V$3:$W$630,2,FALSE),"")</f>
        <v>20</v>
      </c>
      <c r="J9" s="57" t="str">
        <f>IFERROR(VLOOKUP(C9,$P$3:$U$46,6,FALSE),"")</f>
        <v/>
      </c>
      <c r="K9" s="58">
        <f t="shared" ref="K9:K23" si="1">IFERROR(I9*J9,0)</f>
        <v>0</v>
      </c>
      <c r="M9" s="49" t="s">
        <v>18</v>
      </c>
      <c r="N9" s="49" t="s">
        <v>61</v>
      </c>
      <c r="O9" s="49" t="s">
        <v>37</v>
      </c>
      <c r="P9" s="49" t="s">
        <v>71</v>
      </c>
      <c r="Q9" s="49" t="s">
        <v>72</v>
      </c>
      <c r="R9" s="49" t="s">
        <v>73</v>
      </c>
      <c r="S9" s="49">
        <v>1</v>
      </c>
      <c r="T9" s="49">
        <v>1</v>
      </c>
      <c r="U9" s="49">
        <v>1</v>
      </c>
      <c r="V9" s="60" t="s">
        <v>74</v>
      </c>
      <c r="W9" s="61">
        <v>15</v>
      </c>
    </row>
    <row r="10" ht="14.25" customHeight="1" spans="2:23">
      <c r="B10" s="21" t="s">
        <v>66</v>
      </c>
      <c r="C10" s="22" t="s">
        <v>75</v>
      </c>
      <c r="D10" s="22" t="s">
        <v>76</v>
      </c>
      <c r="E10" s="23"/>
      <c r="F10" s="23"/>
      <c r="G10" s="24"/>
      <c r="H10" s="25" t="s">
        <v>27</v>
      </c>
      <c r="I10" s="50">
        <f>IFERROR(VLOOKUP(C10,$V$3:$W$630,2,FALSE),"")</f>
        <v>20</v>
      </c>
      <c r="J10" s="51"/>
      <c r="K10" s="52">
        <f t="shared" si="1"/>
        <v>0</v>
      </c>
      <c r="M10" s="49" t="s">
        <v>18</v>
      </c>
      <c r="N10" s="49" t="s">
        <v>61</v>
      </c>
      <c r="O10" s="49" t="s">
        <v>77</v>
      </c>
      <c r="P10" s="49" t="s">
        <v>78</v>
      </c>
      <c r="Q10" s="49" t="s">
        <v>79</v>
      </c>
      <c r="R10" s="49" t="s">
        <v>80</v>
      </c>
      <c r="S10" s="49">
        <v>2</v>
      </c>
      <c r="T10" s="49">
        <v>1</v>
      </c>
      <c r="U10" s="49">
        <v>1</v>
      </c>
      <c r="V10" s="60" t="s">
        <v>81</v>
      </c>
      <c r="W10" s="61">
        <v>15</v>
      </c>
    </row>
    <row r="11" ht="14.25" customHeight="1" spans="2:23">
      <c r="B11" s="21" t="s">
        <v>66</v>
      </c>
      <c r="C11" s="22" t="s">
        <v>82</v>
      </c>
      <c r="D11" s="22" t="s">
        <v>83</v>
      </c>
      <c r="E11" s="23"/>
      <c r="F11" s="23"/>
      <c r="G11" s="24"/>
      <c r="H11" s="25" t="s">
        <v>35</v>
      </c>
      <c r="I11" s="50">
        <f>IFERROR(VLOOKUP(C11,$V$3:$W$630,2,FALSE),"")</f>
        <v>20</v>
      </c>
      <c r="J11" s="51" t="str">
        <f>IFERROR(VLOOKUP(C11,$P$3:$U$46,6,FALSE),"")</f>
        <v/>
      </c>
      <c r="K11" s="52">
        <f t="shared" si="1"/>
        <v>0</v>
      </c>
      <c r="M11" s="49" t="s">
        <v>18</v>
      </c>
      <c r="N11" s="49" t="s">
        <v>61</v>
      </c>
      <c r="O11" s="49" t="s">
        <v>28</v>
      </c>
      <c r="P11" s="49" t="s">
        <v>84</v>
      </c>
      <c r="Q11" s="49" t="s">
        <v>85</v>
      </c>
      <c r="R11" s="49" t="s">
        <v>86</v>
      </c>
      <c r="S11" s="49">
        <v>0</v>
      </c>
      <c r="T11" s="49">
        <v>0</v>
      </c>
      <c r="U11" s="49">
        <v>3</v>
      </c>
      <c r="V11" s="60" t="s">
        <v>87</v>
      </c>
      <c r="W11" s="61">
        <v>5</v>
      </c>
    </row>
    <row r="12" ht="14.25" customHeight="1" spans="2:23">
      <c r="B12" s="21" t="s">
        <v>66</v>
      </c>
      <c r="C12" s="22" t="s">
        <v>88</v>
      </c>
      <c r="D12" s="22" t="s">
        <v>89</v>
      </c>
      <c r="E12" s="23"/>
      <c r="F12" s="23"/>
      <c r="G12" s="24"/>
      <c r="H12" s="25" t="s">
        <v>44</v>
      </c>
      <c r="I12" s="50">
        <f>IFERROR(VLOOKUP(C12,$V$3:$W$630,2,FALSE),"")</f>
        <v>22</v>
      </c>
      <c r="J12" s="51" t="str">
        <f>IFERROR(VLOOKUP(C12,$P$3:$U$46,6,FALSE),"")</f>
        <v/>
      </c>
      <c r="K12" s="52">
        <f t="shared" si="1"/>
        <v>0</v>
      </c>
      <c r="M12" s="49" t="s">
        <v>18</v>
      </c>
      <c r="N12" s="49" t="s">
        <v>90</v>
      </c>
      <c r="O12" s="49" t="s">
        <v>77</v>
      </c>
      <c r="P12" s="49" t="s">
        <v>91</v>
      </c>
      <c r="Q12" s="49" t="s">
        <v>92</v>
      </c>
      <c r="R12" s="49" t="s">
        <v>93</v>
      </c>
      <c r="S12" s="49">
        <v>1</v>
      </c>
      <c r="T12" s="49">
        <v>3</v>
      </c>
      <c r="U12" s="49">
        <v>1</v>
      </c>
      <c r="V12" s="60" t="s">
        <v>94</v>
      </c>
      <c r="W12" s="60">
        <v>2.4</v>
      </c>
    </row>
    <row r="13" ht="14.25" customHeight="1" spans="2:23">
      <c r="B13" s="21" t="s">
        <v>66</v>
      </c>
      <c r="C13" s="22" t="s">
        <v>95</v>
      </c>
      <c r="D13" s="22" t="s">
        <v>96</v>
      </c>
      <c r="E13" s="23"/>
      <c r="F13" s="23"/>
      <c r="G13" s="24"/>
      <c r="H13" s="25" t="s">
        <v>53</v>
      </c>
      <c r="I13" s="50">
        <f>IFERROR(VLOOKUP(C13,$V$3:$W$630,2,FALSE),"")</f>
        <v>22</v>
      </c>
      <c r="J13" s="51" t="str">
        <f>IFERROR(VLOOKUP(C13,$P$3:$U$46,6,FALSE),"")</f>
        <v/>
      </c>
      <c r="K13" s="52">
        <f t="shared" si="1"/>
        <v>0</v>
      </c>
      <c r="M13" s="49" t="s">
        <v>12</v>
      </c>
      <c r="N13" s="49" t="s">
        <v>15</v>
      </c>
      <c r="O13" s="49" t="s">
        <v>35</v>
      </c>
      <c r="P13" s="49" t="s">
        <v>33</v>
      </c>
      <c r="Q13" s="49" t="s">
        <v>34</v>
      </c>
      <c r="R13" s="49" t="s">
        <v>97</v>
      </c>
      <c r="S13" s="49">
        <v>2</v>
      </c>
      <c r="T13" s="49">
        <v>3</v>
      </c>
      <c r="U13" s="49">
        <v>5</v>
      </c>
      <c r="V13" s="60" t="s">
        <v>98</v>
      </c>
      <c r="W13" s="60">
        <v>2.4</v>
      </c>
    </row>
    <row r="14" ht="14.25" customHeight="1" spans="2:23">
      <c r="B14" s="16" t="s">
        <v>99</v>
      </c>
      <c r="C14" s="17" t="s">
        <v>100</v>
      </c>
      <c r="D14" s="17" t="s">
        <v>101</v>
      </c>
      <c r="E14" s="18" t="s">
        <v>102</v>
      </c>
      <c r="F14" s="18" t="s">
        <v>103</v>
      </c>
      <c r="G14" s="19" t="str">
        <f>_xlfn.DISPIMG("ID_1D23A465CAE84857B67701C64FCF7A54",1)</f>
        <v>=DISPIMG("ID_1D23A465CAE84857B67701C64FCF7A54",1)</v>
      </c>
      <c r="H14" s="20" t="s">
        <v>17</v>
      </c>
      <c r="I14" s="46">
        <f>IFERROR(VLOOKUP(C14,$V$3:$W$630,2,FALSE),"")</f>
        <v>20</v>
      </c>
      <c r="J14" s="47" t="str">
        <f>IFERROR(VLOOKUP(C14,$P$3:$U$46,6,FALSE),"")</f>
        <v/>
      </c>
      <c r="K14" s="48">
        <f t="shared" si="1"/>
        <v>0</v>
      </c>
      <c r="M14" s="49" t="s">
        <v>66</v>
      </c>
      <c r="N14" s="49" t="s">
        <v>69</v>
      </c>
      <c r="O14" s="49" t="s">
        <v>27</v>
      </c>
      <c r="P14" s="49" t="s">
        <v>75</v>
      </c>
      <c r="Q14" s="49" t="s">
        <v>76</v>
      </c>
      <c r="R14" s="49" t="s">
        <v>104</v>
      </c>
      <c r="S14" s="49">
        <v>0</v>
      </c>
      <c r="T14" s="49">
        <v>0</v>
      </c>
      <c r="U14" s="49">
        <v>20</v>
      </c>
      <c r="V14" s="60" t="s">
        <v>105</v>
      </c>
      <c r="W14" s="61">
        <v>5</v>
      </c>
    </row>
    <row r="15" ht="14.25" customHeight="1" spans="2:23">
      <c r="B15" s="21" t="s">
        <v>99</v>
      </c>
      <c r="C15" s="22" t="s">
        <v>106</v>
      </c>
      <c r="D15" s="22" t="s">
        <v>107</v>
      </c>
      <c r="E15" s="23"/>
      <c r="F15" s="23"/>
      <c r="G15" s="24"/>
      <c r="H15" s="25" t="s">
        <v>27</v>
      </c>
      <c r="I15" s="50">
        <f>IFERROR(VLOOKUP(C15,$V$3:$W$630,2,FALSE),"")</f>
        <v>20</v>
      </c>
      <c r="J15" s="51">
        <f>IFERROR(VLOOKUP(C15,$P$3:$U$46,6,FALSE),"")</f>
        <v>5</v>
      </c>
      <c r="K15" s="52">
        <f t="shared" si="1"/>
        <v>100</v>
      </c>
      <c r="M15" s="49" t="s">
        <v>99</v>
      </c>
      <c r="N15" s="49" t="s">
        <v>102</v>
      </c>
      <c r="O15" s="49" t="s">
        <v>27</v>
      </c>
      <c r="P15" s="49" t="s">
        <v>106</v>
      </c>
      <c r="Q15" s="49" t="s">
        <v>107</v>
      </c>
      <c r="R15" s="49" t="s">
        <v>108</v>
      </c>
      <c r="S15" s="49">
        <v>2</v>
      </c>
      <c r="T15" s="49">
        <v>4</v>
      </c>
      <c r="U15" s="49">
        <v>5</v>
      </c>
      <c r="V15" s="60" t="s">
        <v>109</v>
      </c>
      <c r="W15" s="60">
        <v>2.4</v>
      </c>
    </row>
    <row r="16" ht="14.25" customHeight="1" spans="2:23">
      <c r="B16" s="21" t="s">
        <v>99</v>
      </c>
      <c r="C16" s="22" t="s">
        <v>110</v>
      </c>
      <c r="D16" s="22" t="s">
        <v>111</v>
      </c>
      <c r="E16" s="23"/>
      <c r="F16" s="23"/>
      <c r="G16" s="24"/>
      <c r="H16" s="25" t="s">
        <v>35</v>
      </c>
      <c r="I16" s="50">
        <f>IFERROR(VLOOKUP(C16,$V$3:$W$630,2,FALSE),"")</f>
        <v>20</v>
      </c>
      <c r="J16" s="51">
        <f>IFERROR(VLOOKUP(C16,$P$3:$U$46,6,FALSE),"")</f>
        <v>5</v>
      </c>
      <c r="K16" s="52">
        <f t="shared" si="1"/>
        <v>100</v>
      </c>
      <c r="M16" s="49" t="s">
        <v>99</v>
      </c>
      <c r="N16" s="49" t="s">
        <v>102</v>
      </c>
      <c r="O16" s="49" t="s">
        <v>35</v>
      </c>
      <c r="P16" s="49" t="s">
        <v>110</v>
      </c>
      <c r="Q16" s="49" t="s">
        <v>111</v>
      </c>
      <c r="R16" s="49" t="s">
        <v>112</v>
      </c>
      <c r="S16" s="49">
        <v>1</v>
      </c>
      <c r="T16" s="49">
        <v>2</v>
      </c>
      <c r="U16" s="49">
        <v>5</v>
      </c>
      <c r="V16" s="60" t="s">
        <v>113</v>
      </c>
      <c r="W16" s="61">
        <v>5</v>
      </c>
    </row>
    <row r="17" ht="14.25" customHeight="1" spans="2:23">
      <c r="B17" s="21" t="s">
        <v>99</v>
      </c>
      <c r="C17" s="22" t="s">
        <v>114</v>
      </c>
      <c r="D17" s="22" t="s">
        <v>115</v>
      </c>
      <c r="E17" s="23"/>
      <c r="F17" s="23"/>
      <c r="G17" s="24"/>
      <c r="H17" s="25" t="s">
        <v>44</v>
      </c>
      <c r="I17" s="50">
        <f>IFERROR(VLOOKUP(C17,$V$3:$W$630,2,FALSE),"")</f>
        <v>26</v>
      </c>
      <c r="J17" s="51" t="str">
        <f>IFERROR(VLOOKUP(C17,$P$3:$U$46,6,FALSE),"")</f>
        <v/>
      </c>
      <c r="K17" s="52">
        <f t="shared" si="1"/>
        <v>0</v>
      </c>
      <c r="M17" s="49" t="s">
        <v>116</v>
      </c>
      <c r="N17" s="49" t="s">
        <v>117</v>
      </c>
      <c r="O17" s="49" t="s">
        <v>35</v>
      </c>
      <c r="P17" s="49" t="s">
        <v>118</v>
      </c>
      <c r="Q17" s="49" t="s">
        <v>119</v>
      </c>
      <c r="R17" s="49" t="s">
        <v>120</v>
      </c>
      <c r="S17" s="49">
        <v>1</v>
      </c>
      <c r="T17" s="49">
        <v>0</v>
      </c>
      <c r="U17" s="49">
        <v>5</v>
      </c>
      <c r="V17" s="60" t="s">
        <v>121</v>
      </c>
      <c r="W17" s="60">
        <v>2.4</v>
      </c>
    </row>
    <row r="18" ht="14.25" customHeight="1" spans="2:23">
      <c r="B18" s="26" t="s">
        <v>99</v>
      </c>
      <c r="C18" s="27" t="s">
        <v>122</v>
      </c>
      <c r="D18" s="27" t="s">
        <v>123</v>
      </c>
      <c r="E18" s="28"/>
      <c r="F18" s="28"/>
      <c r="G18" s="29"/>
      <c r="H18" s="30" t="s">
        <v>53</v>
      </c>
      <c r="I18" s="53" t="str">
        <f>IFERROR(VLOOKUP(C18,$V$3:$W$630,2,FALSE),"")</f>
        <v/>
      </c>
      <c r="J18" s="54" t="str">
        <f>IFERROR(VLOOKUP(C18,$P$3:$U$46,6,FALSE),"")</f>
        <v/>
      </c>
      <c r="K18" s="55">
        <f t="shared" si="1"/>
        <v>0</v>
      </c>
      <c r="M18" s="49" t="s">
        <v>116</v>
      </c>
      <c r="N18" s="49" t="s">
        <v>69</v>
      </c>
      <c r="O18" s="49" t="s">
        <v>27</v>
      </c>
      <c r="P18" s="49" t="s">
        <v>124</v>
      </c>
      <c r="Q18" s="49" t="s">
        <v>125</v>
      </c>
      <c r="R18" s="49" t="s">
        <v>126</v>
      </c>
      <c r="S18" s="49">
        <v>1</v>
      </c>
      <c r="T18" s="49">
        <v>4</v>
      </c>
      <c r="U18" s="49">
        <v>5</v>
      </c>
      <c r="V18" s="60" t="s">
        <v>127</v>
      </c>
      <c r="W18" s="61">
        <v>5</v>
      </c>
    </row>
    <row r="19" ht="14.25" customHeight="1" spans="2:23">
      <c r="B19" s="31" t="s">
        <v>116</v>
      </c>
      <c r="C19" s="32" t="s">
        <v>128</v>
      </c>
      <c r="D19" s="32" t="s">
        <v>129</v>
      </c>
      <c r="E19" s="23" t="s">
        <v>117</v>
      </c>
      <c r="F19" s="23" t="s">
        <v>130</v>
      </c>
      <c r="G19" s="33" t="str">
        <f>_xlfn.DISPIMG("ID_E0B4E524F58746AB922FA34E3D18649D",1)</f>
        <v>=DISPIMG("ID_E0B4E524F58746AB922FA34E3D18649D",1)</v>
      </c>
      <c r="H19" s="34" t="s">
        <v>17</v>
      </c>
      <c r="I19" s="56">
        <f>IFERROR(VLOOKUP(C19,$V$3:$W$630,2,FALSE),"")</f>
        <v>38</v>
      </c>
      <c r="J19" s="57" t="str">
        <f>IFERROR(VLOOKUP(C19,$P$3:$U$46,6,FALSE),"")</f>
        <v/>
      </c>
      <c r="K19" s="58">
        <f t="shared" si="1"/>
        <v>0</v>
      </c>
      <c r="M19" s="49" t="s">
        <v>131</v>
      </c>
      <c r="N19" s="49" t="s">
        <v>132</v>
      </c>
      <c r="O19" s="49" t="s">
        <v>27</v>
      </c>
      <c r="P19" s="49" t="s">
        <v>133</v>
      </c>
      <c r="Q19" s="49" t="s">
        <v>134</v>
      </c>
      <c r="R19" s="49" t="s">
        <v>135</v>
      </c>
      <c r="S19" s="49">
        <v>1</v>
      </c>
      <c r="T19" s="49">
        <v>0</v>
      </c>
      <c r="U19" s="49">
        <v>10</v>
      </c>
      <c r="V19" s="60" t="s">
        <v>136</v>
      </c>
      <c r="W19" s="61">
        <v>15</v>
      </c>
    </row>
    <row r="20" ht="14.25" customHeight="1" spans="2:23">
      <c r="B20" s="21" t="s">
        <v>116</v>
      </c>
      <c r="C20" s="22" t="s">
        <v>137</v>
      </c>
      <c r="D20" s="22" t="s">
        <v>138</v>
      </c>
      <c r="E20" s="23"/>
      <c r="F20" s="23"/>
      <c r="G20" s="24"/>
      <c r="H20" s="25" t="s">
        <v>27</v>
      </c>
      <c r="I20" s="50">
        <f>IFERROR(VLOOKUP(C20,$V$3:$W$630,2,FALSE),"")</f>
        <v>38</v>
      </c>
      <c r="J20" s="51" t="str">
        <f>IFERROR(VLOOKUP(C20,$P$3:$U$46,6,FALSE),"")</f>
        <v/>
      </c>
      <c r="K20" s="52">
        <f t="shared" si="1"/>
        <v>0</v>
      </c>
      <c r="M20" s="49" t="s">
        <v>131</v>
      </c>
      <c r="N20" s="49" t="s">
        <v>132</v>
      </c>
      <c r="O20" s="49" t="s">
        <v>44</v>
      </c>
      <c r="P20" s="49" t="s">
        <v>139</v>
      </c>
      <c r="Q20" s="49" t="s">
        <v>140</v>
      </c>
      <c r="R20" s="49" t="s">
        <v>141</v>
      </c>
      <c r="S20" s="49">
        <v>2</v>
      </c>
      <c r="T20" s="49">
        <v>3</v>
      </c>
      <c r="U20" s="49">
        <v>5</v>
      </c>
      <c r="V20" s="60" t="s">
        <v>142</v>
      </c>
      <c r="W20" s="61">
        <v>2</v>
      </c>
    </row>
    <row r="21" ht="14.25" customHeight="1" spans="2:23">
      <c r="B21" s="21" t="s">
        <v>116</v>
      </c>
      <c r="C21" s="22" t="s">
        <v>118</v>
      </c>
      <c r="D21" s="22" t="s">
        <v>119</v>
      </c>
      <c r="E21" s="23"/>
      <c r="F21" s="23"/>
      <c r="G21" s="24"/>
      <c r="H21" s="25" t="s">
        <v>35</v>
      </c>
      <c r="I21" s="50">
        <f>IFERROR(VLOOKUP(C21,$V$3:$W$630,2,FALSE),"")</f>
        <v>38</v>
      </c>
      <c r="J21" s="51">
        <f>IFERROR(VLOOKUP(C21,$P$3:$U$46,6,FALSE),"")</f>
        <v>5</v>
      </c>
      <c r="K21" s="52">
        <f t="shared" si="1"/>
        <v>190</v>
      </c>
      <c r="M21" s="49" t="s">
        <v>131</v>
      </c>
      <c r="N21" s="49" t="s">
        <v>132</v>
      </c>
      <c r="O21" s="49" t="s">
        <v>53</v>
      </c>
      <c r="P21" s="49" t="s">
        <v>143</v>
      </c>
      <c r="Q21" s="49" t="s">
        <v>144</v>
      </c>
      <c r="R21" s="49" t="s">
        <v>145</v>
      </c>
      <c r="S21" s="49">
        <v>0</v>
      </c>
      <c r="T21" s="49">
        <v>0</v>
      </c>
      <c r="U21" s="49">
        <v>25</v>
      </c>
      <c r="V21" s="60" t="s">
        <v>146</v>
      </c>
      <c r="W21" s="61">
        <v>2</v>
      </c>
    </row>
    <row r="22" ht="14.25" customHeight="1" spans="2:23">
      <c r="B22" s="21" t="s">
        <v>116</v>
      </c>
      <c r="C22" s="22" t="s">
        <v>147</v>
      </c>
      <c r="D22" s="22" t="s">
        <v>148</v>
      </c>
      <c r="E22" s="23"/>
      <c r="F22" s="23"/>
      <c r="G22" s="24"/>
      <c r="H22" s="25" t="s">
        <v>44</v>
      </c>
      <c r="I22" s="50">
        <f>IFERROR(VLOOKUP(C22,$V$3:$W$630,2,FALSE),"")</f>
        <v>38</v>
      </c>
      <c r="J22" s="51" t="str">
        <f>IFERROR(VLOOKUP(C22,$P$3:$U$46,6,FALSE),"")</f>
        <v/>
      </c>
      <c r="K22" s="52">
        <f t="shared" si="1"/>
        <v>0</v>
      </c>
      <c r="M22" s="49" t="s">
        <v>131</v>
      </c>
      <c r="N22" s="49" t="s">
        <v>149</v>
      </c>
      <c r="O22" s="49" t="s">
        <v>44</v>
      </c>
      <c r="P22" s="49" t="s">
        <v>150</v>
      </c>
      <c r="Q22" s="49" t="s">
        <v>151</v>
      </c>
      <c r="R22" s="49" t="s">
        <v>152</v>
      </c>
      <c r="S22" s="49">
        <v>3</v>
      </c>
      <c r="T22" s="49">
        <v>5</v>
      </c>
      <c r="U22" s="49">
        <v>5</v>
      </c>
      <c r="V22" s="60" t="s">
        <v>153</v>
      </c>
      <c r="W22" s="61">
        <v>5</v>
      </c>
    </row>
    <row r="23" ht="14.25" customHeight="1" spans="2:23">
      <c r="B23" s="26" t="s">
        <v>116</v>
      </c>
      <c r="C23" s="27" t="s">
        <v>154</v>
      </c>
      <c r="D23" s="27" t="s">
        <v>155</v>
      </c>
      <c r="E23" s="28"/>
      <c r="F23" s="28"/>
      <c r="G23" s="29"/>
      <c r="H23" s="30" t="s">
        <v>53</v>
      </c>
      <c r="I23" s="53">
        <f>IFERROR(VLOOKUP(C23,$V$3:$W$630,2,FALSE),"")</f>
        <v>38</v>
      </c>
      <c r="J23" s="54" t="str">
        <f>IFERROR(VLOOKUP(C23,$P$3:$U$46,6,FALSE),"")</f>
        <v/>
      </c>
      <c r="K23" s="55">
        <f t="shared" si="1"/>
        <v>0</v>
      </c>
      <c r="M23" s="49" t="s">
        <v>131</v>
      </c>
      <c r="N23" s="49" t="s">
        <v>149</v>
      </c>
      <c r="O23" s="49" t="s">
        <v>53</v>
      </c>
      <c r="P23" s="49" t="s">
        <v>156</v>
      </c>
      <c r="Q23" s="49" t="s">
        <v>157</v>
      </c>
      <c r="R23" s="49" t="s">
        <v>158</v>
      </c>
      <c r="S23" s="49">
        <v>0</v>
      </c>
      <c r="T23" s="49">
        <v>0</v>
      </c>
      <c r="U23" s="49">
        <v>25</v>
      </c>
      <c r="V23" s="60" t="s">
        <v>159</v>
      </c>
      <c r="W23" s="61">
        <v>5</v>
      </c>
    </row>
    <row r="24" ht="14.25" customHeight="1" spans="2:23">
      <c r="B24" s="31" t="s">
        <v>116</v>
      </c>
      <c r="C24" s="32" t="s">
        <v>160</v>
      </c>
      <c r="D24" s="32" t="s">
        <v>161</v>
      </c>
      <c r="E24" s="23" t="s">
        <v>69</v>
      </c>
      <c r="F24" s="23" t="s">
        <v>70</v>
      </c>
      <c r="G24" s="33" t="str">
        <f>_xlfn.DISPIMG("ID_B80B6412A98F429E8E2EDCDA9C33AB2F",1)</f>
        <v>=DISPIMG("ID_B80B6412A98F429E8E2EDCDA9C33AB2F",1)</v>
      </c>
      <c r="H24" s="34" t="s">
        <v>17</v>
      </c>
      <c r="I24" s="56">
        <f>IFERROR(VLOOKUP(C24,$V$3:$W$630,2,FALSE),"")</f>
        <v>38</v>
      </c>
      <c r="J24" s="57" t="str">
        <f>IFERROR(VLOOKUP(C24,$P$3:$U$46,6,FALSE),"")</f>
        <v/>
      </c>
      <c r="K24" s="58">
        <f t="shared" ref="K24:K64" si="2">IFERROR(I24*J24,0)</f>
        <v>0</v>
      </c>
      <c r="M24" s="49" t="s">
        <v>162</v>
      </c>
      <c r="N24" s="49" t="s">
        <v>15</v>
      </c>
      <c r="O24" s="49" t="s">
        <v>53</v>
      </c>
      <c r="P24" s="49" t="s">
        <v>163</v>
      </c>
      <c r="Q24" s="49" t="s">
        <v>164</v>
      </c>
      <c r="R24" s="49" t="s">
        <v>165</v>
      </c>
      <c r="S24" s="49">
        <v>3</v>
      </c>
      <c r="T24" s="49">
        <v>4</v>
      </c>
      <c r="U24" s="49">
        <v>5</v>
      </c>
      <c r="V24" s="60" t="s">
        <v>166</v>
      </c>
      <c r="W24" s="60">
        <v>2.4</v>
      </c>
    </row>
    <row r="25" ht="14.25" customHeight="1" spans="2:23">
      <c r="B25" s="21" t="s">
        <v>116</v>
      </c>
      <c r="C25" s="22" t="s">
        <v>124</v>
      </c>
      <c r="D25" s="22" t="s">
        <v>125</v>
      </c>
      <c r="E25" s="23"/>
      <c r="F25" s="23"/>
      <c r="G25" s="24"/>
      <c r="H25" s="25" t="s">
        <v>27</v>
      </c>
      <c r="I25" s="50">
        <f>IFERROR(VLOOKUP(C25,$V$3:$W$630,2,FALSE),"")</f>
        <v>38</v>
      </c>
      <c r="J25" s="51"/>
      <c r="K25" s="52">
        <f t="shared" si="2"/>
        <v>0</v>
      </c>
      <c r="M25" s="49" t="s">
        <v>167</v>
      </c>
      <c r="N25" s="49" t="s">
        <v>15</v>
      </c>
      <c r="O25" s="49" t="s">
        <v>44</v>
      </c>
      <c r="P25" s="49" t="s">
        <v>168</v>
      </c>
      <c r="Q25" s="49" t="s">
        <v>169</v>
      </c>
      <c r="R25" s="49" t="s">
        <v>170</v>
      </c>
      <c r="S25" s="49">
        <v>4</v>
      </c>
      <c r="T25" s="49">
        <v>5</v>
      </c>
      <c r="U25" s="49">
        <v>5</v>
      </c>
      <c r="V25" s="60" t="s">
        <v>171</v>
      </c>
      <c r="W25" s="61">
        <v>2</v>
      </c>
    </row>
    <row r="26" ht="14.25" customHeight="1" spans="2:23">
      <c r="B26" s="21" t="s">
        <v>116</v>
      </c>
      <c r="C26" s="22" t="s">
        <v>172</v>
      </c>
      <c r="D26" s="22" t="s">
        <v>173</v>
      </c>
      <c r="E26" s="23"/>
      <c r="F26" s="23"/>
      <c r="G26" s="24"/>
      <c r="H26" s="25" t="s">
        <v>35</v>
      </c>
      <c r="I26" s="50">
        <f>IFERROR(VLOOKUP(C26,$V$3:$W$630,2,FALSE),"")</f>
        <v>38</v>
      </c>
      <c r="J26" s="51" t="str">
        <f>IFERROR(VLOOKUP(C26,$P$3:$U$46,6,FALSE),"")</f>
        <v/>
      </c>
      <c r="K26" s="52">
        <f t="shared" si="2"/>
        <v>0</v>
      </c>
      <c r="M26" s="49" t="s">
        <v>167</v>
      </c>
      <c r="N26" s="49" t="s">
        <v>15</v>
      </c>
      <c r="O26" s="49" t="s">
        <v>53</v>
      </c>
      <c r="P26" s="49" t="s">
        <v>174</v>
      </c>
      <c r="Q26" s="49" t="s">
        <v>175</v>
      </c>
      <c r="R26" s="49" t="s">
        <v>176</v>
      </c>
      <c r="S26" s="49">
        <v>4</v>
      </c>
      <c r="T26" s="49">
        <v>8</v>
      </c>
      <c r="U26" s="49">
        <v>5</v>
      </c>
      <c r="V26" s="60" t="s">
        <v>177</v>
      </c>
      <c r="W26" s="61">
        <v>15</v>
      </c>
    </row>
    <row r="27" ht="14.25" customHeight="1" spans="2:23">
      <c r="B27" s="21" t="s">
        <v>116</v>
      </c>
      <c r="C27" s="22" t="s">
        <v>178</v>
      </c>
      <c r="D27" s="22" t="s">
        <v>179</v>
      </c>
      <c r="E27" s="23"/>
      <c r="F27" s="23"/>
      <c r="G27" s="24"/>
      <c r="H27" s="25" t="s">
        <v>44</v>
      </c>
      <c r="I27" s="50">
        <f>IFERROR(VLOOKUP(C27,$V$3:$W$630,2,FALSE),"")</f>
        <v>38</v>
      </c>
      <c r="J27" s="51" t="str">
        <f>IFERROR(VLOOKUP(C27,$P$3:$U$46,6,FALSE),"")</f>
        <v/>
      </c>
      <c r="K27" s="52">
        <f t="shared" si="2"/>
        <v>0</v>
      </c>
      <c r="M27" s="49" t="s">
        <v>180</v>
      </c>
      <c r="N27" s="49" t="s">
        <v>61</v>
      </c>
      <c r="O27" s="49" t="s">
        <v>27</v>
      </c>
      <c r="P27" s="49" t="s">
        <v>181</v>
      </c>
      <c r="Q27" s="49" t="s">
        <v>182</v>
      </c>
      <c r="R27" s="49" t="s">
        <v>183</v>
      </c>
      <c r="S27" s="49">
        <v>1</v>
      </c>
      <c r="T27" s="49">
        <v>0</v>
      </c>
      <c r="U27" s="49">
        <v>5</v>
      </c>
      <c r="V27" s="60" t="s">
        <v>184</v>
      </c>
      <c r="W27" s="60">
        <v>2.4</v>
      </c>
    </row>
    <row r="28" ht="14.25" customHeight="1" spans="2:23">
      <c r="B28" s="21" t="s">
        <v>116</v>
      </c>
      <c r="C28" s="22" t="s">
        <v>185</v>
      </c>
      <c r="D28" s="22" t="s">
        <v>186</v>
      </c>
      <c r="E28" s="23"/>
      <c r="F28" s="23"/>
      <c r="G28" s="24"/>
      <c r="H28" s="25" t="s">
        <v>53</v>
      </c>
      <c r="I28" s="50">
        <f>IFERROR(VLOOKUP(C28,$V$3:$W$630,2,FALSE),"")</f>
        <v>38</v>
      </c>
      <c r="J28" s="51" t="str">
        <f>IFERROR(VLOOKUP(C28,$P$3:$U$46,6,FALSE),"")</f>
        <v/>
      </c>
      <c r="K28" s="52">
        <f t="shared" si="2"/>
        <v>0</v>
      </c>
      <c r="M28" s="49" t="s">
        <v>187</v>
      </c>
      <c r="N28" s="49" t="s">
        <v>188</v>
      </c>
      <c r="O28" s="49" t="s">
        <v>27</v>
      </c>
      <c r="P28" s="49" t="s">
        <v>189</v>
      </c>
      <c r="Q28" s="49" t="s">
        <v>190</v>
      </c>
      <c r="R28" s="49" t="s">
        <v>191</v>
      </c>
      <c r="S28" s="49">
        <v>2</v>
      </c>
      <c r="T28" s="49">
        <v>0</v>
      </c>
      <c r="U28" s="49">
        <v>5</v>
      </c>
      <c r="V28" s="60" t="s">
        <v>192</v>
      </c>
      <c r="W28" s="60">
        <v>2.4</v>
      </c>
    </row>
    <row r="29" ht="14.25" customHeight="1" spans="2:23">
      <c r="B29" s="16" t="s">
        <v>131</v>
      </c>
      <c r="C29" s="17" t="s">
        <v>193</v>
      </c>
      <c r="D29" s="17" t="s">
        <v>194</v>
      </c>
      <c r="E29" s="18" t="s">
        <v>132</v>
      </c>
      <c r="F29" s="18" t="s">
        <v>195</v>
      </c>
      <c r="G29" s="19" t="str">
        <f>_xlfn.DISPIMG("ID_227A8E1959A94511849E3DBF38EBE877",1)</f>
        <v>=DISPIMG("ID_227A8E1959A94511849E3DBF38EBE877",1)</v>
      </c>
      <c r="H29" s="20" t="s">
        <v>17</v>
      </c>
      <c r="I29" s="46">
        <f>IFERROR(VLOOKUP(C29,$V$3:$W$630,2,FALSE),"")</f>
        <v>25</v>
      </c>
      <c r="J29" s="47" t="str">
        <f>IFERROR(VLOOKUP(C29,$P$3:$U$46,6,FALSE),"")</f>
        <v/>
      </c>
      <c r="K29" s="48">
        <f t="shared" si="2"/>
        <v>0</v>
      </c>
      <c r="M29" s="49" t="s">
        <v>187</v>
      </c>
      <c r="N29" s="49" t="s">
        <v>188</v>
      </c>
      <c r="O29" s="49" t="s">
        <v>35</v>
      </c>
      <c r="P29" s="49" t="s">
        <v>196</v>
      </c>
      <c r="Q29" s="49" t="s">
        <v>197</v>
      </c>
      <c r="R29" s="49" t="s">
        <v>198</v>
      </c>
      <c r="S29" s="49">
        <v>2</v>
      </c>
      <c r="T29" s="49">
        <v>3</v>
      </c>
      <c r="U29" s="49">
        <v>5</v>
      </c>
      <c r="V29" s="60" t="s">
        <v>199</v>
      </c>
      <c r="W29" s="61">
        <v>5</v>
      </c>
    </row>
    <row r="30" ht="14.25" customHeight="1" spans="2:23">
      <c r="B30" s="21" t="s">
        <v>131</v>
      </c>
      <c r="C30" s="22" t="s">
        <v>133</v>
      </c>
      <c r="D30" s="22" t="s">
        <v>134</v>
      </c>
      <c r="E30" s="23"/>
      <c r="F30" s="23"/>
      <c r="G30" s="24"/>
      <c r="H30" s="25" t="s">
        <v>27</v>
      </c>
      <c r="I30" s="50">
        <f>IFERROR(VLOOKUP(C30,$V$3:$W$630,2,FALSE),"")</f>
        <v>25</v>
      </c>
      <c r="J30" s="51">
        <f>IFERROR(VLOOKUP(C30,$P$3:$U$46,6,FALSE),"")</f>
        <v>10</v>
      </c>
      <c r="K30" s="52">
        <f t="shared" si="2"/>
        <v>250</v>
      </c>
      <c r="M30" s="49" t="s">
        <v>187</v>
      </c>
      <c r="N30" s="49" t="s">
        <v>188</v>
      </c>
      <c r="O30" s="49" t="s">
        <v>44</v>
      </c>
      <c r="P30" s="49" t="s">
        <v>200</v>
      </c>
      <c r="Q30" s="49" t="s">
        <v>201</v>
      </c>
      <c r="R30" s="49" t="s">
        <v>202</v>
      </c>
      <c r="S30" s="49">
        <v>2</v>
      </c>
      <c r="T30" s="49">
        <v>1</v>
      </c>
      <c r="U30" s="49">
        <v>5</v>
      </c>
      <c r="V30" s="60" t="s">
        <v>203</v>
      </c>
      <c r="W30" s="61">
        <v>15</v>
      </c>
    </row>
    <row r="31" ht="14.25" customHeight="1" spans="2:23">
      <c r="B31" s="21" t="s">
        <v>131</v>
      </c>
      <c r="C31" s="22" t="s">
        <v>204</v>
      </c>
      <c r="D31" s="22" t="s">
        <v>205</v>
      </c>
      <c r="E31" s="23"/>
      <c r="F31" s="23"/>
      <c r="G31" s="24"/>
      <c r="H31" s="25" t="s">
        <v>35</v>
      </c>
      <c r="I31" s="50">
        <f>IFERROR(VLOOKUP(C31,$V$3:$W$630,2,FALSE),"")</f>
        <v>25</v>
      </c>
      <c r="J31" s="51" t="str">
        <f>IFERROR(VLOOKUP(C31,$P$3:$U$46,6,FALSE),"")</f>
        <v/>
      </c>
      <c r="K31" s="52">
        <f t="shared" si="2"/>
        <v>0</v>
      </c>
      <c r="M31" s="49" t="s">
        <v>187</v>
      </c>
      <c r="N31" s="49" t="s">
        <v>188</v>
      </c>
      <c r="O31" s="49" t="s">
        <v>53</v>
      </c>
      <c r="P31" s="49" t="s">
        <v>206</v>
      </c>
      <c r="Q31" s="49" t="s">
        <v>207</v>
      </c>
      <c r="R31" s="49" t="s">
        <v>208</v>
      </c>
      <c r="S31" s="49">
        <v>1</v>
      </c>
      <c r="T31" s="49">
        <v>0</v>
      </c>
      <c r="U31" s="49">
        <v>10</v>
      </c>
      <c r="V31" s="60" t="s">
        <v>209</v>
      </c>
      <c r="W31" s="61">
        <v>15</v>
      </c>
    </row>
    <row r="32" ht="14.25" customHeight="1" spans="2:23">
      <c r="B32" s="21" t="s">
        <v>131</v>
      </c>
      <c r="C32" s="22" t="s">
        <v>139</v>
      </c>
      <c r="D32" s="22" t="s">
        <v>140</v>
      </c>
      <c r="E32" s="23"/>
      <c r="F32" s="23"/>
      <c r="G32" s="24"/>
      <c r="H32" s="25" t="s">
        <v>44</v>
      </c>
      <c r="I32" s="50">
        <f>IFERROR(VLOOKUP(C32,$V$3:$W$630,2,FALSE),"")</f>
        <v>25</v>
      </c>
      <c r="J32" s="51">
        <f>IFERROR(VLOOKUP(C32,$P$3:$U$46,6,FALSE),"")</f>
        <v>5</v>
      </c>
      <c r="K32" s="52">
        <f t="shared" si="2"/>
        <v>125</v>
      </c>
      <c r="M32" s="49" t="s">
        <v>210</v>
      </c>
      <c r="N32" s="49" t="s">
        <v>149</v>
      </c>
      <c r="O32" s="49" t="s">
        <v>53</v>
      </c>
      <c r="P32" s="49" t="s">
        <v>211</v>
      </c>
      <c r="Q32" s="49" t="s">
        <v>212</v>
      </c>
      <c r="R32" s="49" t="s">
        <v>213</v>
      </c>
      <c r="S32" s="49">
        <v>1</v>
      </c>
      <c r="T32" s="49">
        <v>1</v>
      </c>
      <c r="U32" s="49">
        <v>5</v>
      </c>
      <c r="V32" s="60" t="s">
        <v>214</v>
      </c>
      <c r="W32" s="61">
        <v>2</v>
      </c>
    </row>
    <row r="33" ht="14.25" customHeight="1" spans="2:23">
      <c r="B33" s="26" t="s">
        <v>131</v>
      </c>
      <c r="C33" s="27" t="s">
        <v>143</v>
      </c>
      <c r="D33" s="27" t="s">
        <v>144</v>
      </c>
      <c r="E33" s="28"/>
      <c r="F33" s="28"/>
      <c r="G33" s="29"/>
      <c r="H33" s="30" t="s">
        <v>53</v>
      </c>
      <c r="I33" s="53">
        <f>IFERROR(VLOOKUP(C33,$V$3:$W$630,2,FALSE),"")</f>
        <v>25</v>
      </c>
      <c r="J33" s="54"/>
      <c r="K33" s="55">
        <f t="shared" si="2"/>
        <v>0</v>
      </c>
      <c r="M33" s="49" t="s">
        <v>215</v>
      </c>
      <c r="N33" s="49" t="s">
        <v>216</v>
      </c>
      <c r="O33" s="49"/>
      <c r="P33" s="49" t="s">
        <v>217</v>
      </c>
      <c r="Q33" s="49" t="s">
        <v>218</v>
      </c>
      <c r="R33" s="49" t="s">
        <v>219</v>
      </c>
      <c r="S33" s="49">
        <v>10</v>
      </c>
      <c r="T33" s="49">
        <v>12</v>
      </c>
      <c r="U33" s="49">
        <v>5</v>
      </c>
      <c r="V33" s="60" t="s">
        <v>220</v>
      </c>
      <c r="W33" s="61">
        <v>2</v>
      </c>
    </row>
    <row r="34" ht="14.25" customHeight="1" spans="2:23">
      <c r="B34" s="31" t="s">
        <v>131</v>
      </c>
      <c r="C34" s="32" t="s">
        <v>221</v>
      </c>
      <c r="D34" s="32" t="s">
        <v>222</v>
      </c>
      <c r="E34" s="23" t="s">
        <v>149</v>
      </c>
      <c r="F34" s="23" t="s">
        <v>223</v>
      </c>
      <c r="G34" s="33" t="str">
        <f>_xlfn.DISPIMG("ID_02B8D4279C3C48EBB7F8CE9C070536D0",1)</f>
        <v>=DISPIMG("ID_02B8D4279C3C48EBB7F8CE9C070536D0",1)</v>
      </c>
      <c r="H34" s="34" t="s">
        <v>17</v>
      </c>
      <c r="I34" s="56">
        <f>IFERROR(VLOOKUP(C34,$V$3:$W$630,2,FALSE),"")</f>
        <v>25</v>
      </c>
      <c r="J34" s="57" t="str">
        <f>IFERROR(VLOOKUP(C34,$P$3:$U$46,6,FALSE),"")</f>
        <v/>
      </c>
      <c r="K34" s="58">
        <f t="shared" si="2"/>
        <v>0</v>
      </c>
      <c r="M34" s="49" t="s">
        <v>224</v>
      </c>
      <c r="N34" s="49" t="s">
        <v>102</v>
      </c>
      <c r="O34" s="49" t="s">
        <v>225</v>
      </c>
      <c r="P34" s="49" t="s">
        <v>226</v>
      </c>
      <c r="Q34" s="49" t="s">
        <v>227</v>
      </c>
      <c r="R34" s="49" t="s">
        <v>228</v>
      </c>
      <c r="S34" s="49">
        <v>0</v>
      </c>
      <c r="T34" s="49">
        <v>0</v>
      </c>
      <c r="U34" s="49">
        <v>5</v>
      </c>
      <c r="V34" s="60" t="s">
        <v>229</v>
      </c>
      <c r="W34" s="61">
        <v>2</v>
      </c>
    </row>
    <row r="35" ht="14.25" customHeight="1" spans="2:23">
      <c r="B35" s="21" t="s">
        <v>131</v>
      </c>
      <c r="C35" s="22" t="s">
        <v>230</v>
      </c>
      <c r="D35" s="22" t="s">
        <v>231</v>
      </c>
      <c r="E35" s="23"/>
      <c r="F35" s="23"/>
      <c r="G35" s="24"/>
      <c r="H35" s="25" t="s">
        <v>27</v>
      </c>
      <c r="I35" s="50">
        <f>IFERROR(VLOOKUP(C35,$V$3:$W$630,2,FALSE),"")</f>
        <v>25</v>
      </c>
      <c r="J35" s="51" t="str">
        <f>IFERROR(VLOOKUP(C35,$P$3:$U$46,6,FALSE),"")</f>
        <v/>
      </c>
      <c r="K35" s="52">
        <f t="shared" si="2"/>
        <v>0</v>
      </c>
      <c r="M35" s="49" t="s">
        <v>224</v>
      </c>
      <c r="N35" s="49" t="s">
        <v>15</v>
      </c>
      <c r="O35" s="49" t="s">
        <v>232</v>
      </c>
      <c r="P35" s="49" t="s">
        <v>233</v>
      </c>
      <c r="Q35" s="49" t="s">
        <v>234</v>
      </c>
      <c r="R35" s="49" t="s">
        <v>235</v>
      </c>
      <c r="S35" s="49">
        <v>0</v>
      </c>
      <c r="T35" s="49">
        <v>0</v>
      </c>
      <c r="U35" s="49">
        <v>5</v>
      </c>
      <c r="V35" s="60" t="s">
        <v>236</v>
      </c>
      <c r="W35" s="61">
        <v>5</v>
      </c>
    </row>
    <row r="36" ht="14.25" customHeight="1" spans="2:23">
      <c r="B36" s="21" t="s">
        <v>131</v>
      </c>
      <c r="C36" s="22" t="s">
        <v>237</v>
      </c>
      <c r="D36" s="22" t="s">
        <v>238</v>
      </c>
      <c r="E36" s="23"/>
      <c r="F36" s="23"/>
      <c r="G36" s="24"/>
      <c r="H36" s="25" t="s">
        <v>35</v>
      </c>
      <c r="I36" s="50">
        <f>IFERROR(VLOOKUP(C36,$V$3:$W$630,2,FALSE),"")</f>
        <v>25</v>
      </c>
      <c r="J36" s="51" t="str">
        <f>IFERROR(VLOOKUP(C36,$P$3:$U$46,6,FALSE),"")</f>
        <v/>
      </c>
      <c r="K36" s="52">
        <f t="shared" si="2"/>
        <v>0</v>
      </c>
      <c r="M36" s="49" t="s">
        <v>239</v>
      </c>
      <c r="N36" s="49" t="s">
        <v>240</v>
      </c>
      <c r="O36" s="49" t="s">
        <v>241</v>
      </c>
      <c r="P36" s="49" t="s">
        <v>242</v>
      </c>
      <c r="Q36" s="49" t="s">
        <v>243</v>
      </c>
      <c r="R36" s="49" t="s">
        <v>244</v>
      </c>
      <c r="S36" s="49">
        <v>0</v>
      </c>
      <c r="T36" s="49">
        <v>0</v>
      </c>
      <c r="U36" s="49">
        <v>5</v>
      </c>
      <c r="V36" s="60" t="s">
        <v>245</v>
      </c>
      <c r="W36" s="61">
        <v>5</v>
      </c>
    </row>
    <row r="37" ht="14.25" customHeight="1" spans="2:23">
      <c r="B37" s="21" t="s">
        <v>131</v>
      </c>
      <c r="C37" s="22" t="s">
        <v>150</v>
      </c>
      <c r="D37" s="22" t="s">
        <v>151</v>
      </c>
      <c r="E37" s="23"/>
      <c r="F37" s="23"/>
      <c r="G37" s="24"/>
      <c r="H37" s="25" t="s">
        <v>44</v>
      </c>
      <c r="I37" s="50">
        <f>IFERROR(VLOOKUP(C37,$V$3:$W$630,2,FALSE),"")</f>
        <v>25</v>
      </c>
      <c r="J37" s="51">
        <f>IFERROR(VLOOKUP(C37,$P$3:$U$46,6,FALSE),"")</f>
        <v>5</v>
      </c>
      <c r="K37" s="52">
        <f t="shared" si="2"/>
        <v>125</v>
      </c>
      <c r="M37" s="49" t="s">
        <v>239</v>
      </c>
      <c r="N37" s="49" t="s">
        <v>240</v>
      </c>
      <c r="O37" s="49" t="s">
        <v>225</v>
      </c>
      <c r="P37" s="49" t="s">
        <v>246</v>
      </c>
      <c r="Q37" s="49" t="s">
        <v>247</v>
      </c>
      <c r="R37" s="49" t="s">
        <v>248</v>
      </c>
      <c r="S37" s="49">
        <v>0</v>
      </c>
      <c r="T37" s="49">
        <v>0</v>
      </c>
      <c r="U37" s="49">
        <v>5</v>
      </c>
      <c r="V37" s="60" t="s">
        <v>249</v>
      </c>
      <c r="W37" s="61">
        <v>5</v>
      </c>
    </row>
    <row r="38" ht="14.25" customHeight="1" spans="2:23">
      <c r="B38" s="21" t="s">
        <v>131</v>
      </c>
      <c r="C38" s="22" t="s">
        <v>156</v>
      </c>
      <c r="D38" s="22" t="s">
        <v>157</v>
      </c>
      <c r="E38" s="23"/>
      <c r="F38" s="23"/>
      <c r="G38" s="24"/>
      <c r="H38" s="25" t="s">
        <v>53</v>
      </c>
      <c r="I38" s="50">
        <f>IFERROR(VLOOKUP(C38,$V$3:$W$630,2,FALSE),"")</f>
        <v>25</v>
      </c>
      <c r="J38" s="51"/>
      <c r="K38" s="52">
        <f t="shared" si="2"/>
        <v>0</v>
      </c>
      <c r="M38" s="49" t="s">
        <v>239</v>
      </c>
      <c r="N38" s="49" t="s">
        <v>240</v>
      </c>
      <c r="O38" s="49" t="s">
        <v>250</v>
      </c>
      <c r="P38" s="49" t="s">
        <v>251</v>
      </c>
      <c r="Q38" s="49" t="s">
        <v>252</v>
      </c>
      <c r="R38" s="49" t="s">
        <v>253</v>
      </c>
      <c r="S38" s="49">
        <v>2</v>
      </c>
      <c r="T38" s="49">
        <v>0</v>
      </c>
      <c r="U38" s="49">
        <v>5</v>
      </c>
      <c r="V38" s="60" t="s">
        <v>254</v>
      </c>
      <c r="W38" s="61">
        <v>15</v>
      </c>
    </row>
    <row r="39" ht="14.25" customHeight="1" spans="2:23">
      <c r="B39" s="16" t="s">
        <v>162</v>
      </c>
      <c r="C39" s="17" t="s">
        <v>255</v>
      </c>
      <c r="D39" s="17" t="s">
        <v>256</v>
      </c>
      <c r="E39" s="18" t="s">
        <v>15</v>
      </c>
      <c r="F39" s="18" t="s">
        <v>16</v>
      </c>
      <c r="G39" s="19" t="str">
        <f>_xlfn.DISPIMG("ID_C9CD208E6C924C5B96E6BB25EE4F9EF0",1)</f>
        <v>=DISPIMG("ID_C9CD208E6C924C5B96E6BB25EE4F9EF0",1)</v>
      </c>
      <c r="H39" s="20" t="s">
        <v>17</v>
      </c>
      <c r="I39" s="46">
        <f>IFERROR(VLOOKUP(C39,$V$3:$W$630,2,FALSE),"")</f>
        <v>36</v>
      </c>
      <c r="J39" s="47" t="str">
        <f>IFERROR(VLOOKUP(C39,$P$3:$U$46,6,FALSE),"")</f>
        <v/>
      </c>
      <c r="K39" s="48">
        <f t="shared" si="2"/>
        <v>0</v>
      </c>
      <c r="M39" s="49" t="s">
        <v>257</v>
      </c>
      <c r="N39" s="49" t="s">
        <v>15</v>
      </c>
      <c r="O39" s="49" t="s">
        <v>258</v>
      </c>
      <c r="P39" s="49" t="s">
        <v>259</v>
      </c>
      <c r="Q39" s="49" t="s">
        <v>260</v>
      </c>
      <c r="R39" s="49" t="s">
        <v>261</v>
      </c>
      <c r="S39" s="49">
        <v>0</v>
      </c>
      <c r="T39" s="49">
        <v>0</v>
      </c>
      <c r="U39" s="49">
        <v>5</v>
      </c>
      <c r="V39" s="60" t="s">
        <v>262</v>
      </c>
      <c r="W39" s="61">
        <v>5</v>
      </c>
    </row>
    <row r="40" ht="14.25" customHeight="1" spans="2:23">
      <c r="B40" s="21" t="s">
        <v>162</v>
      </c>
      <c r="C40" s="22" t="s">
        <v>263</v>
      </c>
      <c r="D40" s="22" t="s">
        <v>264</v>
      </c>
      <c r="E40" s="23"/>
      <c r="F40" s="23"/>
      <c r="G40" s="24"/>
      <c r="H40" s="25" t="s">
        <v>27</v>
      </c>
      <c r="I40" s="50">
        <f>IFERROR(VLOOKUP(C40,$V$3:$W$630,2,FALSE),"")</f>
        <v>36</v>
      </c>
      <c r="J40" s="51" t="str">
        <f>IFERROR(VLOOKUP(C40,$P$3:$U$46,6,FALSE),"")</f>
        <v/>
      </c>
      <c r="K40" s="52">
        <f t="shared" si="2"/>
        <v>0</v>
      </c>
      <c r="M40" s="49" t="s">
        <v>257</v>
      </c>
      <c r="N40" s="49" t="s">
        <v>15</v>
      </c>
      <c r="O40" s="49" t="s">
        <v>232</v>
      </c>
      <c r="P40" s="49" t="s">
        <v>265</v>
      </c>
      <c r="Q40" s="49" t="s">
        <v>266</v>
      </c>
      <c r="R40" s="49" t="s">
        <v>267</v>
      </c>
      <c r="S40" s="49">
        <v>0</v>
      </c>
      <c r="T40" s="49">
        <v>0</v>
      </c>
      <c r="U40" s="49">
        <v>5</v>
      </c>
      <c r="V40" s="60" t="s">
        <v>268</v>
      </c>
      <c r="W40" s="61">
        <v>5</v>
      </c>
    </row>
    <row r="41" ht="14.25" customHeight="1" spans="2:23">
      <c r="B41" s="21" t="s">
        <v>162</v>
      </c>
      <c r="C41" s="22" t="s">
        <v>269</v>
      </c>
      <c r="D41" s="22" t="s">
        <v>270</v>
      </c>
      <c r="E41" s="23"/>
      <c r="F41" s="23"/>
      <c r="G41" s="24"/>
      <c r="H41" s="25" t="s">
        <v>35</v>
      </c>
      <c r="I41" s="50">
        <f>IFERROR(VLOOKUP(C41,$V$3:$W$630,2,FALSE),"")</f>
        <v>36</v>
      </c>
      <c r="J41" s="51" t="str">
        <f>IFERROR(VLOOKUP(C41,$P$3:$U$46,6,FALSE),"")</f>
        <v/>
      </c>
      <c r="K41" s="52">
        <f t="shared" si="2"/>
        <v>0</v>
      </c>
      <c r="M41" s="49" t="s">
        <v>257</v>
      </c>
      <c r="N41" s="49" t="s">
        <v>149</v>
      </c>
      <c r="O41" s="49" t="s">
        <v>271</v>
      </c>
      <c r="P41" s="49" t="s">
        <v>272</v>
      </c>
      <c r="Q41" s="49" t="s">
        <v>273</v>
      </c>
      <c r="R41" s="49" t="s">
        <v>274</v>
      </c>
      <c r="S41" s="49">
        <v>1</v>
      </c>
      <c r="T41" s="49">
        <v>1</v>
      </c>
      <c r="U41" s="49">
        <v>5</v>
      </c>
      <c r="V41" s="60" t="s">
        <v>275</v>
      </c>
      <c r="W41" s="61">
        <v>5</v>
      </c>
    </row>
    <row r="42" ht="14.25" customHeight="1" spans="2:23">
      <c r="B42" s="21" t="s">
        <v>162</v>
      </c>
      <c r="C42" s="22" t="s">
        <v>276</v>
      </c>
      <c r="D42" s="22" t="s">
        <v>277</v>
      </c>
      <c r="E42" s="23"/>
      <c r="F42" s="23"/>
      <c r="G42" s="24"/>
      <c r="H42" s="25" t="s">
        <v>44</v>
      </c>
      <c r="I42" s="50">
        <f>IFERROR(VLOOKUP(C42,$V$3:$W$630,2,FALSE),"")</f>
        <v>36</v>
      </c>
      <c r="J42" s="51" t="str">
        <f>IFERROR(VLOOKUP(C42,$P$3:$U$46,6,FALSE),"")</f>
        <v/>
      </c>
      <c r="K42" s="52">
        <f t="shared" si="2"/>
        <v>0</v>
      </c>
      <c r="M42" s="49" t="s">
        <v>257</v>
      </c>
      <c r="N42" s="49" t="s">
        <v>149</v>
      </c>
      <c r="O42" s="49" t="s">
        <v>278</v>
      </c>
      <c r="P42" s="49" t="s">
        <v>279</v>
      </c>
      <c r="Q42" s="49" t="s">
        <v>280</v>
      </c>
      <c r="R42" s="49" t="s">
        <v>281</v>
      </c>
      <c r="S42" s="49">
        <v>0</v>
      </c>
      <c r="T42" s="49">
        <v>0</v>
      </c>
      <c r="U42" s="49">
        <v>5</v>
      </c>
      <c r="V42" s="60" t="s">
        <v>282</v>
      </c>
      <c r="W42" s="61">
        <v>5</v>
      </c>
    </row>
    <row r="43" ht="14.25" customHeight="1" spans="2:23">
      <c r="B43" s="21" t="s">
        <v>162</v>
      </c>
      <c r="C43" s="22" t="s">
        <v>163</v>
      </c>
      <c r="D43" s="22" t="s">
        <v>164</v>
      </c>
      <c r="E43" s="23"/>
      <c r="F43" s="23"/>
      <c r="G43" s="24"/>
      <c r="H43" s="25" t="s">
        <v>53</v>
      </c>
      <c r="I43" s="50">
        <f>IFERROR(VLOOKUP(C43,$V$3:$W$630,2,FALSE),"")</f>
        <v>36</v>
      </c>
      <c r="J43" s="51">
        <f>IFERROR(VLOOKUP(C43,$P$3:$U$46,6,FALSE),"")</f>
        <v>5</v>
      </c>
      <c r="K43" s="52">
        <f t="shared" si="2"/>
        <v>180</v>
      </c>
      <c r="M43" s="49" t="s">
        <v>257</v>
      </c>
      <c r="N43" s="49" t="s">
        <v>149</v>
      </c>
      <c r="O43" s="49" t="s">
        <v>232</v>
      </c>
      <c r="P43" s="49" t="s">
        <v>283</v>
      </c>
      <c r="Q43" s="49" t="s">
        <v>284</v>
      </c>
      <c r="R43" s="49" t="s">
        <v>285</v>
      </c>
      <c r="S43" s="49">
        <v>0</v>
      </c>
      <c r="T43" s="49">
        <v>0</v>
      </c>
      <c r="U43" s="49">
        <v>5</v>
      </c>
      <c r="V43" s="60" t="s">
        <v>286</v>
      </c>
      <c r="W43" s="61">
        <v>19</v>
      </c>
    </row>
    <row r="44" ht="14.25" customHeight="1" spans="2:23">
      <c r="B44" s="26" t="s">
        <v>162</v>
      </c>
      <c r="C44" s="27" t="s">
        <v>287</v>
      </c>
      <c r="D44" s="27" t="s">
        <v>288</v>
      </c>
      <c r="E44" s="28"/>
      <c r="F44" s="28"/>
      <c r="G44" s="29"/>
      <c r="H44" s="30" t="s">
        <v>60</v>
      </c>
      <c r="I44" s="53">
        <f>IFERROR(VLOOKUP(C44,$V$3:$W$630,2,FALSE),"")</f>
        <v>36</v>
      </c>
      <c r="J44" s="54" t="str">
        <f>IFERROR(VLOOKUP(C44,$P$3:$U$46,6,FALSE),"")</f>
        <v/>
      </c>
      <c r="K44" s="55">
        <f t="shared" si="2"/>
        <v>0</v>
      </c>
      <c r="M44" s="49" t="s">
        <v>289</v>
      </c>
      <c r="N44" s="49" t="s">
        <v>102</v>
      </c>
      <c r="O44" s="49" t="s">
        <v>278</v>
      </c>
      <c r="P44" s="49" t="s">
        <v>290</v>
      </c>
      <c r="Q44" s="49" t="s">
        <v>291</v>
      </c>
      <c r="R44" s="49" t="s">
        <v>292</v>
      </c>
      <c r="S44" s="49">
        <v>1</v>
      </c>
      <c r="T44" s="49">
        <v>1</v>
      </c>
      <c r="U44" s="49">
        <v>5</v>
      </c>
      <c r="V44" s="60" t="s">
        <v>293</v>
      </c>
      <c r="W44" s="61">
        <v>5</v>
      </c>
    </row>
    <row r="45" ht="14.25" customHeight="1" spans="2:23">
      <c r="B45" s="31" t="s">
        <v>167</v>
      </c>
      <c r="C45" s="32" t="s">
        <v>294</v>
      </c>
      <c r="D45" s="32" t="s">
        <v>295</v>
      </c>
      <c r="E45" s="23" t="s">
        <v>15</v>
      </c>
      <c r="F45" s="23" t="s">
        <v>16</v>
      </c>
      <c r="G45" s="33" t="str">
        <f>_xlfn.DISPIMG("ID_7035F80E3FBE43699661B23AB7B3EEFA",1)</f>
        <v>=DISPIMG("ID_7035F80E3FBE43699661B23AB7B3EEFA",1)</v>
      </c>
      <c r="H45" s="34" t="s">
        <v>17</v>
      </c>
      <c r="I45" s="56">
        <f>IFERROR(VLOOKUP(C45,$V$3:$W$630,2,FALSE),"")</f>
        <v>35</v>
      </c>
      <c r="J45" s="57" t="str">
        <f>IFERROR(VLOOKUP(C45,$P$3:$U$46,6,FALSE),"")</f>
        <v/>
      </c>
      <c r="K45" s="58">
        <f t="shared" si="2"/>
        <v>0</v>
      </c>
      <c r="M45" s="49" t="s">
        <v>289</v>
      </c>
      <c r="N45" s="49" t="s">
        <v>102</v>
      </c>
      <c r="O45" s="49" t="s">
        <v>232</v>
      </c>
      <c r="P45" s="49" t="s">
        <v>296</v>
      </c>
      <c r="Q45" s="49" t="s">
        <v>297</v>
      </c>
      <c r="R45" s="49" t="s">
        <v>298</v>
      </c>
      <c r="S45" s="49">
        <v>1</v>
      </c>
      <c r="T45" s="49">
        <v>0</v>
      </c>
      <c r="U45" s="49">
        <v>10</v>
      </c>
      <c r="V45" s="60" t="s">
        <v>299</v>
      </c>
      <c r="W45" s="61">
        <v>5</v>
      </c>
    </row>
    <row r="46" ht="14.25" customHeight="1" spans="2:23">
      <c r="B46" s="21" t="s">
        <v>167</v>
      </c>
      <c r="C46" s="22" t="s">
        <v>300</v>
      </c>
      <c r="D46" s="22" t="s">
        <v>301</v>
      </c>
      <c r="E46" s="23"/>
      <c r="F46" s="23"/>
      <c r="G46" s="24"/>
      <c r="H46" s="25" t="s">
        <v>27</v>
      </c>
      <c r="I46" s="50">
        <f>IFERROR(VLOOKUP(C46,$V$3:$W$630,2,FALSE),"")</f>
        <v>35</v>
      </c>
      <c r="J46" s="51" t="str">
        <f>IFERROR(VLOOKUP(C46,$P$3:$U$46,6,FALSE),"")</f>
        <v/>
      </c>
      <c r="K46" s="52">
        <f t="shared" si="2"/>
        <v>0</v>
      </c>
      <c r="M46" s="49" t="s">
        <v>289</v>
      </c>
      <c r="N46" s="49" t="s">
        <v>102</v>
      </c>
      <c r="O46" s="49" t="s">
        <v>302</v>
      </c>
      <c r="P46" s="49" t="s">
        <v>303</v>
      </c>
      <c r="Q46" s="49" t="s">
        <v>304</v>
      </c>
      <c r="R46" s="49" t="s">
        <v>305</v>
      </c>
      <c r="S46" s="49">
        <v>1</v>
      </c>
      <c r="T46" s="49">
        <v>4</v>
      </c>
      <c r="U46" s="49">
        <v>5</v>
      </c>
      <c r="V46" s="60" t="s">
        <v>306</v>
      </c>
      <c r="W46" s="60">
        <v>12.5</v>
      </c>
    </row>
    <row r="47" ht="14.25" customHeight="1" spans="2:23">
      <c r="B47" s="21" t="s">
        <v>167</v>
      </c>
      <c r="C47" s="22" t="s">
        <v>307</v>
      </c>
      <c r="D47" s="22" t="s">
        <v>308</v>
      </c>
      <c r="E47" s="23"/>
      <c r="F47" s="23"/>
      <c r="G47" s="24"/>
      <c r="H47" s="25" t="s">
        <v>35</v>
      </c>
      <c r="I47" s="50">
        <f>IFERROR(VLOOKUP(C47,$V$3:$W$630,2,FALSE),"")</f>
        <v>35</v>
      </c>
      <c r="J47" s="51" t="str">
        <f>IFERROR(VLOOKUP(C47,$P$3:$U$46,6,FALSE),"")</f>
        <v/>
      </c>
      <c r="K47" s="52">
        <f t="shared" si="2"/>
        <v>0</v>
      </c>
      <c r="V47" s="60" t="s">
        <v>309</v>
      </c>
      <c r="W47" s="60">
        <v>11.5</v>
      </c>
    </row>
    <row r="48" ht="14.25" customHeight="1" spans="2:23">
      <c r="B48" s="21" t="s">
        <v>167</v>
      </c>
      <c r="C48" s="22" t="s">
        <v>168</v>
      </c>
      <c r="D48" s="22" t="s">
        <v>169</v>
      </c>
      <c r="E48" s="23"/>
      <c r="F48" s="23"/>
      <c r="G48" s="24"/>
      <c r="H48" s="25" t="s">
        <v>44</v>
      </c>
      <c r="I48" s="50">
        <f>IFERROR(VLOOKUP(C48,$V$3:$W$630,2,FALSE),"")</f>
        <v>35</v>
      </c>
      <c r="J48" s="51">
        <f>IFERROR(VLOOKUP(C48,$P$3:$U$46,6,FALSE),"")</f>
        <v>5</v>
      </c>
      <c r="K48" s="52">
        <f t="shared" si="2"/>
        <v>175</v>
      </c>
      <c r="V48" s="60" t="s">
        <v>310</v>
      </c>
      <c r="W48" s="60">
        <v>11.2</v>
      </c>
    </row>
    <row r="49" ht="14.25" customHeight="1" spans="2:23">
      <c r="B49" s="21" t="s">
        <v>167</v>
      </c>
      <c r="C49" s="22" t="s">
        <v>174</v>
      </c>
      <c r="D49" s="22" t="s">
        <v>175</v>
      </c>
      <c r="E49" s="23"/>
      <c r="F49" s="23"/>
      <c r="G49" s="24"/>
      <c r="H49" s="25" t="s">
        <v>53</v>
      </c>
      <c r="I49" s="50">
        <f>IFERROR(VLOOKUP(C49,$V$3:$W$630,2,FALSE),"")</f>
        <v>35</v>
      </c>
      <c r="J49" s="51">
        <f>IFERROR(VLOOKUP(C49,$P$3:$U$46,6,FALSE),"")</f>
        <v>5</v>
      </c>
      <c r="K49" s="52">
        <f t="shared" si="2"/>
        <v>175</v>
      </c>
      <c r="V49" s="60" t="s">
        <v>311</v>
      </c>
      <c r="W49" s="61">
        <v>16</v>
      </c>
    </row>
    <row r="50" ht="14.25" customHeight="1" spans="2:23">
      <c r="B50" s="31" t="s">
        <v>180</v>
      </c>
      <c r="C50" s="32" t="s">
        <v>312</v>
      </c>
      <c r="D50" s="32" t="s">
        <v>313</v>
      </c>
      <c r="E50" s="23" t="s">
        <v>61</v>
      </c>
      <c r="F50" s="23" t="s">
        <v>314</v>
      </c>
      <c r="G50" s="33" t="str">
        <f>_xlfn.DISPIMG("ID_6F7DC315BDD44EF38428FDDA6243A20C",1)</f>
        <v>=DISPIMG("ID_6F7DC315BDD44EF38428FDDA6243A20C",1)</v>
      </c>
      <c r="H50" s="34" t="s">
        <v>17</v>
      </c>
      <c r="I50" s="56">
        <f>IFERROR(VLOOKUP(C50,$V$3:$W$630,2,FALSE),"")</f>
        <v>39</v>
      </c>
      <c r="J50" s="57" t="str">
        <f>IFERROR(VLOOKUP(C50,$P$3:$U$46,6,FALSE),"")</f>
        <v/>
      </c>
      <c r="K50" s="58">
        <f t="shared" si="2"/>
        <v>0</v>
      </c>
      <c r="V50" s="60" t="s">
        <v>315</v>
      </c>
      <c r="W50" s="61">
        <v>34</v>
      </c>
    </row>
    <row r="51" ht="14.25" customHeight="1" spans="2:23">
      <c r="B51" s="21" t="s">
        <v>180</v>
      </c>
      <c r="C51" s="22" t="s">
        <v>181</v>
      </c>
      <c r="D51" s="22" t="s">
        <v>182</v>
      </c>
      <c r="E51" s="23"/>
      <c r="F51" s="23"/>
      <c r="G51" s="24"/>
      <c r="H51" s="25" t="s">
        <v>27</v>
      </c>
      <c r="I51" s="50">
        <f>IFERROR(VLOOKUP(C51,$V$3:$W$630,2,FALSE),"")</f>
        <v>39</v>
      </c>
      <c r="J51" s="51">
        <f>IFERROR(VLOOKUP(C51,$P$3:$U$46,6,FALSE),"")</f>
        <v>5</v>
      </c>
      <c r="K51" s="52">
        <f t="shared" si="2"/>
        <v>195</v>
      </c>
      <c r="V51" s="60" t="s">
        <v>316</v>
      </c>
      <c r="W51" s="60">
        <v>12.5</v>
      </c>
    </row>
    <row r="52" ht="14.25" customHeight="1" spans="2:23">
      <c r="B52" s="21" t="s">
        <v>180</v>
      </c>
      <c r="C52" s="22" t="s">
        <v>317</v>
      </c>
      <c r="D52" s="22" t="s">
        <v>318</v>
      </c>
      <c r="E52" s="23"/>
      <c r="F52" s="23"/>
      <c r="G52" s="24"/>
      <c r="H52" s="25" t="s">
        <v>35</v>
      </c>
      <c r="I52" s="50">
        <f>IFERROR(VLOOKUP(C52,$V$3:$W$630,2,FALSE),"")</f>
        <v>39</v>
      </c>
      <c r="J52" s="51" t="str">
        <f>IFERROR(VLOOKUP(C52,$P$3:$U$46,6,FALSE),"")</f>
        <v/>
      </c>
      <c r="K52" s="52">
        <f t="shared" si="2"/>
        <v>0</v>
      </c>
      <c r="V52" s="60" t="s">
        <v>237</v>
      </c>
      <c r="W52" s="61">
        <v>25</v>
      </c>
    </row>
    <row r="53" ht="14.25" customHeight="1" spans="2:23">
      <c r="B53" s="21" t="s">
        <v>180</v>
      </c>
      <c r="C53" s="22" t="s">
        <v>319</v>
      </c>
      <c r="D53" s="22" t="s">
        <v>320</v>
      </c>
      <c r="E53" s="23"/>
      <c r="F53" s="23"/>
      <c r="G53" s="24"/>
      <c r="H53" s="25" t="s">
        <v>44</v>
      </c>
      <c r="I53" s="50">
        <f>IFERROR(VLOOKUP(C53,$V$3:$W$630,2,FALSE),"")</f>
        <v>39</v>
      </c>
      <c r="J53" s="51" t="str">
        <f>IFERROR(VLOOKUP(C53,$P$3:$U$46,6,FALSE),"")</f>
        <v/>
      </c>
      <c r="K53" s="52">
        <f t="shared" si="2"/>
        <v>0</v>
      </c>
      <c r="V53" s="60" t="s">
        <v>321</v>
      </c>
      <c r="W53" s="60">
        <v>13.5</v>
      </c>
    </row>
    <row r="54" ht="14.25" customHeight="1" spans="2:23">
      <c r="B54" s="21" t="s">
        <v>180</v>
      </c>
      <c r="C54" s="22" t="s">
        <v>322</v>
      </c>
      <c r="D54" s="22" t="s">
        <v>323</v>
      </c>
      <c r="E54" s="23"/>
      <c r="F54" s="23"/>
      <c r="G54" s="24"/>
      <c r="H54" s="25" t="s">
        <v>53</v>
      </c>
      <c r="I54" s="50">
        <f>IFERROR(VLOOKUP(C54,$V$3:$W$630,2,FALSE),"")</f>
        <v>39</v>
      </c>
      <c r="J54" s="51" t="str">
        <f>IFERROR(VLOOKUP(C54,$P$3:$U$46,6,FALSE),"")</f>
        <v/>
      </c>
      <c r="K54" s="52">
        <f t="shared" si="2"/>
        <v>0</v>
      </c>
      <c r="V54" s="60" t="s">
        <v>324</v>
      </c>
      <c r="W54" s="61">
        <v>26</v>
      </c>
    </row>
    <row r="55" ht="14.25" customHeight="1" spans="2:23">
      <c r="B55" s="31" t="s">
        <v>187</v>
      </c>
      <c r="C55" s="32" t="s">
        <v>325</v>
      </c>
      <c r="D55" s="32" t="s">
        <v>326</v>
      </c>
      <c r="E55" s="23" t="s">
        <v>188</v>
      </c>
      <c r="F55" s="23" t="s">
        <v>327</v>
      </c>
      <c r="G55" s="33" t="str">
        <f>_xlfn.DISPIMG("ID_B65632C2F2464EDDB40D86A49DD4D284",1)</f>
        <v>=DISPIMG("ID_B65632C2F2464EDDB40D86A49DD4D284",1)</v>
      </c>
      <c r="H55" s="34" t="s">
        <v>17</v>
      </c>
      <c r="I55" s="56">
        <f>IFERROR(VLOOKUP(C55,$V$3:$W$630,2,FALSE),"")</f>
        <v>36</v>
      </c>
      <c r="J55" s="57" t="str">
        <f>IFERROR(VLOOKUP(C55,$P$3:$U$46,6,FALSE),"")</f>
        <v/>
      </c>
      <c r="K55" s="58">
        <f t="shared" si="2"/>
        <v>0</v>
      </c>
      <c r="V55" s="60" t="s">
        <v>328</v>
      </c>
      <c r="W55" s="61">
        <v>16</v>
      </c>
    </row>
    <row r="56" ht="14.25" customHeight="1" spans="2:23">
      <c r="B56" s="21" t="s">
        <v>187</v>
      </c>
      <c r="C56" s="22" t="s">
        <v>189</v>
      </c>
      <c r="D56" s="22" t="s">
        <v>190</v>
      </c>
      <c r="E56" s="23"/>
      <c r="F56" s="23"/>
      <c r="G56" s="24"/>
      <c r="H56" s="25" t="s">
        <v>27</v>
      </c>
      <c r="I56" s="50">
        <f>IFERROR(VLOOKUP(C56,$V$3:$W$630,2,FALSE),"")</f>
        <v>36</v>
      </c>
      <c r="J56" s="51">
        <f>IFERROR(VLOOKUP(C56,$P$3:$U$46,6,FALSE),"")</f>
        <v>5</v>
      </c>
      <c r="K56" s="52">
        <f t="shared" si="2"/>
        <v>180</v>
      </c>
      <c r="V56" s="60" t="s">
        <v>329</v>
      </c>
      <c r="W56" s="60">
        <v>10.5</v>
      </c>
    </row>
    <row r="57" ht="14.25" customHeight="1" spans="2:23">
      <c r="B57" s="21" t="s">
        <v>187</v>
      </c>
      <c r="C57" s="22" t="s">
        <v>196</v>
      </c>
      <c r="D57" s="22" t="s">
        <v>197</v>
      </c>
      <c r="E57" s="23"/>
      <c r="F57" s="23"/>
      <c r="G57" s="24"/>
      <c r="H57" s="25" t="s">
        <v>35</v>
      </c>
      <c r="I57" s="50">
        <f>IFERROR(VLOOKUP(C57,$V$3:$W$630,2,FALSE),"")</f>
        <v>36</v>
      </c>
      <c r="J57" s="51">
        <f>IFERROR(VLOOKUP(C57,$P$3:$U$46,6,FALSE),"")</f>
        <v>5</v>
      </c>
      <c r="K57" s="52">
        <f t="shared" si="2"/>
        <v>180</v>
      </c>
      <c r="V57" s="60" t="s">
        <v>330</v>
      </c>
      <c r="W57" s="61">
        <v>16</v>
      </c>
    </row>
    <row r="58" ht="14.25" customHeight="1" spans="2:23">
      <c r="B58" s="21" t="s">
        <v>187</v>
      </c>
      <c r="C58" s="22" t="s">
        <v>200</v>
      </c>
      <c r="D58" s="22" t="s">
        <v>201</v>
      </c>
      <c r="E58" s="23"/>
      <c r="F58" s="23"/>
      <c r="G58" s="24"/>
      <c r="H58" s="25" t="s">
        <v>44</v>
      </c>
      <c r="I58" s="50">
        <f>IFERROR(VLOOKUP(C58,$V$3:$W$630,2,FALSE),"")</f>
        <v>36</v>
      </c>
      <c r="J58" s="51">
        <f>IFERROR(VLOOKUP(C58,$P$3:$U$46,6,FALSE),"")</f>
        <v>5</v>
      </c>
      <c r="K58" s="52">
        <f t="shared" si="2"/>
        <v>180</v>
      </c>
      <c r="V58" s="60" t="s">
        <v>331</v>
      </c>
      <c r="W58" s="61">
        <v>22</v>
      </c>
    </row>
    <row r="59" ht="14.25" customHeight="1" spans="2:23">
      <c r="B59" s="26" t="s">
        <v>187</v>
      </c>
      <c r="C59" s="27" t="s">
        <v>206</v>
      </c>
      <c r="D59" s="27" t="s">
        <v>207</v>
      </c>
      <c r="E59" s="28"/>
      <c r="F59" s="28"/>
      <c r="G59" s="29"/>
      <c r="H59" s="30" t="s">
        <v>53</v>
      </c>
      <c r="I59" s="53">
        <f>IFERROR(VLOOKUP(C59,$V$3:$W$630,2,FALSE),"")</f>
        <v>36</v>
      </c>
      <c r="J59" s="54">
        <f>IFERROR(VLOOKUP(C59,$P$3:$U$46,6,FALSE),"")</f>
        <v>10</v>
      </c>
      <c r="K59" s="55">
        <f t="shared" si="2"/>
        <v>360</v>
      </c>
      <c r="V59" s="60" t="s">
        <v>332</v>
      </c>
      <c r="W59" s="61">
        <v>22</v>
      </c>
    </row>
    <row r="60" ht="14.25" customHeight="1" spans="2:23">
      <c r="B60" s="35" t="s">
        <v>224</v>
      </c>
      <c r="C60" s="36" t="s">
        <v>333</v>
      </c>
      <c r="D60" s="36" t="s">
        <v>334</v>
      </c>
      <c r="E60" s="37" t="s">
        <v>102</v>
      </c>
      <c r="F60" s="37" t="s">
        <v>103</v>
      </c>
      <c r="G60" s="38" t="str">
        <f>_xlfn.DISPIMG("ID_E0E43B7DA58D46CD8EA3DFB429A2EC71",1)</f>
        <v>=DISPIMG("ID_E0E43B7DA58D46CD8EA3DFB429A2EC71",1)</v>
      </c>
      <c r="H60" s="20" t="s">
        <v>241</v>
      </c>
      <c r="I60" s="46">
        <f>IFERROR(VLOOKUP(C60,$V$3:$W$630,2,FALSE),"")</f>
        <v>36</v>
      </c>
      <c r="J60" s="47" t="str">
        <f>IFERROR(VLOOKUP(C60,$P$3:$U$46,6,FALSE),"")</f>
        <v/>
      </c>
      <c r="K60" s="48">
        <f t="shared" ref="K60:K114" si="3">IFERROR(I60*J60,0)</f>
        <v>0</v>
      </c>
      <c r="V60" s="60" t="s">
        <v>335</v>
      </c>
      <c r="W60" s="61">
        <v>16</v>
      </c>
    </row>
    <row r="61" ht="14.25" customHeight="1" spans="2:23">
      <c r="B61" s="39" t="s">
        <v>224</v>
      </c>
      <c r="C61" s="40" t="s">
        <v>226</v>
      </c>
      <c r="D61" s="40" t="s">
        <v>227</v>
      </c>
      <c r="E61" s="41"/>
      <c r="F61" s="41"/>
      <c r="G61" s="42"/>
      <c r="H61" s="25" t="s">
        <v>225</v>
      </c>
      <c r="I61" s="50">
        <f>IFERROR(VLOOKUP(C61,$V$3:$W$630,2,FALSE),"")</f>
        <v>36</v>
      </c>
      <c r="J61" s="51">
        <f>IFERROR(VLOOKUP(C61,$P$3:$U$46,6,FALSE),"")</f>
        <v>5</v>
      </c>
      <c r="K61" s="52">
        <f t="shared" si="3"/>
        <v>180</v>
      </c>
      <c r="V61" s="60" t="s">
        <v>336</v>
      </c>
      <c r="W61" s="61">
        <v>16</v>
      </c>
    </row>
    <row r="62" ht="14.25" customHeight="1" spans="2:23">
      <c r="B62" s="39" t="s">
        <v>224</v>
      </c>
      <c r="C62" s="40" t="s">
        <v>337</v>
      </c>
      <c r="D62" s="40" t="s">
        <v>338</v>
      </c>
      <c r="E62" s="41"/>
      <c r="F62" s="41"/>
      <c r="G62" s="42"/>
      <c r="H62" s="25" t="s">
        <v>339</v>
      </c>
      <c r="I62" s="50">
        <f>IFERROR(VLOOKUP(C62,$V$3:$W$630,2,FALSE),"")</f>
        <v>36</v>
      </c>
      <c r="J62" s="51" t="str">
        <f>IFERROR(VLOOKUP(C62,$P$3:$U$46,6,FALSE),"")</f>
        <v/>
      </c>
      <c r="K62" s="52">
        <f t="shared" si="3"/>
        <v>0</v>
      </c>
      <c r="V62" s="60" t="s">
        <v>340</v>
      </c>
      <c r="W62" s="61">
        <v>24</v>
      </c>
    </row>
    <row r="63" ht="14.25" customHeight="1" spans="2:23">
      <c r="B63" s="39" t="s">
        <v>224</v>
      </c>
      <c r="C63" s="40" t="s">
        <v>341</v>
      </c>
      <c r="D63" s="40" t="s">
        <v>342</v>
      </c>
      <c r="E63" s="41"/>
      <c r="F63" s="41"/>
      <c r="G63" s="42"/>
      <c r="H63" s="25" t="s">
        <v>250</v>
      </c>
      <c r="I63" s="50">
        <f>IFERROR(VLOOKUP(C63,$V$3:$W$630,2,FALSE),"")</f>
        <v>36</v>
      </c>
      <c r="J63" s="51" t="str">
        <f>IFERROR(VLOOKUP(C63,$P$3:$U$46,6,FALSE),"")</f>
        <v/>
      </c>
      <c r="K63" s="52">
        <f t="shared" si="3"/>
        <v>0</v>
      </c>
      <c r="V63" s="60" t="s">
        <v>343</v>
      </c>
      <c r="W63" s="61">
        <v>16</v>
      </c>
    </row>
    <row r="64" ht="14.25" customHeight="1" spans="2:23">
      <c r="B64" s="39" t="s">
        <v>224</v>
      </c>
      <c r="C64" s="40" t="s">
        <v>344</v>
      </c>
      <c r="D64" s="40" t="s">
        <v>345</v>
      </c>
      <c r="E64" s="41"/>
      <c r="F64" s="41"/>
      <c r="G64" s="42"/>
      <c r="H64" s="25" t="s">
        <v>271</v>
      </c>
      <c r="I64" s="50">
        <f>IFERROR(VLOOKUP(C64,$V$3:$W$630,2,FALSE),"")</f>
        <v>36</v>
      </c>
      <c r="J64" s="51" t="str">
        <f>IFERROR(VLOOKUP(C64,$P$3:$U$46,6,FALSE),"")</f>
        <v/>
      </c>
      <c r="K64" s="52">
        <f t="shared" si="3"/>
        <v>0</v>
      </c>
      <c r="V64" s="60" t="s">
        <v>346</v>
      </c>
      <c r="W64" s="61">
        <v>16</v>
      </c>
    </row>
    <row r="65" ht="14.25" customHeight="1" spans="2:23">
      <c r="B65" s="39" t="s">
        <v>224</v>
      </c>
      <c r="C65" s="40" t="s">
        <v>347</v>
      </c>
      <c r="D65" s="40" t="s">
        <v>348</v>
      </c>
      <c r="E65" s="41"/>
      <c r="F65" s="41"/>
      <c r="G65" s="42"/>
      <c r="H65" s="25" t="s">
        <v>258</v>
      </c>
      <c r="I65" s="50">
        <f>IFERROR(VLOOKUP(C65,$V$3:$W$630,2,FALSE),"")</f>
        <v>36</v>
      </c>
      <c r="J65" s="51" t="str">
        <f>IFERROR(VLOOKUP(C65,$P$3:$U$46,6,FALSE),"")</f>
        <v/>
      </c>
      <c r="K65" s="52">
        <f t="shared" si="3"/>
        <v>0</v>
      </c>
      <c r="V65" s="60" t="s">
        <v>349</v>
      </c>
      <c r="W65" s="61">
        <v>16</v>
      </c>
    </row>
    <row r="66" ht="14.25" customHeight="1" spans="2:23">
      <c r="B66" s="39" t="s">
        <v>224</v>
      </c>
      <c r="C66" s="62" t="s">
        <v>350</v>
      </c>
      <c r="D66" s="62" t="s">
        <v>351</v>
      </c>
      <c r="E66" s="41"/>
      <c r="F66" s="41"/>
      <c r="G66" s="42"/>
      <c r="H66" s="25" t="s">
        <v>278</v>
      </c>
      <c r="I66" s="50">
        <f>IFERROR(VLOOKUP(C66,$V$3:$W$630,2,FALSE),"")</f>
        <v>36</v>
      </c>
      <c r="J66" s="51" t="str">
        <f>IFERROR(VLOOKUP(C66,$P$3:$U$46,6,FALSE),"")</f>
        <v/>
      </c>
      <c r="K66" s="52">
        <f t="shared" si="3"/>
        <v>0</v>
      </c>
      <c r="V66" s="60" t="s">
        <v>352</v>
      </c>
      <c r="W66" s="61">
        <v>16</v>
      </c>
    </row>
    <row r="67" ht="14.25" customHeight="1" spans="2:23">
      <c r="B67" s="26" t="s">
        <v>224</v>
      </c>
      <c r="C67" s="27" t="s">
        <v>353</v>
      </c>
      <c r="D67" s="27" t="s">
        <v>354</v>
      </c>
      <c r="E67" s="63"/>
      <c r="F67" s="63"/>
      <c r="G67" s="64"/>
      <c r="H67" s="30" t="s">
        <v>232</v>
      </c>
      <c r="I67" s="53">
        <f>IFERROR(VLOOKUP(C67,$V$3:$W$630,2,FALSE),"")</f>
        <v>36</v>
      </c>
      <c r="J67" s="54" t="str">
        <f>IFERROR(VLOOKUP(C67,$P$3:$U$46,6,FALSE),"")</f>
        <v/>
      </c>
      <c r="K67" s="55">
        <f t="shared" si="3"/>
        <v>0</v>
      </c>
      <c r="V67" s="60" t="s">
        <v>355</v>
      </c>
      <c r="W67" s="61">
        <v>16</v>
      </c>
    </row>
    <row r="68" ht="14.25" customHeight="1" spans="2:23">
      <c r="B68" s="65" t="s">
        <v>224</v>
      </c>
      <c r="C68" s="66" t="s">
        <v>356</v>
      </c>
      <c r="D68" s="66" t="s">
        <v>357</v>
      </c>
      <c r="E68" s="23" t="s">
        <v>15</v>
      </c>
      <c r="F68" s="23" t="s">
        <v>16</v>
      </c>
      <c r="G68" s="42" t="str">
        <f>_xlfn.DISPIMG("ID_C3BEE4E2161C47198FDD2FA559E1E007",1)</f>
        <v>=DISPIMG("ID_C3BEE4E2161C47198FDD2FA559E1E007",1)</v>
      </c>
      <c r="H68" s="34" t="s">
        <v>241</v>
      </c>
      <c r="I68" s="56">
        <f>IFERROR(VLOOKUP(C68,$V$3:$W$630,2,FALSE),"")</f>
        <v>36</v>
      </c>
      <c r="J68" s="57" t="str">
        <f>IFERROR(VLOOKUP(C68,$P$3:$U$46,6,FALSE),"")</f>
        <v/>
      </c>
      <c r="K68" s="58">
        <f t="shared" si="3"/>
        <v>0</v>
      </c>
      <c r="V68" s="60" t="s">
        <v>358</v>
      </c>
      <c r="W68" s="61">
        <v>22</v>
      </c>
    </row>
    <row r="69" ht="14.25" customHeight="1" spans="2:23">
      <c r="B69" s="39" t="s">
        <v>224</v>
      </c>
      <c r="C69" s="62" t="s">
        <v>359</v>
      </c>
      <c r="D69" s="62" t="s">
        <v>360</v>
      </c>
      <c r="E69" s="23"/>
      <c r="F69" s="23"/>
      <c r="G69" s="42"/>
      <c r="H69" s="25" t="s">
        <v>225</v>
      </c>
      <c r="I69" s="50">
        <f>IFERROR(VLOOKUP(C69,$V$3:$W$630,2,FALSE),"")</f>
        <v>36</v>
      </c>
      <c r="J69" s="51" t="str">
        <f>IFERROR(VLOOKUP(C69,$P$3:$U$46,6,FALSE),"")</f>
        <v/>
      </c>
      <c r="K69" s="52">
        <f t="shared" si="3"/>
        <v>0</v>
      </c>
      <c r="V69" s="60" t="s">
        <v>361</v>
      </c>
      <c r="W69" s="61">
        <v>16</v>
      </c>
    </row>
    <row r="70" ht="14.25" customHeight="1" spans="2:23">
      <c r="B70" s="21" t="s">
        <v>224</v>
      </c>
      <c r="C70" s="22" t="s">
        <v>362</v>
      </c>
      <c r="D70" s="22" t="s">
        <v>363</v>
      </c>
      <c r="E70" s="23"/>
      <c r="F70" s="23"/>
      <c r="G70" s="42"/>
      <c r="H70" s="25" t="s">
        <v>339</v>
      </c>
      <c r="I70" s="50">
        <f>IFERROR(VLOOKUP(C70,$V$3:$W$630,2,FALSE),"")</f>
        <v>36</v>
      </c>
      <c r="J70" s="51" t="str">
        <f>IFERROR(VLOOKUP(C70,$P$3:$U$46,6,FALSE),"")</f>
        <v/>
      </c>
      <c r="K70" s="52">
        <f t="shared" si="3"/>
        <v>0</v>
      </c>
      <c r="V70" s="60" t="s">
        <v>364</v>
      </c>
      <c r="W70" s="61">
        <v>16</v>
      </c>
    </row>
    <row r="71" ht="14.25" customHeight="1" spans="2:23">
      <c r="B71" s="21" t="s">
        <v>224</v>
      </c>
      <c r="C71" s="22" t="s">
        <v>365</v>
      </c>
      <c r="D71" s="22" t="s">
        <v>366</v>
      </c>
      <c r="E71" s="23"/>
      <c r="F71" s="23"/>
      <c r="G71" s="42"/>
      <c r="H71" s="25" t="s">
        <v>250</v>
      </c>
      <c r="I71" s="50">
        <f>IFERROR(VLOOKUP(C71,$V$3:$W$630,2,FALSE),"")</f>
        <v>36</v>
      </c>
      <c r="J71" s="51" t="str">
        <f>IFERROR(VLOOKUP(C71,$P$3:$U$46,6,FALSE),"")</f>
        <v/>
      </c>
      <c r="K71" s="52">
        <f t="shared" si="3"/>
        <v>0</v>
      </c>
      <c r="V71" s="60" t="s">
        <v>367</v>
      </c>
      <c r="W71" s="61">
        <v>24</v>
      </c>
    </row>
    <row r="72" ht="14.25" customHeight="1" spans="2:23">
      <c r="B72" s="21" t="s">
        <v>224</v>
      </c>
      <c r="C72" s="22" t="s">
        <v>368</v>
      </c>
      <c r="D72" s="22" t="s">
        <v>369</v>
      </c>
      <c r="E72" s="23"/>
      <c r="F72" s="23"/>
      <c r="G72" s="42"/>
      <c r="H72" s="25" t="s">
        <v>271</v>
      </c>
      <c r="I72" s="50">
        <f>IFERROR(VLOOKUP(C72,$V$3:$W$630,2,FALSE),"")</f>
        <v>36</v>
      </c>
      <c r="J72" s="51" t="str">
        <f>IFERROR(VLOOKUP(C72,$P$3:$U$46,6,FALSE),"")</f>
        <v/>
      </c>
      <c r="K72" s="52">
        <f t="shared" si="3"/>
        <v>0</v>
      </c>
      <c r="V72" s="60" t="s">
        <v>370</v>
      </c>
      <c r="W72" s="61">
        <v>24</v>
      </c>
    </row>
    <row r="73" ht="14.25" customHeight="1" spans="2:23">
      <c r="B73" s="21" t="s">
        <v>224</v>
      </c>
      <c r="C73" s="22" t="s">
        <v>371</v>
      </c>
      <c r="D73" s="22" t="s">
        <v>372</v>
      </c>
      <c r="E73" s="23"/>
      <c r="F73" s="23"/>
      <c r="G73" s="42"/>
      <c r="H73" s="25" t="s">
        <v>258</v>
      </c>
      <c r="I73" s="50">
        <f>IFERROR(VLOOKUP(C73,$V$3:$W$630,2,FALSE),"")</f>
        <v>36</v>
      </c>
      <c r="J73" s="51" t="str">
        <f>IFERROR(VLOOKUP(C73,$P$3:$U$46,6,FALSE),"")</f>
        <v/>
      </c>
      <c r="K73" s="52">
        <f t="shared" si="3"/>
        <v>0</v>
      </c>
      <c r="V73" s="60" t="s">
        <v>373</v>
      </c>
      <c r="W73" s="61">
        <v>24</v>
      </c>
    </row>
    <row r="74" ht="14.25" customHeight="1" spans="2:23">
      <c r="B74" s="21" t="s">
        <v>224</v>
      </c>
      <c r="C74" s="22" t="s">
        <v>374</v>
      </c>
      <c r="D74" s="22" t="s">
        <v>375</v>
      </c>
      <c r="E74" s="23"/>
      <c r="F74" s="23"/>
      <c r="G74" s="42"/>
      <c r="H74" s="25" t="s">
        <v>278</v>
      </c>
      <c r="I74" s="50">
        <f>IFERROR(VLOOKUP(C74,$V$3:$W$630,2,FALSE),"")</f>
        <v>36</v>
      </c>
      <c r="J74" s="51" t="str">
        <f>IFERROR(VLOOKUP(C74,$P$3:$U$46,6,FALSE),"")</f>
        <v/>
      </c>
      <c r="K74" s="52">
        <f t="shared" si="3"/>
        <v>0</v>
      </c>
      <c r="V74" s="60" t="s">
        <v>376</v>
      </c>
      <c r="W74" s="61">
        <v>22</v>
      </c>
    </row>
    <row r="75" ht="14.25" customHeight="1" spans="2:23">
      <c r="B75" s="21" t="s">
        <v>224</v>
      </c>
      <c r="C75" s="22" t="s">
        <v>233</v>
      </c>
      <c r="D75" s="22" t="s">
        <v>234</v>
      </c>
      <c r="E75" s="23"/>
      <c r="F75" s="23"/>
      <c r="G75" s="42"/>
      <c r="H75" s="25" t="s">
        <v>232</v>
      </c>
      <c r="I75" s="50">
        <f>IFERROR(VLOOKUP(C75,$V$3:$W$630,2,FALSE),"")</f>
        <v>36</v>
      </c>
      <c r="J75" s="51">
        <f>IFERROR(VLOOKUP(C75,$P$3:$U$46,6,FALSE),"")</f>
        <v>5</v>
      </c>
      <c r="K75" s="52">
        <f t="shared" si="3"/>
        <v>180</v>
      </c>
      <c r="V75" s="60" t="s">
        <v>377</v>
      </c>
      <c r="W75" s="61">
        <v>28</v>
      </c>
    </row>
    <row r="76" ht="14.25" customHeight="1" spans="2:23">
      <c r="B76" s="16" t="s">
        <v>239</v>
      </c>
      <c r="C76" s="17" t="s">
        <v>242</v>
      </c>
      <c r="D76" s="17" t="s">
        <v>243</v>
      </c>
      <c r="E76" s="18" t="s">
        <v>240</v>
      </c>
      <c r="F76" s="18" t="s">
        <v>378</v>
      </c>
      <c r="G76" s="38" t="str">
        <f>_xlfn.DISPIMG("ID_F1FE6B034ED4487C8A2302F1F8A81C39",1)</f>
        <v>=DISPIMG("ID_F1FE6B034ED4487C8A2302F1F8A81C39",1)</v>
      </c>
      <c r="H76" s="20" t="s">
        <v>241</v>
      </c>
      <c r="I76" s="46">
        <f>IFERROR(VLOOKUP(C76,$V$3:$W$630,2,FALSE),"")</f>
        <v>38</v>
      </c>
      <c r="J76" s="47"/>
      <c r="K76" s="48">
        <f t="shared" si="3"/>
        <v>0</v>
      </c>
      <c r="V76" s="60" t="s">
        <v>356</v>
      </c>
      <c r="W76" s="61">
        <v>36</v>
      </c>
    </row>
    <row r="77" ht="14.25" customHeight="1" spans="2:23">
      <c r="B77" s="21" t="s">
        <v>239</v>
      </c>
      <c r="C77" s="22" t="s">
        <v>246</v>
      </c>
      <c r="D77" s="22" t="s">
        <v>247</v>
      </c>
      <c r="E77" s="23"/>
      <c r="F77" s="23"/>
      <c r="G77" s="42"/>
      <c r="H77" s="25" t="s">
        <v>225</v>
      </c>
      <c r="I77" s="50">
        <f>IFERROR(VLOOKUP(C77,$V$3:$W$630,2,FALSE),"")</f>
        <v>38</v>
      </c>
      <c r="J77" s="51"/>
      <c r="K77" s="52">
        <f t="shared" si="3"/>
        <v>0</v>
      </c>
      <c r="V77" s="60" t="s">
        <v>379</v>
      </c>
      <c r="W77" s="61">
        <v>13</v>
      </c>
    </row>
    <row r="78" ht="14.25" customHeight="1" spans="2:23">
      <c r="B78" s="21" t="s">
        <v>239</v>
      </c>
      <c r="C78" s="22" t="s">
        <v>380</v>
      </c>
      <c r="D78" s="22" t="s">
        <v>381</v>
      </c>
      <c r="E78" s="23"/>
      <c r="F78" s="23"/>
      <c r="G78" s="42"/>
      <c r="H78" s="25" t="s">
        <v>339</v>
      </c>
      <c r="I78" s="50">
        <f>IFERROR(VLOOKUP(C78,$V$3:$W$630,2,FALSE),"")</f>
        <v>38</v>
      </c>
      <c r="J78" s="51" t="str">
        <f>IFERROR(VLOOKUP(C78,$P$3:$U$46,6,FALSE),"")</f>
        <v/>
      </c>
      <c r="K78" s="52">
        <f t="shared" si="3"/>
        <v>0</v>
      </c>
      <c r="V78" s="60" t="s">
        <v>382</v>
      </c>
      <c r="W78" s="61">
        <v>48</v>
      </c>
    </row>
    <row r="79" ht="14.25" customHeight="1" spans="2:23">
      <c r="B79" s="21" t="s">
        <v>239</v>
      </c>
      <c r="C79" s="22" t="s">
        <v>251</v>
      </c>
      <c r="D79" s="22" t="s">
        <v>252</v>
      </c>
      <c r="E79" s="23"/>
      <c r="F79" s="23"/>
      <c r="G79" s="42"/>
      <c r="H79" s="25" t="s">
        <v>250</v>
      </c>
      <c r="I79" s="50">
        <f>IFERROR(VLOOKUP(C79,$V$3:$W$630,2,FALSE),"")</f>
        <v>38</v>
      </c>
      <c r="J79" s="51"/>
      <c r="K79" s="52">
        <f t="shared" si="3"/>
        <v>0</v>
      </c>
      <c r="V79" s="60" t="s">
        <v>383</v>
      </c>
      <c r="W79" s="61">
        <v>48</v>
      </c>
    </row>
    <row r="80" ht="14.25" customHeight="1" spans="2:23">
      <c r="B80" s="21" t="s">
        <v>239</v>
      </c>
      <c r="C80" s="22" t="s">
        <v>384</v>
      </c>
      <c r="D80" s="22" t="s">
        <v>385</v>
      </c>
      <c r="E80" s="23"/>
      <c r="F80" s="23"/>
      <c r="G80" s="42"/>
      <c r="H80" s="25" t="s">
        <v>271</v>
      </c>
      <c r="I80" s="50">
        <f>IFERROR(VLOOKUP(C80,$V$3:$W$630,2,FALSE),"")</f>
        <v>38</v>
      </c>
      <c r="J80" s="51" t="str">
        <f>IFERROR(VLOOKUP(C80,$P$3:$U$46,6,FALSE),"")</f>
        <v/>
      </c>
      <c r="K80" s="52">
        <f t="shared" si="3"/>
        <v>0</v>
      </c>
      <c r="V80" s="60" t="s">
        <v>386</v>
      </c>
      <c r="W80" s="60">
        <v>12.5</v>
      </c>
    </row>
    <row r="81" ht="14.25" customHeight="1" spans="2:23">
      <c r="B81" s="21" t="s">
        <v>239</v>
      </c>
      <c r="C81" s="22" t="s">
        <v>387</v>
      </c>
      <c r="D81" s="22" t="s">
        <v>388</v>
      </c>
      <c r="E81" s="23"/>
      <c r="F81" s="23"/>
      <c r="G81" s="42"/>
      <c r="H81" s="25" t="s">
        <v>258</v>
      </c>
      <c r="I81" s="50">
        <f>IFERROR(VLOOKUP(C81,$V$3:$W$630,2,FALSE),"")</f>
        <v>38</v>
      </c>
      <c r="J81" s="51" t="str">
        <f>IFERROR(VLOOKUP(C81,$P$3:$U$46,6,FALSE),"")</f>
        <v/>
      </c>
      <c r="K81" s="52">
        <f t="shared" si="3"/>
        <v>0</v>
      </c>
      <c r="V81" s="60" t="s">
        <v>82</v>
      </c>
      <c r="W81" s="61">
        <v>20</v>
      </c>
    </row>
    <row r="82" ht="14.25" customHeight="1" spans="2:23">
      <c r="B82" s="26" t="s">
        <v>239</v>
      </c>
      <c r="C82" s="27" t="s">
        <v>389</v>
      </c>
      <c r="D82" s="27" t="s">
        <v>390</v>
      </c>
      <c r="E82" s="28"/>
      <c r="F82" s="28"/>
      <c r="G82" s="64"/>
      <c r="H82" s="30" t="s">
        <v>278</v>
      </c>
      <c r="I82" s="53">
        <f>IFERROR(VLOOKUP(C82,$V$3:$W$630,2,FALSE),"")</f>
        <v>38</v>
      </c>
      <c r="J82" s="54" t="str">
        <f>IFERROR(VLOOKUP(C82,$P$3:$U$46,6,FALSE),"")</f>
        <v/>
      </c>
      <c r="K82" s="55">
        <f t="shared" si="3"/>
        <v>0</v>
      </c>
      <c r="V82" s="60" t="s">
        <v>391</v>
      </c>
      <c r="W82" s="60">
        <v>16.7</v>
      </c>
    </row>
    <row r="83" ht="14.25" customHeight="1" spans="2:23">
      <c r="B83" s="16" t="s">
        <v>257</v>
      </c>
      <c r="C83" s="17" t="s">
        <v>392</v>
      </c>
      <c r="D83" s="17" t="s">
        <v>393</v>
      </c>
      <c r="E83" s="18" t="s">
        <v>15</v>
      </c>
      <c r="F83" s="18" t="s">
        <v>16</v>
      </c>
      <c r="G83" s="38" t="str">
        <f>_xlfn.DISPIMG("ID_8369185267504771B0FCACAD7421B4EB",1)</f>
        <v>=DISPIMG("ID_8369185267504771B0FCACAD7421B4EB",1)</v>
      </c>
      <c r="H83" s="20" t="s">
        <v>241</v>
      </c>
      <c r="I83" s="46">
        <f>IFERROR(VLOOKUP(C83,$V$3:$W$630,2,FALSE),"")</f>
        <v>38</v>
      </c>
      <c r="J83" s="47" t="str">
        <f>IFERROR(VLOOKUP(C83,$P$3:$U$46,6,FALSE),"")</f>
        <v/>
      </c>
      <c r="K83" s="48">
        <f t="shared" si="3"/>
        <v>0</v>
      </c>
      <c r="V83" s="60" t="s">
        <v>341</v>
      </c>
      <c r="W83" s="61">
        <v>36</v>
      </c>
    </row>
    <row r="84" ht="14.25" customHeight="1" spans="2:23">
      <c r="B84" s="21" t="s">
        <v>257</v>
      </c>
      <c r="C84" s="22" t="s">
        <v>394</v>
      </c>
      <c r="D84" s="22" t="s">
        <v>395</v>
      </c>
      <c r="E84" s="23"/>
      <c r="F84" s="23"/>
      <c r="G84" s="42"/>
      <c r="H84" s="25" t="s">
        <v>225</v>
      </c>
      <c r="I84" s="50">
        <f>IFERROR(VLOOKUP(C84,$V$3:$W$630,2,FALSE),"")</f>
        <v>38</v>
      </c>
      <c r="J84" s="51" t="str">
        <f>IFERROR(VLOOKUP(C84,$P$3:$U$46,6,FALSE),"")</f>
        <v/>
      </c>
      <c r="K84" s="52">
        <f t="shared" si="3"/>
        <v>0</v>
      </c>
      <c r="V84" s="60" t="s">
        <v>396</v>
      </c>
      <c r="W84" s="61">
        <v>13</v>
      </c>
    </row>
    <row r="85" ht="14.25" customHeight="1" spans="2:23">
      <c r="B85" s="21" t="s">
        <v>257</v>
      </c>
      <c r="C85" s="22" t="s">
        <v>397</v>
      </c>
      <c r="D85" s="22" t="s">
        <v>398</v>
      </c>
      <c r="E85" s="23"/>
      <c r="F85" s="23"/>
      <c r="G85" s="42"/>
      <c r="H85" s="25" t="s">
        <v>339</v>
      </c>
      <c r="I85" s="50">
        <f>IFERROR(VLOOKUP(C85,$V$3:$W$630,2,FALSE),"")</f>
        <v>38</v>
      </c>
      <c r="J85" s="51" t="str">
        <f>IFERROR(VLOOKUP(C85,$P$3:$U$46,6,FALSE),"")</f>
        <v/>
      </c>
      <c r="K85" s="52">
        <f t="shared" si="3"/>
        <v>0</v>
      </c>
      <c r="V85" s="60" t="s">
        <v>399</v>
      </c>
      <c r="W85" s="60">
        <v>11.2</v>
      </c>
    </row>
    <row r="86" ht="14.25" customHeight="1" spans="2:23">
      <c r="B86" s="21" t="s">
        <v>257</v>
      </c>
      <c r="C86" s="22" t="s">
        <v>400</v>
      </c>
      <c r="D86" s="22" t="s">
        <v>401</v>
      </c>
      <c r="E86" s="23"/>
      <c r="F86" s="23"/>
      <c r="G86" s="42"/>
      <c r="H86" s="25" t="s">
        <v>250</v>
      </c>
      <c r="I86" s="50">
        <f>IFERROR(VLOOKUP(C86,$V$3:$W$630,2,FALSE),"")</f>
        <v>38</v>
      </c>
      <c r="J86" s="51" t="str">
        <f>IFERROR(VLOOKUP(C86,$P$3:$U$46,6,FALSE),"")</f>
        <v/>
      </c>
      <c r="K86" s="52">
        <f t="shared" si="3"/>
        <v>0</v>
      </c>
      <c r="V86" s="60" t="s">
        <v>402</v>
      </c>
      <c r="W86" s="60">
        <v>12.5</v>
      </c>
    </row>
    <row r="87" ht="14.25" customHeight="1" spans="2:23">
      <c r="B87" s="21" t="s">
        <v>257</v>
      </c>
      <c r="C87" s="22" t="s">
        <v>403</v>
      </c>
      <c r="D87" s="22" t="s">
        <v>404</v>
      </c>
      <c r="E87" s="23"/>
      <c r="F87" s="23"/>
      <c r="G87" s="42"/>
      <c r="H87" s="25" t="s">
        <v>271</v>
      </c>
      <c r="I87" s="50">
        <f>IFERROR(VLOOKUP(C87,$V$3:$W$630,2,FALSE),"")</f>
        <v>38</v>
      </c>
      <c r="J87" s="51" t="str">
        <f>IFERROR(VLOOKUP(C87,$P$3:$U$46,6,FALSE),"")</f>
        <v/>
      </c>
      <c r="K87" s="52">
        <f t="shared" si="3"/>
        <v>0</v>
      </c>
      <c r="V87" s="60" t="s">
        <v>405</v>
      </c>
      <c r="W87" s="60">
        <v>10.5</v>
      </c>
    </row>
    <row r="88" ht="14.25" customHeight="1" spans="2:23">
      <c r="B88" s="21" t="s">
        <v>257</v>
      </c>
      <c r="C88" s="22" t="s">
        <v>259</v>
      </c>
      <c r="D88" s="22" t="s">
        <v>260</v>
      </c>
      <c r="E88" s="23"/>
      <c r="F88" s="23"/>
      <c r="G88" s="42"/>
      <c r="H88" s="25" t="s">
        <v>258</v>
      </c>
      <c r="I88" s="50">
        <f>IFERROR(VLOOKUP(C88,$V$3:$W$630,2,FALSE),"")</f>
        <v>38</v>
      </c>
      <c r="J88" s="51"/>
      <c r="K88" s="52">
        <f t="shared" si="3"/>
        <v>0</v>
      </c>
      <c r="V88" s="60" t="s">
        <v>406</v>
      </c>
      <c r="W88" s="61">
        <v>19</v>
      </c>
    </row>
    <row r="89" ht="14.25" customHeight="1" spans="2:23">
      <c r="B89" s="21" t="s">
        <v>257</v>
      </c>
      <c r="C89" s="22" t="s">
        <v>407</v>
      </c>
      <c r="D89" s="22" t="s">
        <v>408</v>
      </c>
      <c r="E89" s="23"/>
      <c r="F89" s="23"/>
      <c r="G89" s="42"/>
      <c r="H89" s="25" t="s">
        <v>278</v>
      </c>
      <c r="I89" s="50">
        <f>IFERROR(VLOOKUP(C89,$V$3:$W$630,2,FALSE),"")</f>
        <v>38</v>
      </c>
      <c r="J89" s="51" t="str">
        <f>IFERROR(VLOOKUP(C89,$P$3:$U$46,6,FALSE),"")</f>
        <v/>
      </c>
      <c r="K89" s="52">
        <f t="shared" si="3"/>
        <v>0</v>
      </c>
      <c r="V89" s="60" t="s">
        <v>409</v>
      </c>
      <c r="W89" s="60">
        <v>10.5</v>
      </c>
    </row>
    <row r="90" ht="14.25" customHeight="1" spans="2:23">
      <c r="B90" s="26" t="s">
        <v>257</v>
      </c>
      <c r="C90" s="27" t="s">
        <v>265</v>
      </c>
      <c r="D90" s="27" t="s">
        <v>266</v>
      </c>
      <c r="E90" s="28"/>
      <c r="F90" s="28"/>
      <c r="G90" s="64"/>
      <c r="H90" s="30" t="s">
        <v>232</v>
      </c>
      <c r="I90" s="53">
        <f>IFERROR(VLOOKUP(C90,$V$3:$W$630,2,FALSE),"")</f>
        <v>38</v>
      </c>
      <c r="J90" s="54"/>
      <c r="K90" s="55">
        <f t="shared" si="3"/>
        <v>0</v>
      </c>
      <c r="V90" s="60" t="s">
        <v>265</v>
      </c>
      <c r="W90" s="61">
        <v>38</v>
      </c>
    </row>
    <row r="91" ht="14.25" customHeight="1" spans="2:23">
      <c r="B91" s="16" t="s">
        <v>257</v>
      </c>
      <c r="C91" s="17" t="s">
        <v>410</v>
      </c>
      <c r="D91" s="17" t="s">
        <v>411</v>
      </c>
      <c r="E91" s="18" t="s">
        <v>149</v>
      </c>
      <c r="F91" s="18" t="s">
        <v>223</v>
      </c>
      <c r="G91" s="38" t="str">
        <f>_xlfn.DISPIMG("ID_C26B6348DE08476BADA6D2D1806C52DA",1)</f>
        <v>=DISPIMG("ID_C26B6348DE08476BADA6D2D1806C52DA",1)</v>
      </c>
      <c r="H91" s="20" t="s">
        <v>241</v>
      </c>
      <c r="I91" s="46">
        <f>IFERROR(VLOOKUP(C91,$V$3:$W$630,2,FALSE),"")</f>
        <v>38</v>
      </c>
      <c r="J91" s="47" t="str">
        <f>IFERROR(VLOOKUP(C91,$P$3:$U$46,6,FALSE),"")</f>
        <v/>
      </c>
      <c r="K91" s="48">
        <f t="shared" ref="K91:K148" si="4">IFERROR(I91*J91,0)</f>
        <v>0</v>
      </c>
      <c r="V91" s="60" t="s">
        <v>412</v>
      </c>
      <c r="W91" s="60">
        <v>12.5</v>
      </c>
    </row>
    <row r="92" ht="14.25" customHeight="1" spans="2:23">
      <c r="B92" s="21" t="s">
        <v>257</v>
      </c>
      <c r="C92" s="22" t="s">
        <v>413</v>
      </c>
      <c r="D92" s="22" t="s">
        <v>414</v>
      </c>
      <c r="E92" s="23"/>
      <c r="F92" s="23"/>
      <c r="G92" s="42"/>
      <c r="H92" s="25" t="s">
        <v>225</v>
      </c>
      <c r="I92" s="50">
        <f>IFERROR(VLOOKUP(C92,$V$3:$W$630,2,FALSE),"")</f>
        <v>38</v>
      </c>
      <c r="J92" s="51" t="str">
        <f>IFERROR(VLOOKUP(C92,$P$3:$U$46,6,FALSE),"")</f>
        <v/>
      </c>
      <c r="K92" s="52">
        <f t="shared" si="4"/>
        <v>0</v>
      </c>
      <c r="V92" s="60" t="s">
        <v>415</v>
      </c>
      <c r="W92" s="61">
        <v>13</v>
      </c>
    </row>
    <row r="93" ht="14.25" customHeight="1" spans="2:23">
      <c r="B93" s="21" t="s">
        <v>257</v>
      </c>
      <c r="C93" s="22" t="s">
        <v>416</v>
      </c>
      <c r="D93" s="22" t="s">
        <v>417</v>
      </c>
      <c r="E93" s="23"/>
      <c r="F93" s="23"/>
      <c r="G93" s="42"/>
      <c r="H93" s="25" t="s">
        <v>339</v>
      </c>
      <c r="I93" s="50">
        <f>IFERROR(VLOOKUP(C93,$V$3:$W$630,2,FALSE),"")</f>
        <v>38</v>
      </c>
      <c r="J93" s="51" t="str">
        <f>IFERROR(VLOOKUP(C93,$P$3:$U$46,6,FALSE),"")</f>
        <v/>
      </c>
      <c r="K93" s="52">
        <f t="shared" si="4"/>
        <v>0</v>
      </c>
      <c r="V93" s="60" t="s">
        <v>418</v>
      </c>
      <c r="W93" s="60">
        <v>12.5</v>
      </c>
    </row>
    <row r="94" ht="14.25" customHeight="1" spans="2:23">
      <c r="B94" s="21" t="s">
        <v>257</v>
      </c>
      <c r="C94" s="22" t="s">
        <v>419</v>
      </c>
      <c r="D94" s="22" t="s">
        <v>420</v>
      </c>
      <c r="E94" s="23"/>
      <c r="F94" s="23"/>
      <c r="G94" s="42"/>
      <c r="H94" s="25" t="s">
        <v>250</v>
      </c>
      <c r="I94" s="50">
        <f>IFERROR(VLOOKUP(C94,$V$3:$W$630,2,FALSE),"")</f>
        <v>38</v>
      </c>
      <c r="J94" s="51" t="str">
        <f>IFERROR(VLOOKUP(C94,$P$3:$U$46,6,FALSE),"")</f>
        <v/>
      </c>
      <c r="K94" s="52">
        <f t="shared" si="4"/>
        <v>0</v>
      </c>
      <c r="V94" s="60" t="s">
        <v>421</v>
      </c>
      <c r="W94" s="61">
        <v>34</v>
      </c>
    </row>
    <row r="95" ht="14.25" customHeight="1" spans="2:23">
      <c r="B95" s="21" t="s">
        <v>257</v>
      </c>
      <c r="C95" s="22" t="s">
        <v>272</v>
      </c>
      <c r="D95" s="22" t="s">
        <v>273</v>
      </c>
      <c r="E95" s="23"/>
      <c r="F95" s="23"/>
      <c r="G95" s="42"/>
      <c r="H95" s="25" t="s">
        <v>271</v>
      </c>
      <c r="I95" s="50">
        <f>IFERROR(VLOOKUP(C95,$V$3:$W$630,2,FALSE),"")</f>
        <v>38</v>
      </c>
      <c r="J95" s="51"/>
      <c r="K95" s="52">
        <f t="shared" si="4"/>
        <v>0</v>
      </c>
      <c r="V95" s="60" t="s">
        <v>25</v>
      </c>
      <c r="W95" s="61">
        <v>36</v>
      </c>
    </row>
    <row r="96" ht="14.25" customHeight="1" spans="2:23">
      <c r="B96" s="21" t="s">
        <v>257</v>
      </c>
      <c r="C96" s="22" t="s">
        <v>422</v>
      </c>
      <c r="D96" s="22" t="s">
        <v>423</v>
      </c>
      <c r="E96" s="23"/>
      <c r="F96" s="23"/>
      <c r="G96" s="42"/>
      <c r="H96" s="25" t="s">
        <v>258</v>
      </c>
      <c r="I96" s="50">
        <f>IFERROR(VLOOKUP(C96,$V$3:$W$630,2,FALSE),"")</f>
        <v>38</v>
      </c>
      <c r="J96" s="51" t="str">
        <f>IFERROR(VLOOKUP(C96,$P$3:$U$46,6,FALSE),"")</f>
        <v/>
      </c>
      <c r="K96" s="52">
        <f t="shared" si="4"/>
        <v>0</v>
      </c>
      <c r="V96" s="60" t="s">
        <v>424</v>
      </c>
      <c r="W96" s="61">
        <v>16</v>
      </c>
    </row>
    <row r="97" ht="14.25" customHeight="1" spans="2:23">
      <c r="B97" s="21" t="s">
        <v>257</v>
      </c>
      <c r="C97" s="22" t="s">
        <v>279</v>
      </c>
      <c r="D97" s="22" t="s">
        <v>280</v>
      </c>
      <c r="E97" s="23"/>
      <c r="F97" s="23"/>
      <c r="G97" s="42"/>
      <c r="H97" s="25" t="s">
        <v>278</v>
      </c>
      <c r="I97" s="50">
        <f>IFERROR(VLOOKUP(C97,$V$3:$W$630,2,FALSE),"")</f>
        <v>38</v>
      </c>
      <c r="J97" s="51"/>
      <c r="K97" s="52">
        <f t="shared" si="4"/>
        <v>0</v>
      </c>
      <c r="V97" s="60" t="s">
        <v>425</v>
      </c>
      <c r="W97" s="61">
        <v>12</v>
      </c>
    </row>
    <row r="98" ht="14.25" customHeight="1" spans="2:23">
      <c r="B98" s="26" t="s">
        <v>257</v>
      </c>
      <c r="C98" s="27" t="s">
        <v>283</v>
      </c>
      <c r="D98" s="27" t="s">
        <v>284</v>
      </c>
      <c r="E98" s="28"/>
      <c r="F98" s="28"/>
      <c r="G98" s="64"/>
      <c r="H98" s="30" t="s">
        <v>232</v>
      </c>
      <c r="I98" s="53">
        <f>IFERROR(VLOOKUP(C98,$V$3:$W$630,2,FALSE),"")</f>
        <v>38</v>
      </c>
      <c r="J98" s="54"/>
      <c r="K98" s="55">
        <f t="shared" si="4"/>
        <v>0</v>
      </c>
      <c r="V98" s="60" t="s">
        <v>426</v>
      </c>
      <c r="W98" s="60">
        <v>17.7</v>
      </c>
    </row>
    <row r="99" ht="14.25" customHeight="1" spans="2:23">
      <c r="B99" s="31" t="s">
        <v>289</v>
      </c>
      <c r="C99" s="32" t="s">
        <v>427</v>
      </c>
      <c r="D99" s="32" t="s">
        <v>428</v>
      </c>
      <c r="E99" s="23" t="s">
        <v>102</v>
      </c>
      <c r="F99" s="23" t="s">
        <v>103</v>
      </c>
      <c r="G99" s="42" t="str">
        <f>_xlfn.DISPIMG("ID_EAA13F2352F7446A9515A2A05CE361BD",1)</f>
        <v>=DISPIMG("ID_EAA13F2352F7446A9515A2A05CE361BD",1)</v>
      </c>
      <c r="H99" s="34" t="s">
        <v>429</v>
      </c>
      <c r="I99" s="56">
        <f>IFERROR(VLOOKUP(C99,$V$3:$W$630,2,FALSE),"")</f>
        <v>36</v>
      </c>
      <c r="J99" s="57" t="str">
        <f>IFERROR(VLOOKUP(C99,$P$3:$U$46,6,FALSE),"")</f>
        <v/>
      </c>
      <c r="K99" s="58">
        <f t="shared" si="4"/>
        <v>0</v>
      </c>
      <c r="V99" s="60" t="s">
        <v>430</v>
      </c>
      <c r="W99" s="61">
        <v>5</v>
      </c>
    </row>
    <row r="100" ht="14.25" customHeight="1" spans="2:23">
      <c r="B100" s="21" t="s">
        <v>289</v>
      </c>
      <c r="C100" s="22" t="s">
        <v>431</v>
      </c>
      <c r="D100" s="22" t="s">
        <v>432</v>
      </c>
      <c r="E100" s="23"/>
      <c r="F100" s="23"/>
      <c r="G100" s="42"/>
      <c r="H100" s="25" t="s">
        <v>339</v>
      </c>
      <c r="I100" s="50">
        <f>IFERROR(VLOOKUP(C100,$V$3:$W$630,2,FALSE),"")</f>
        <v>36</v>
      </c>
      <c r="J100" s="51" t="str">
        <f>IFERROR(VLOOKUP(C100,$P$3:$U$46,6,FALSE),"")</f>
        <v/>
      </c>
      <c r="K100" s="52">
        <f t="shared" si="4"/>
        <v>0</v>
      </c>
      <c r="V100" s="60" t="s">
        <v>433</v>
      </c>
      <c r="W100" s="61">
        <v>15</v>
      </c>
    </row>
    <row r="101" ht="14.25" customHeight="1" spans="2:23">
      <c r="B101" s="21" t="s">
        <v>289</v>
      </c>
      <c r="C101" s="22" t="s">
        <v>434</v>
      </c>
      <c r="D101" s="22" t="s">
        <v>435</v>
      </c>
      <c r="E101" s="23"/>
      <c r="F101" s="23"/>
      <c r="G101" s="42"/>
      <c r="H101" s="25" t="s">
        <v>436</v>
      </c>
      <c r="I101" s="50">
        <f>IFERROR(VLOOKUP(C101,$V$3:$W$630,2,FALSE),"")</f>
        <v>36</v>
      </c>
      <c r="J101" s="51" t="str">
        <f>IFERROR(VLOOKUP(C101,$P$3:$U$46,6,FALSE),"")</f>
        <v/>
      </c>
      <c r="K101" s="52">
        <f t="shared" si="4"/>
        <v>0</v>
      </c>
      <c r="V101" s="60" t="s">
        <v>137</v>
      </c>
      <c r="W101" s="61">
        <v>38</v>
      </c>
    </row>
    <row r="102" ht="14.25" customHeight="1" spans="2:23">
      <c r="B102" s="21" t="s">
        <v>289</v>
      </c>
      <c r="C102" s="22" t="s">
        <v>437</v>
      </c>
      <c r="D102" s="22" t="s">
        <v>438</v>
      </c>
      <c r="E102" s="23"/>
      <c r="F102" s="23"/>
      <c r="G102" s="42"/>
      <c r="H102" s="25" t="s">
        <v>439</v>
      </c>
      <c r="I102" s="50">
        <f>IFERROR(VLOOKUP(C102,$V$3:$W$630,2,FALSE),"")</f>
        <v>36</v>
      </c>
      <c r="J102" s="51" t="str">
        <f>IFERROR(VLOOKUP(C102,$P$3:$U$46,6,FALSE),"")</f>
        <v/>
      </c>
      <c r="K102" s="52">
        <f t="shared" si="4"/>
        <v>0</v>
      </c>
      <c r="V102" s="60" t="s">
        <v>440</v>
      </c>
      <c r="W102" s="60">
        <v>12.5</v>
      </c>
    </row>
    <row r="103" ht="14.25" customHeight="1" spans="2:23">
      <c r="B103" s="21" t="s">
        <v>289</v>
      </c>
      <c r="C103" s="22" t="s">
        <v>290</v>
      </c>
      <c r="D103" s="22" t="s">
        <v>291</v>
      </c>
      <c r="E103" s="23"/>
      <c r="F103" s="23"/>
      <c r="G103" s="42"/>
      <c r="H103" s="25" t="s">
        <v>278</v>
      </c>
      <c r="I103" s="50">
        <f>IFERROR(VLOOKUP(C103,$V$3:$W$630,2,FALSE),"")</f>
        <v>36</v>
      </c>
      <c r="J103" s="51">
        <f>IFERROR(VLOOKUP(C103,$P$3:$U$46,6,FALSE),"")</f>
        <v>5</v>
      </c>
      <c r="K103" s="52">
        <f t="shared" si="4"/>
        <v>180</v>
      </c>
      <c r="V103" s="60" t="s">
        <v>441</v>
      </c>
      <c r="W103" s="60">
        <v>10.5</v>
      </c>
    </row>
    <row r="104" ht="14.25" customHeight="1" spans="2:23">
      <c r="B104" s="21" t="s">
        <v>289</v>
      </c>
      <c r="C104" s="22" t="s">
        <v>296</v>
      </c>
      <c r="D104" s="22" t="s">
        <v>297</v>
      </c>
      <c r="E104" s="23"/>
      <c r="F104" s="23"/>
      <c r="G104" s="42"/>
      <c r="H104" s="25" t="s">
        <v>232</v>
      </c>
      <c r="I104" s="50">
        <f>IFERROR(VLOOKUP(C104,$V$3:$W$630,2,FALSE),"")</f>
        <v>36</v>
      </c>
      <c r="J104" s="51">
        <f>IFERROR(VLOOKUP(C104,$P$3:$U$46,6,FALSE),"")</f>
        <v>10</v>
      </c>
      <c r="K104" s="52">
        <f t="shared" si="4"/>
        <v>360</v>
      </c>
      <c r="V104" s="60" t="s">
        <v>147</v>
      </c>
      <c r="W104" s="61">
        <v>38</v>
      </c>
    </row>
    <row r="105" ht="14.25" customHeight="1" spans="2:23">
      <c r="B105" s="21" t="s">
        <v>289</v>
      </c>
      <c r="C105" s="22" t="s">
        <v>303</v>
      </c>
      <c r="D105" s="22" t="s">
        <v>304</v>
      </c>
      <c r="E105" s="23"/>
      <c r="F105" s="23"/>
      <c r="G105" s="42"/>
      <c r="H105" s="25" t="s">
        <v>302</v>
      </c>
      <c r="I105" s="50">
        <f>IFERROR(VLOOKUP(C105,$V$3:$W$630,2,FALSE),"")</f>
        <v>36</v>
      </c>
      <c r="J105" s="51">
        <f>IFERROR(VLOOKUP(C105,$P$3:$U$46,6,FALSE),"")</f>
        <v>5</v>
      </c>
      <c r="K105" s="52">
        <f t="shared" si="4"/>
        <v>180</v>
      </c>
      <c r="V105" s="60" t="s">
        <v>442</v>
      </c>
      <c r="W105" s="60">
        <v>12.5</v>
      </c>
    </row>
    <row r="106" ht="14.25" customHeight="1" spans="2:23">
      <c r="B106" s="16" t="s">
        <v>18</v>
      </c>
      <c r="C106" s="17" t="s">
        <v>443</v>
      </c>
      <c r="D106" s="17" t="s">
        <v>444</v>
      </c>
      <c r="E106" s="18" t="s">
        <v>19</v>
      </c>
      <c r="F106" s="18" t="s">
        <v>445</v>
      </c>
      <c r="G106" s="38" t="str">
        <f>_xlfn.DISPIMG("ID_30FBAAFF726F4809804FD32423A0540A",1)</f>
        <v>=DISPIMG("ID_30FBAAFF726F4809804FD32423A0540A",1)</v>
      </c>
      <c r="H106" s="20" t="s">
        <v>46</v>
      </c>
      <c r="I106" s="46">
        <f>IFERROR(VLOOKUP(C106,$V$3:$W$630,2,FALSE),"")</f>
        <v>48</v>
      </c>
      <c r="J106" s="47" t="str">
        <f>IFERROR(VLOOKUP(C106,$P$3:$U$46,6,FALSE),"")</f>
        <v/>
      </c>
      <c r="K106" s="48">
        <f t="shared" si="4"/>
        <v>0</v>
      </c>
      <c r="V106" s="60" t="s">
        <v>446</v>
      </c>
      <c r="W106" s="60">
        <v>12.5</v>
      </c>
    </row>
    <row r="107" ht="14.25" customHeight="1" spans="2:23">
      <c r="B107" s="21" t="s">
        <v>18</v>
      </c>
      <c r="C107" s="22" t="s">
        <v>21</v>
      </c>
      <c r="D107" s="22" t="s">
        <v>22</v>
      </c>
      <c r="E107" s="23"/>
      <c r="F107" s="23"/>
      <c r="G107" s="67"/>
      <c r="H107" s="25" t="s">
        <v>20</v>
      </c>
      <c r="I107" s="50">
        <f>IFERROR(VLOOKUP(C107,$V$3:$W$630,2,FALSE),"")</f>
        <v>48</v>
      </c>
      <c r="J107" s="51">
        <f>IFERROR(VLOOKUP(C107,$P$3:$U$46,6,FALSE),"")</f>
        <v>1</v>
      </c>
      <c r="K107" s="52">
        <f t="shared" si="4"/>
        <v>48</v>
      </c>
      <c r="V107" s="60" t="s">
        <v>447</v>
      </c>
      <c r="W107" s="61">
        <v>20</v>
      </c>
    </row>
    <row r="108" ht="14.25" customHeight="1" spans="2:23">
      <c r="B108" s="21" t="s">
        <v>18</v>
      </c>
      <c r="C108" s="22" t="s">
        <v>448</v>
      </c>
      <c r="D108" s="22" t="s">
        <v>449</v>
      </c>
      <c r="E108" s="23"/>
      <c r="F108" s="23"/>
      <c r="G108" s="67"/>
      <c r="H108" s="25" t="s">
        <v>37</v>
      </c>
      <c r="I108" s="50">
        <f>IFERROR(VLOOKUP(C108,$V$3:$W$630,2,FALSE),"")</f>
        <v>48</v>
      </c>
      <c r="J108" s="51" t="str">
        <f>IFERROR(VLOOKUP(C108,$P$3:$U$46,6,FALSE),"")</f>
        <v/>
      </c>
      <c r="K108" s="52">
        <f t="shared" si="4"/>
        <v>0</v>
      </c>
      <c r="V108" s="60" t="s">
        <v>450</v>
      </c>
      <c r="W108" s="61">
        <v>28</v>
      </c>
    </row>
    <row r="109" ht="14.25" customHeight="1" spans="2:23">
      <c r="B109" s="21" t="s">
        <v>18</v>
      </c>
      <c r="C109" s="22" t="s">
        <v>451</v>
      </c>
      <c r="D109" s="22" t="s">
        <v>452</v>
      </c>
      <c r="E109" s="23"/>
      <c r="F109" s="23"/>
      <c r="G109" s="67"/>
      <c r="H109" s="25" t="s">
        <v>77</v>
      </c>
      <c r="I109" s="50">
        <f>IFERROR(VLOOKUP(C109,$V$3:$W$630,2,FALSE),"")</f>
        <v>48</v>
      </c>
      <c r="J109" s="51" t="str">
        <f>IFERROR(VLOOKUP(C109,$P$3:$U$46,6,FALSE),"")</f>
        <v/>
      </c>
      <c r="K109" s="52">
        <f t="shared" si="4"/>
        <v>0</v>
      </c>
      <c r="V109" s="60" t="s">
        <v>453</v>
      </c>
      <c r="W109" s="60">
        <v>11.5</v>
      </c>
    </row>
    <row r="110" ht="14.25" customHeight="1" spans="2:23">
      <c r="B110" s="21" t="s">
        <v>18</v>
      </c>
      <c r="C110" s="22" t="s">
        <v>454</v>
      </c>
      <c r="D110" s="22" t="s">
        <v>455</v>
      </c>
      <c r="E110" s="23"/>
      <c r="F110" s="23"/>
      <c r="G110" s="67"/>
      <c r="H110" s="25" t="s">
        <v>456</v>
      </c>
      <c r="I110" s="50">
        <f>IFERROR(VLOOKUP(C110,$V$3:$W$630,2,FALSE),"")</f>
        <v>48</v>
      </c>
      <c r="J110" s="51" t="str">
        <f>IFERROR(VLOOKUP(C110,$P$3:$U$46,6,FALSE),"")</f>
        <v/>
      </c>
      <c r="K110" s="52">
        <f t="shared" si="4"/>
        <v>0</v>
      </c>
      <c r="V110" s="60" t="s">
        <v>457</v>
      </c>
      <c r="W110" s="61">
        <v>28</v>
      </c>
    </row>
    <row r="111" ht="14.25" customHeight="1" spans="2:23">
      <c r="B111" s="26" t="s">
        <v>18</v>
      </c>
      <c r="C111" s="27" t="s">
        <v>29</v>
      </c>
      <c r="D111" s="27" t="s">
        <v>30</v>
      </c>
      <c r="E111" s="28"/>
      <c r="F111" s="28"/>
      <c r="G111" s="68"/>
      <c r="H111" s="30" t="s">
        <v>28</v>
      </c>
      <c r="I111" s="53">
        <f>IFERROR(VLOOKUP(C111,$V$3:$W$630,2,FALSE),"")</f>
        <v>48</v>
      </c>
      <c r="J111" s="54">
        <v>5</v>
      </c>
      <c r="K111" s="55">
        <f t="shared" si="4"/>
        <v>240</v>
      </c>
      <c r="V111" s="60" t="s">
        <v>458</v>
      </c>
      <c r="W111" s="61">
        <v>28</v>
      </c>
    </row>
    <row r="112" ht="14.25" customHeight="1" spans="2:23">
      <c r="B112" s="31" t="s">
        <v>18</v>
      </c>
      <c r="C112" s="32" t="s">
        <v>459</v>
      </c>
      <c r="D112" s="32" t="s">
        <v>460</v>
      </c>
      <c r="E112" s="23" t="s">
        <v>36</v>
      </c>
      <c r="F112" s="23" t="s">
        <v>461</v>
      </c>
      <c r="G112" s="42" t="str">
        <f>_xlfn.DISPIMG("ID_E2DA0ABE1365408CB3C99BF7CD67C3B8",1)</f>
        <v>=DISPIMG("ID_E2DA0ABE1365408CB3C99BF7CD67C3B8",1)</v>
      </c>
      <c r="H112" s="34" t="s">
        <v>462</v>
      </c>
      <c r="I112" s="56">
        <f>IFERROR(VLOOKUP(C112,$V$3:$W$630,2,FALSE),"")</f>
        <v>48</v>
      </c>
      <c r="J112" s="57" t="str">
        <f>IFERROR(VLOOKUP(C112,$P$3:$U$46,6,FALSE),"")</f>
        <v/>
      </c>
      <c r="K112" s="58">
        <f t="shared" si="4"/>
        <v>0</v>
      </c>
      <c r="V112" s="60" t="s">
        <v>463</v>
      </c>
      <c r="W112" s="60">
        <v>1.2</v>
      </c>
    </row>
    <row r="113" ht="14.25" customHeight="1" spans="2:23">
      <c r="B113" s="21" t="s">
        <v>18</v>
      </c>
      <c r="C113" s="22" t="s">
        <v>464</v>
      </c>
      <c r="D113" s="22" t="s">
        <v>465</v>
      </c>
      <c r="E113" s="23"/>
      <c r="F113" s="23"/>
      <c r="G113" s="67"/>
      <c r="H113" s="25" t="s">
        <v>46</v>
      </c>
      <c r="I113" s="50">
        <f>IFERROR(VLOOKUP(C113,$V$3:$W$630,2,FALSE),"")</f>
        <v>48</v>
      </c>
      <c r="J113" s="51" t="str">
        <f>IFERROR(VLOOKUP(C113,$P$3:$U$46,6,FALSE),"")</f>
        <v/>
      </c>
      <c r="K113" s="52">
        <f t="shared" si="4"/>
        <v>0</v>
      </c>
      <c r="V113" s="60" t="s">
        <v>466</v>
      </c>
      <c r="W113" s="61">
        <v>13</v>
      </c>
    </row>
    <row r="114" ht="14.25" customHeight="1" spans="2:23">
      <c r="B114" s="21" t="s">
        <v>18</v>
      </c>
      <c r="C114" s="22" t="s">
        <v>467</v>
      </c>
      <c r="D114" s="22" t="s">
        <v>468</v>
      </c>
      <c r="E114" s="23"/>
      <c r="F114" s="23"/>
      <c r="G114" s="67"/>
      <c r="H114" s="25" t="s">
        <v>20</v>
      </c>
      <c r="I114" s="50">
        <f>IFERROR(VLOOKUP(C114,$V$3:$W$630,2,FALSE),"")</f>
        <v>48</v>
      </c>
      <c r="J114" s="51" t="str">
        <f>IFERROR(VLOOKUP(C114,$P$3:$U$46,6,FALSE),"")</f>
        <v/>
      </c>
      <c r="K114" s="52">
        <f t="shared" si="4"/>
        <v>0</v>
      </c>
      <c r="V114" s="60" t="s">
        <v>469</v>
      </c>
      <c r="W114" s="61">
        <v>36</v>
      </c>
    </row>
    <row r="115" ht="14.25" customHeight="1" spans="2:23">
      <c r="B115" s="21" t="s">
        <v>18</v>
      </c>
      <c r="C115" s="22" t="s">
        <v>38</v>
      </c>
      <c r="D115" s="22" t="s">
        <v>39</v>
      </c>
      <c r="E115" s="23"/>
      <c r="F115" s="23"/>
      <c r="G115" s="67"/>
      <c r="H115" s="25" t="s">
        <v>37</v>
      </c>
      <c r="I115" s="50">
        <f>IFERROR(VLOOKUP(C115,$V$3:$W$630,2,FALSE),"")</f>
        <v>48</v>
      </c>
      <c r="J115" s="51"/>
      <c r="K115" s="52">
        <f t="shared" si="4"/>
        <v>0</v>
      </c>
      <c r="V115" s="60" t="s">
        <v>470</v>
      </c>
      <c r="W115" s="61">
        <v>16</v>
      </c>
    </row>
    <row r="116" ht="14.25" customHeight="1" spans="2:23">
      <c r="B116" s="21" t="s">
        <v>18</v>
      </c>
      <c r="C116" s="22" t="s">
        <v>471</v>
      </c>
      <c r="D116" s="22" t="s">
        <v>472</v>
      </c>
      <c r="E116" s="23"/>
      <c r="F116" s="23"/>
      <c r="G116" s="67"/>
      <c r="H116" s="25" t="s">
        <v>77</v>
      </c>
      <c r="I116" s="50">
        <f>IFERROR(VLOOKUP(C116,$V$3:$W$630,2,FALSE),"")</f>
        <v>48</v>
      </c>
      <c r="J116" s="51" t="str">
        <f>IFERROR(VLOOKUP(C116,$P$3:$U$46,6,FALSE),"")</f>
        <v/>
      </c>
      <c r="K116" s="52">
        <f t="shared" si="4"/>
        <v>0</v>
      </c>
      <c r="V116" s="60" t="s">
        <v>473</v>
      </c>
      <c r="W116" s="61">
        <v>11</v>
      </c>
    </row>
    <row r="117" ht="14.25" customHeight="1" spans="2:23">
      <c r="B117" s="16" t="s">
        <v>18</v>
      </c>
      <c r="C117" s="17" t="s">
        <v>47</v>
      </c>
      <c r="D117" s="17" t="s">
        <v>48</v>
      </c>
      <c r="E117" s="18" t="s">
        <v>45</v>
      </c>
      <c r="F117" s="18" t="s">
        <v>474</v>
      </c>
      <c r="G117" s="38" t="str">
        <f>_xlfn.DISPIMG("ID_54393ACA3FEF4034B4734BC16728E147",1)</f>
        <v>=DISPIMG("ID_54393ACA3FEF4034B4734BC16728E147",1)</v>
      </c>
      <c r="H117" s="20" t="s">
        <v>46</v>
      </c>
      <c r="I117" s="46">
        <f>IFERROR(VLOOKUP(C117,$V$3:$W$630,2,FALSE),"")</f>
        <v>48</v>
      </c>
      <c r="J117" s="47">
        <f>IFERROR(VLOOKUP(C117,$P$3:$U$46,6,FALSE),"")</f>
        <v>2</v>
      </c>
      <c r="K117" s="48">
        <f t="shared" si="4"/>
        <v>96</v>
      </c>
      <c r="V117" s="60" t="s">
        <v>475</v>
      </c>
      <c r="W117" s="61">
        <v>12</v>
      </c>
    </row>
    <row r="118" ht="14.25" customHeight="1" spans="2:23">
      <c r="B118" s="21" t="s">
        <v>18</v>
      </c>
      <c r="C118" s="22" t="s">
        <v>54</v>
      </c>
      <c r="D118" s="22" t="s">
        <v>55</v>
      </c>
      <c r="E118" s="23"/>
      <c r="F118" s="23"/>
      <c r="G118" s="67"/>
      <c r="H118" s="25" t="s">
        <v>20</v>
      </c>
      <c r="I118" s="50">
        <f>IFERROR(VLOOKUP(C118,$V$3:$W$630,2,FALSE),"")</f>
        <v>48</v>
      </c>
      <c r="J118" s="51">
        <f>IFERROR(VLOOKUP(C118,$P$3:$U$46,6,FALSE),"")</f>
        <v>2</v>
      </c>
      <c r="K118" s="52">
        <f t="shared" si="4"/>
        <v>96</v>
      </c>
      <c r="V118" s="60" t="s">
        <v>476</v>
      </c>
      <c r="W118" s="61">
        <v>34</v>
      </c>
    </row>
    <row r="119" ht="14.25" customHeight="1" spans="2:23">
      <c r="B119" s="21" t="s">
        <v>18</v>
      </c>
      <c r="C119" s="22" t="s">
        <v>477</v>
      </c>
      <c r="D119" s="22" t="s">
        <v>478</v>
      </c>
      <c r="E119" s="23"/>
      <c r="F119" s="23"/>
      <c r="G119" s="67"/>
      <c r="H119" s="25" t="s">
        <v>37</v>
      </c>
      <c r="I119" s="50">
        <f>IFERROR(VLOOKUP(C119,$V$3:$W$630,2,FALSE),"")</f>
        <v>48</v>
      </c>
      <c r="J119" s="51" t="str">
        <f>IFERROR(VLOOKUP(C119,$P$3:$U$46,6,FALSE),"")</f>
        <v/>
      </c>
      <c r="K119" s="52">
        <f t="shared" si="4"/>
        <v>0</v>
      </c>
      <c r="V119" s="60" t="s">
        <v>42</v>
      </c>
      <c r="W119" s="61">
        <v>36</v>
      </c>
    </row>
    <row r="120" ht="14.25" customHeight="1" spans="2:23">
      <c r="B120" s="21" t="s">
        <v>18</v>
      </c>
      <c r="C120" s="22" t="s">
        <v>479</v>
      </c>
      <c r="D120" s="22" t="s">
        <v>480</v>
      </c>
      <c r="E120" s="23"/>
      <c r="F120" s="23"/>
      <c r="G120" s="67"/>
      <c r="H120" s="25" t="s">
        <v>77</v>
      </c>
      <c r="I120" s="50">
        <f>IFERROR(VLOOKUP(C120,$V$3:$W$630,2,FALSE),"")</f>
        <v>48</v>
      </c>
      <c r="J120" s="51" t="str">
        <f>IFERROR(VLOOKUP(C120,$P$3:$U$46,6,FALSE),"")</f>
        <v/>
      </c>
      <c r="K120" s="52">
        <f t="shared" si="4"/>
        <v>0</v>
      </c>
      <c r="V120" s="60" t="s">
        <v>114</v>
      </c>
      <c r="W120" s="61">
        <v>26</v>
      </c>
    </row>
    <row r="121" ht="14.25" customHeight="1" spans="2:23">
      <c r="B121" s="21" t="s">
        <v>18</v>
      </c>
      <c r="C121" s="22" t="s">
        <v>481</v>
      </c>
      <c r="D121" s="22" t="s">
        <v>482</v>
      </c>
      <c r="E121" s="23"/>
      <c r="F121" s="23"/>
      <c r="G121" s="67"/>
      <c r="H121" s="25" t="s">
        <v>456</v>
      </c>
      <c r="I121" s="50">
        <f>IFERROR(VLOOKUP(C121,$V$3:$W$630,2,FALSE),"")</f>
        <v>48</v>
      </c>
      <c r="J121" s="51" t="str">
        <f>IFERROR(VLOOKUP(C121,$P$3:$U$46,6,FALSE),"")</f>
        <v/>
      </c>
      <c r="K121" s="52">
        <f t="shared" si="4"/>
        <v>0</v>
      </c>
      <c r="V121" s="60" t="s">
        <v>483</v>
      </c>
      <c r="W121" s="61">
        <v>35</v>
      </c>
    </row>
    <row r="122" ht="14.25" customHeight="1" spans="2:23">
      <c r="B122" s="26" t="s">
        <v>18</v>
      </c>
      <c r="C122" s="27" t="s">
        <v>484</v>
      </c>
      <c r="D122" s="27" t="s">
        <v>485</v>
      </c>
      <c r="E122" s="28"/>
      <c r="F122" s="28"/>
      <c r="G122" s="68"/>
      <c r="H122" s="30" t="s">
        <v>28</v>
      </c>
      <c r="I122" s="53">
        <f>IFERROR(VLOOKUP(C122,$V$3:$W$630,2,FALSE),"")</f>
        <v>48</v>
      </c>
      <c r="J122" s="54" t="str">
        <f>IFERROR(VLOOKUP(C122,$P$3:$U$46,6,FALSE),"")</f>
        <v/>
      </c>
      <c r="K122" s="55">
        <f t="shared" si="4"/>
        <v>0</v>
      </c>
      <c r="V122" s="60" t="s">
        <v>486</v>
      </c>
      <c r="W122" s="60">
        <v>17.7</v>
      </c>
    </row>
    <row r="123" ht="14.25" customHeight="1" spans="2:23">
      <c r="B123" s="31" t="s">
        <v>18</v>
      </c>
      <c r="C123" s="32" t="s">
        <v>62</v>
      </c>
      <c r="D123" s="32" t="s">
        <v>63</v>
      </c>
      <c r="E123" s="23" t="s">
        <v>61</v>
      </c>
      <c r="F123" s="23" t="s">
        <v>314</v>
      </c>
      <c r="G123" s="42" t="str">
        <f>_xlfn.DISPIMG("ID_98EFCA9010804D43A7895F9D789D8C16",1)</f>
        <v>=DISPIMG("ID_98EFCA9010804D43A7895F9D789D8C16",1)</v>
      </c>
      <c r="H123" s="34" t="s">
        <v>46</v>
      </c>
      <c r="I123" s="56">
        <f>IFERROR(VLOOKUP(C123,$V$3:$W$630,2,FALSE),"")</f>
        <v>48</v>
      </c>
      <c r="J123" s="57">
        <f>IFERROR(VLOOKUP(C123,$P$3:$U$46,6,FALSE),"")</f>
        <v>3</v>
      </c>
      <c r="K123" s="58">
        <f t="shared" si="4"/>
        <v>144</v>
      </c>
      <c r="V123" s="60" t="s">
        <v>487</v>
      </c>
      <c r="W123" s="61">
        <v>3</v>
      </c>
    </row>
    <row r="124" ht="14.25" customHeight="1" spans="2:23">
      <c r="B124" s="21" t="s">
        <v>18</v>
      </c>
      <c r="C124" s="22" t="s">
        <v>488</v>
      </c>
      <c r="D124" s="22" t="s">
        <v>489</v>
      </c>
      <c r="E124" s="23"/>
      <c r="F124" s="23"/>
      <c r="G124" s="67"/>
      <c r="H124" s="25" t="s">
        <v>20</v>
      </c>
      <c r="I124" s="50">
        <f>IFERROR(VLOOKUP(C124,$V$3:$W$630,2,FALSE),"")</f>
        <v>48</v>
      </c>
      <c r="J124" s="51" t="str">
        <f>IFERROR(VLOOKUP(C124,$P$3:$U$46,6,FALSE),"")</f>
        <v/>
      </c>
      <c r="K124" s="52">
        <f t="shared" si="4"/>
        <v>0</v>
      </c>
      <c r="V124" s="60" t="s">
        <v>490</v>
      </c>
      <c r="W124" s="61">
        <v>38</v>
      </c>
    </row>
    <row r="125" ht="14.25" customHeight="1" spans="2:23">
      <c r="B125" s="21" t="s">
        <v>18</v>
      </c>
      <c r="C125" s="22" t="s">
        <v>71</v>
      </c>
      <c r="D125" s="22" t="s">
        <v>72</v>
      </c>
      <c r="E125" s="23"/>
      <c r="F125" s="23"/>
      <c r="G125" s="67"/>
      <c r="H125" s="25" t="s">
        <v>37</v>
      </c>
      <c r="I125" s="50">
        <f>IFERROR(VLOOKUP(C125,$V$3:$W$630,2,FALSE),"")</f>
        <v>48</v>
      </c>
      <c r="J125" s="51">
        <f>IFERROR(VLOOKUP(C125,$P$3:$U$46,6,FALSE),"")</f>
        <v>1</v>
      </c>
      <c r="K125" s="52">
        <f t="shared" si="4"/>
        <v>48</v>
      </c>
      <c r="V125" s="60" t="s">
        <v>491</v>
      </c>
      <c r="W125" s="60">
        <v>11.2</v>
      </c>
    </row>
    <row r="126" ht="14.25" customHeight="1" spans="2:23">
      <c r="B126" s="21" t="s">
        <v>18</v>
      </c>
      <c r="C126" s="22" t="s">
        <v>78</v>
      </c>
      <c r="D126" s="22" t="s">
        <v>79</v>
      </c>
      <c r="E126" s="23"/>
      <c r="F126" s="23"/>
      <c r="G126" s="67"/>
      <c r="H126" s="25" t="s">
        <v>77</v>
      </c>
      <c r="I126" s="50">
        <f>IFERROR(VLOOKUP(C126,$V$3:$W$630,2,FALSE),"")</f>
        <v>48</v>
      </c>
      <c r="J126" s="51">
        <f>IFERROR(VLOOKUP(C126,$P$3:$U$46,6,FALSE),"")</f>
        <v>1</v>
      </c>
      <c r="K126" s="52">
        <f t="shared" si="4"/>
        <v>48</v>
      </c>
      <c r="V126" s="60" t="s">
        <v>492</v>
      </c>
      <c r="W126" s="61">
        <v>3</v>
      </c>
    </row>
    <row r="127" ht="14.25" customHeight="1" spans="2:23">
      <c r="B127" s="21" t="s">
        <v>18</v>
      </c>
      <c r="C127" s="22" t="s">
        <v>493</v>
      </c>
      <c r="D127" s="22" t="s">
        <v>494</v>
      </c>
      <c r="E127" s="23"/>
      <c r="F127" s="23"/>
      <c r="G127" s="67"/>
      <c r="H127" s="25" t="s">
        <v>456</v>
      </c>
      <c r="I127" s="50">
        <f>IFERROR(VLOOKUP(C127,$V$3:$W$630,2,FALSE),"")</f>
        <v>48</v>
      </c>
      <c r="J127" s="51" t="str">
        <f>IFERROR(VLOOKUP(C127,$P$3:$U$46,6,FALSE),"")</f>
        <v/>
      </c>
      <c r="K127" s="52">
        <f t="shared" si="4"/>
        <v>0</v>
      </c>
      <c r="V127" s="60" t="s">
        <v>495</v>
      </c>
      <c r="W127" s="61">
        <v>20</v>
      </c>
    </row>
    <row r="128" ht="14.25" customHeight="1" spans="2:23">
      <c r="B128" s="21" t="s">
        <v>18</v>
      </c>
      <c r="C128" s="22" t="s">
        <v>84</v>
      </c>
      <c r="D128" s="22" t="s">
        <v>85</v>
      </c>
      <c r="E128" s="23"/>
      <c r="F128" s="23"/>
      <c r="G128" s="67"/>
      <c r="H128" s="25" t="s">
        <v>28</v>
      </c>
      <c r="I128" s="50">
        <f>IFERROR(VLOOKUP(C128,$V$3:$W$630,2,FALSE),"")</f>
        <v>48</v>
      </c>
      <c r="J128" s="51"/>
      <c r="K128" s="52">
        <f t="shared" si="4"/>
        <v>0</v>
      </c>
      <c r="V128" s="60" t="s">
        <v>496</v>
      </c>
      <c r="W128" s="60">
        <v>17.7</v>
      </c>
    </row>
    <row r="129" ht="14.25" customHeight="1" spans="2:23">
      <c r="B129" s="16" t="s">
        <v>18</v>
      </c>
      <c r="C129" s="17" t="s">
        <v>497</v>
      </c>
      <c r="D129" s="17" t="s">
        <v>498</v>
      </c>
      <c r="E129" s="18" t="s">
        <v>90</v>
      </c>
      <c r="F129" s="18" t="s">
        <v>499</v>
      </c>
      <c r="G129" s="38" t="str">
        <f>_xlfn.DISPIMG("ID_911326768FD14DA6817E3C9BCBE8FF16",1)</f>
        <v>=DISPIMG("ID_911326768FD14DA6817E3C9BCBE8FF16",1)</v>
      </c>
      <c r="H129" s="20" t="s">
        <v>46</v>
      </c>
      <c r="I129" s="46">
        <f>IFERROR(VLOOKUP(C129,$V$3:$W$630,2,FALSE),"")</f>
        <v>48</v>
      </c>
      <c r="J129" s="47" t="str">
        <f>IFERROR(VLOOKUP(C129,$P$3:$U$46,6,FALSE),"")</f>
        <v/>
      </c>
      <c r="K129" s="48">
        <f t="shared" ref="K129:K142" si="5">IFERROR(I129*J129,0)</f>
        <v>0</v>
      </c>
      <c r="V129" s="60" t="s">
        <v>500</v>
      </c>
      <c r="W129" s="61">
        <v>2</v>
      </c>
    </row>
    <row r="130" ht="14.25" customHeight="1" spans="2:23">
      <c r="B130" s="21" t="s">
        <v>18</v>
      </c>
      <c r="C130" s="22" t="s">
        <v>501</v>
      </c>
      <c r="D130" s="22" t="s">
        <v>502</v>
      </c>
      <c r="E130" s="23"/>
      <c r="F130" s="23"/>
      <c r="G130" s="67"/>
      <c r="H130" s="25" t="s">
        <v>20</v>
      </c>
      <c r="I130" s="50">
        <f>IFERROR(VLOOKUP(C130,$V$3:$W$630,2,FALSE),"")</f>
        <v>48</v>
      </c>
      <c r="J130" s="51" t="str">
        <f>IFERROR(VLOOKUP(C130,$P$3:$U$46,6,FALSE),"")</f>
        <v/>
      </c>
      <c r="K130" s="52">
        <f t="shared" si="5"/>
        <v>0</v>
      </c>
      <c r="V130" s="60" t="s">
        <v>503</v>
      </c>
      <c r="W130" s="61">
        <v>16</v>
      </c>
    </row>
    <row r="131" ht="14.25" customHeight="1" spans="2:23">
      <c r="B131" s="21" t="s">
        <v>18</v>
      </c>
      <c r="C131" s="22" t="s">
        <v>504</v>
      </c>
      <c r="D131" s="22" t="s">
        <v>505</v>
      </c>
      <c r="E131" s="23"/>
      <c r="F131" s="23"/>
      <c r="G131" s="67"/>
      <c r="H131" s="25" t="s">
        <v>37</v>
      </c>
      <c r="I131" s="50">
        <f>IFERROR(VLOOKUP(C131,$V$3:$W$630,2,FALSE),"")</f>
        <v>48</v>
      </c>
      <c r="J131" s="51" t="str">
        <f>IFERROR(VLOOKUP(C131,$P$3:$U$46,6,FALSE),"")</f>
        <v/>
      </c>
      <c r="K131" s="52">
        <f t="shared" si="5"/>
        <v>0</v>
      </c>
      <c r="V131" s="60" t="s">
        <v>506</v>
      </c>
      <c r="W131" s="60">
        <v>17.7</v>
      </c>
    </row>
    <row r="132" ht="14.25" customHeight="1" spans="2:23">
      <c r="B132" s="21" t="s">
        <v>18</v>
      </c>
      <c r="C132" s="22" t="s">
        <v>91</v>
      </c>
      <c r="D132" s="22" t="s">
        <v>92</v>
      </c>
      <c r="E132" s="23"/>
      <c r="F132" s="23"/>
      <c r="G132" s="67"/>
      <c r="H132" s="25" t="s">
        <v>77</v>
      </c>
      <c r="I132" s="50">
        <f>IFERROR(VLOOKUP(C132,$V$3:$W$630,2,FALSE),"")</f>
        <v>48</v>
      </c>
      <c r="J132" s="51">
        <f>IFERROR(VLOOKUP(C132,$P$3:$U$46,6,FALSE),"")</f>
        <v>1</v>
      </c>
      <c r="K132" s="52">
        <f t="shared" si="5"/>
        <v>48</v>
      </c>
      <c r="V132" s="60" t="s">
        <v>507</v>
      </c>
      <c r="W132" s="60">
        <v>17.7</v>
      </c>
    </row>
    <row r="133" ht="14.25" customHeight="1" spans="2:23">
      <c r="B133" s="21" t="s">
        <v>18</v>
      </c>
      <c r="C133" s="22" t="s">
        <v>508</v>
      </c>
      <c r="D133" s="22" t="s">
        <v>509</v>
      </c>
      <c r="E133" s="23"/>
      <c r="F133" s="23"/>
      <c r="G133" s="67"/>
      <c r="H133" s="25" t="s">
        <v>456</v>
      </c>
      <c r="I133" s="50">
        <f>IFERROR(VLOOKUP(C133,$V$3:$W$630,2,FALSE),"")</f>
        <v>48</v>
      </c>
      <c r="J133" s="51" t="str">
        <f>IFERROR(VLOOKUP(C133,$P$3:$U$46,6,FALSE),"")</f>
        <v/>
      </c>
      <c r="K133" s="52">
        <f t="shared" si="5"/>
        <v>0</v>
      </c>
      <c r="V133" s="60" t="s">
        <v>510</v>
      </c>
      <c r="W133" s="60">
        <v>10.5</v>
      </c>
    </row>
    <row r="134" ht="14.25" customHeight="1" spans="2:23">
      <c r="B134" s="26" t="s">
        <v>18</v>
      </c>
      <c r="C134" s="27" t="s">
        <v>511</v>
      </c>
      <c r="D134" s="27" t="s">
        <v>512</v>
      </c>
      <c r="E134" s="28"/>
      <c r="F134" s="28"/>
      <c r="G134" s="68"/>
      <c r="H134" s="30" t="s">
        <v>28</v>
      </c>
      <c r="I134" s="53">
        <f>IFERROR(VLOOKUP(C134,$V$3:$W$630,2,FALSE),"")</f>
        <v>48</v>
      </c>
      <c r="J134" s="54" t="str">
        <f>IFERROR(VLOOKUP(C134,$P$3:$U$46,6,FALSE),"")</f>
        <v/>
      </c>
      <c r="K134" s="55">
        <f t="shared" si="5"/>
        <v>0</v>
      </c>
      <c r="V134" s="60" t="s">
        <v>513</v>
      </c>
      <c r="W134" s="61">
        <v>36</v>
      </c>
    </row>
    <row r="135" ht="14.25" customHeight="1" spans="2:23">
      <c r="B135" s="65" t="s">
        <v>215</v>
      </c>
      <c r="C135" s="69" t="s">
        <v>217</v>
      </c>
      <c r="D135" s="69" t="s">
        <v>218</v>
      </c>
      <c r="E135" s="70" t="s">
        <v>216</v>
      </c>
      <c r="F135" s="70" t="s">
        <v>514</v>
      </c>
      <c r="G135" s="71" t="str">
        <f>_xlfn.DISPIMG("ID_1A43710407AF43CDA0A2AFD635AB44EA",1)</f>
        <v>=DISPIMG("ID_1A43710407AF43CDA0A2AFD635AB44EA",1)</v>
      </c>
      <c r="H135" s="72"/>
      <c r="I135" s="99">
        <v>29.5</v>
      </c>
      <c r="J135" s="100">
        <f>IFERROR(VLOOKUP(C135,$P$3:$U$46,6,FALSE),"")</f>
        <v>5</v>
      </c>
      <c r="K135" s="101">
        <f t="shared" si="5"/>
        <v>147.5</v>
      </c>
      <c r="V135" s="60" t="s">
        <v>515</v>
      </c>
      <c r="W135" s="61">
        <v>20</v>
      </c>
    </row>
    <row r="136" ht="14.25" customHeight="1" spans="2:23">
      <c r="B136" s="73" t="s">
        <v>215</v>
      </c>
      <c r="C136" s="74" t="s">
        <v>516</v>
      </c>
      <c r="D136" s="74" t="s">
        <v>517</v>
      </c>
      <c r="E136" s="75" t="s">
        <v>518</v>
      </c>
      <c r="F136" s="75" t="s">
        <v>519</v>
      </c>
      <c r="G136" s="76" t="str">
        <f>_xlfn.DISPIMG("ID_49D0F73883284D7D8ADF6B9318B2F19E",1)</f>
        <v>=DISPIMG("ID_49D0F73883284D7D8ADF6B9318B2F19E",1)</v>
      </c>
      <c r="H136" s="77"/>
      <c r="I136" s="102">
        <f>IFERROR(VLOOKUP(C136,$V$3:$W$630,2,FALSE),"")</f>
        <v>29.5</v>
      </c>
      <c r="J136" s="103" t="str">
        <f>IFERROR(VLOOKUP(C136,$P$3:$U$46,6,FALSE),"")</f>
        <v/>
      </c>
      <c r="K136" s="104">
        <f t="shared" si="5"/>
        <v>0</v>
      </c>
      <c r="V136" s="60" t="s">
        <v>520</v>
      </c>
      <c r="W136" s="61">
        <v>13</v>
      </c>
    </row>
    <row r="137" ht="14.25" customHeight="1" spans="2:23">
      <c r="B137" s="9" t="s">
        <v>521</v>
      </c>
      <c r="V137" s="60" t="s">
        <v>522</v>
      </c>
      <c r="W137" s="60">
        <v>11.5</v>
      </c>
    </row>
    <row r="138" ht="14.25" customHeight="1" spans="2:23">
      <c r="B138" s="78"/>
      <c r="C138" s="79"/>
      <c r="D138" s="79"/>
      <c r="E138" s="80"/>
      <c r="F138" s="80" t="s">
        <v>523</v>
      </c>
      <c r="G138" s="81"/>
      <c r="H138" s="82" t="s">
        <v>524</v>
      </c>
      <c r="I138" s="105">
        <v>36</v>
      </c>
      <c r="J138" s="106">
        <v>5</v>
      </c>
      <c r="K138" s="107">
        <f>IFERROR(I138*J138,0)</f>
        <v>180</v>
      </c>
      <c r="V138" s="60" t="s">
        <v>525</v>
      </c>
      <c r="W138" s="60">
        <v>11.2</v>
      </c>
    </row>
    <row r="139" ht="14.25" customHeight="1" spans="2:23">
      <c r="B139" s="83"/>
      <c r="C139" s="84"/>
      <c r="D139" s="84"/>
      <c r="E139" s="85"/>
      <c r="F139" s="85"/>
      <c r="G139" s="86"/>
      <c r="H139" s="87" t="s">
        <v>462</v>
      </c>
      <c r="I139" s="108">
        <v>36</v>
      </c>
      <c r="J139" s="109">
        <v>5</v>
      </c>
      <c r="K139" s="110">
        <f t="shared" ref="K139:K167" si="6">IFERROR(I139*J139,0)</f>
        <v>180</v>
      </c>
      <c r="V139" s="60" t="s">
        <v>526</v>
      </c>
      <c r="W139" s="61">
        <v>19</v>
      </c>
    </row>
    <row r="140" ht="14.25" customHeight="1" spans="2:23">
      <c r="B140" s="83"/>
      <c r="C140" s="84"/>
      <c r="D140" s="84"/>
      <c r="E140" s="85"/>
      <c r="F140" s="85"/>
      <c r="G140" s="86"/>
      <c r="H140" s="87" t="s">
        <v>46</v>
      </c>
      <c r="I140" s="108">
        <v>36</v>
      </c>
      <c r="J140" s="109">
        <v>5</v>
      </c>
      <c r="K140" s="110">
        <f t="shared" si="6"/>
        <v>180</v>
      </c>
      <c r="V140" s="60" t="s">
        <v>527</v>
      </c>
      <c r="W140" s="61">
        <v>26</v>
      </c>
    </row>
    <row r="141" ht="50" customHeight="1" spans="2:23">
      <c r="B141" s="83"/>
      <c r="C141" s="84"/>
      <c r="D141" s="84"/>
      <c r="E141" s="85"/>
      <c r="F141" s="85"/>
      <c r="G141" s="86"/>
      <c r="H141" s="87" t="s">
        <v>20</v>
      </c>
      <c r="I141" s="108">
        <v>36</v>
      </c>
      <c r="J141" s="109">
        <v>5</v>
      </c>
      <c r="K141" s="110">
        <f t="shared" si="6"/>
        <v>180</v>
      </c>
      <c r="V141" s="60" t="s">
        <v>528</v>
      </c>
      <c r="W141" s="60">
        <v>2.4</v>
      </c>
    </row>
    <row r="142" ht="50" customHeight="1" spans="2:23">
      <c r="B142" s="83"/>
      <c r="C142" s="84"/>
      <c r="D142" s="84"/>
      <c r="E142" s="85"/>
      <c r="F142" s="85"/>
      <c r="G142" s="86"/>
      <c r="H142" s="87" t="s">
        <v>37</v>
      </c>
      <c r="I142" s="108">
        <v>36</v>
      </c>
      <c r="J142" s="109">
        <v>5</v>
      </c>
      <c r="K142" s="110">
        <f t="shared" si="6"/>
        <v>180</v>
      </c>
      <c r="V142" s="60" t="s">
        <v>529</v>
      </c>
      <c r="W142" s="61">
        <v>13</v>
      </c>
    </row>
    <row r="143" ht="14.25" customHeight="1" spans="2:23">
      <c r="B143" s="83"/>
      <c r="C143" s="84"/>
      <c r="D143" s="84"/>
      <c r="E143" s="85"/>
      <c r="F143" s="85"/>
      <c r="G143" s="86"/>
      <c r="H143" s="88" t="s">
        <v>77</v>
      </c>
      <c r="I143" s="111">
        <v>36</v>
      </c>
      <c r="J143" s="112">
        <v>3</v>
      </c>
      <c r="K143" s="113">
        <f t="shared" si="6"/>
        <v>108</v>
      </c>
      <c r="V143" s="60" t="s">
        <v>530</v>
      </c>
      <c r="W143" s="61">
        <v>13</v>
      </c>
    </row>
    <row r="144" ht="14.25" customHeight="1" spans="2:23">
      <c r="B144" s="78"/>
      <c r="C144" s="79"/>
      <c r="D144" s="79"/>
      <c r="E144" s="80"/>
      <c r="F144" s="80" t="s">
        <v>531</v>
      </c>
      <c r="G144" s="81"/>
      <c r="H144" s="82" t="s">
        <v>524</v>
      </c>
      <c r="I144" s="105">
        <v>36</v>
      </c>
      <c r="J144" s="106">
        <v>5</v>
      </c>
      <c r="K144" s="107">
        <f t="shared" si="6"/>
        <v>180</v>
      </c>
      <c r="V144" s="60" t="s">
        <v>532</v>
      </c>
      <c r="W144" s="60">
        <v>1.2</v>
      </c>
    </row>
    <row r="145" ht="14.25" customHeight="1" spans="2:23">
      <c r="B145" s="83"/>
      <c r="C145" s="84"/>
      <c r="D145" s="84"/>
      <c r="E145" s="85"/>
      <c r="F145" s="85"/>
      <c r="G145" s="86"/>
      <c r="H145" s="87" t="s">
        <v>462</v>
      </c>
      <c r="I145" s="108">
        <v>36</v>
      </c>
      <c r="J145" s="109">
        <v>5</v>
      </c>
      <c r="K145" s="110">
        <f t="shared" si="6"/>
        <v>180</v>
      </c>
      <c r="V145" s="60" t="s">
        <v>95</v>
      </c>
      <c r="W145" s="61">
        <v>22</v>
      </c>
    </row>
    <row r="146" ht="15" spans="2:23">
      <c r="B146" s="83"/>
      <c r="C146" s="84"/>
      <c r="D146" s="84"/>
      <c r="E146" s="85"/>
      <c r="F146" s="85"/>
      <c r="G146" s="86"/>
      <c r="H146" s="87" t="s">
        <v>46</v>
      </c>
      <c r="I146" s="108">
        <v>36</v>
      </c>
      <c r="J146" s="109">
        <v>5</v>
      </c>
      <c r="K146" s="110">
        <f t="shared" si="6"/>
        <v>180</v>
      </c>
      <c r="V146" s="60" t="s">
        <v>533</v>
      </c>
      <c r="W146" s="61">
        <v>3</v>
      </c>
    </row>
    <row r="147" ht="15" spans="2:23">
      <c r="B147" s="83"/>
      <c r="C147" s="84"/>
      <c r="D147" s="84"/>
      <c r="E147" s="85"/>
      <c r="F147" s="85"/>
      <c r="G147" s="86"/>
      <c r="H147" s="87" t="s">
        <v>20</v>
      </c>
      <c r="I147" s="108">
        <v>36</v>
      </c>
      <c r="J147" s="109">
        <v>5</v>
      </c>
      <c r="K147" s="110">
        <f t="shared" si="6"/>
        <v>180</v>
      </c>
      <c r="V147" s="60" t="s">
        <v>534</v>
      </c>
      <c r="W147" s="61">
        <v>10.5</v>
      </c>
    </row>
    <row r="148" ht="15" spans="2:23">
      <c r="B148" s="83"/>
      <c r="C148" s="84"/>
      <c r="D148" s="84"/>
      <c r="E148" s="85"/>
      <c r="F148" s="85"/>
      <c r="G148" s="86"/>
      <c r="H148" s="87" t="s">
        <v>37</v>
      </c>
      <c r="I148" s="108">
        <v>36</v>
      </c>
      <c r="J148" s="109">
        <v>5</v>
      </c>
      <c r="K148" s="110">
        <f t="shared" si="6"/>
        <v>180</v>
      </c>
      <c r="V148" s="60" t="s">
        <v>535</v>
      </c>
      <c r="W148" s="61">
        <v>38</v>
      </c>
    </row>
    <row r="149" ht="15" spans="2:23">
      <c r="B149" s="83"/>
      <c r="C149" s="84"/>
      <c r="D149" s="84"/>
      <c r="E149" s="85"/>
      <c r="F149" s="85"/>
      <c r="G149" s="86"/>
      <c r="H149" s="88" t="s">
        <v>77</v>
      </c>
      <c r="I149" s="111">
        <v>36</v>
      </c>
      <c r="J149" s="112">
        <v>5</v>
      </c>
      <c r="K149" s="113">
        <f t="shared" si="6"/>
        <v>180</v>
      </c>
      <c r="V149" s="60" t="s">
        <v>536</v>
      </c>
      <c r="W149" s="61">
        <v>5</v>
      </c>
    </row>
    <row r="150" ht="15" spans="2:23">
      <c r="B150" s="78"/>
      <c r="C150" s="79"/>
      <c r="D150" s="79"/>
      <c r="E150" s="80"/>
      <c r="F150" s="80" t="s">
        <v>537</v>
      </c>
      <c r="G150" s="81"/>
      <c r="H150" s="82" t="s">
        <v>524</v>
      </c>
      <c r="I150" s="105">
        <v>36</v>
      </c>
      <c r="J150" s="106">
        <v>5</v>
      </c>
      <c r="K150" s="107">
        <f t="shared" si="6"/>
        <v>180</v>
      </c>
      <c r="V150" s="60" t="s">
        <v>538</v>
      </c>
      <c r="W150" s="61">
        <v>17.7</v>
      </c>
    </row>
    <row r="151" ht="15" spans="2:23">
      <c r="B151" s="83"/>
      <c r="C151" s="84"/>
      <c r="D151" s="84"/>
      <c r="E151" s="85"/>
      <c r="F151" s="85"/>
      <c r="G151" s="86"/>
      <c r="H151" s="87" t="s">
        <v>462</v>
      </c>
      <c r="I151" s="108">
        <v>36</v>
      </c>
      <c r="J151" s="109">
        <v>5</v>
      </c>
      <c r="K151" s="110">
        <f t="shared" si="6"/>
        <v>180</v>
      </c>
      <c r="V151" s="60" t="s">
        <v>539</v>
      </c>
      <c r="W151" s="61">
        <v>34</v>
      </c>
    </row>
    <row r="152" ht="15" spans="2:23">
      <c r="B152" s="83"/>
      <c r="C152" s="84"/>
      <c r="D152" s="84"/>
      <c r="E152" s="85"/>
      <c r="F152" s="85"/>
      <c r="G152" s="86"/>
      <c r="H152" s="87" t="s">
        <v>46</v>
      </c>
      <c r="I152" s="108">
        <v>36</v>
      </c>
      <c r="J152" s="109">
        <v>5</v>
      </c>
      <c r="K152" s="110">
        <f t="shared" si="6"/>
        <v>180</v>
      </c>
      <c r="V152" s="60" t="s">
        <v>540</v>
      </c>
      <c r="W152" s="61">
        <v>19</v>
      </c>
    </row>
    <row r="153" ht="15" spans="2:23">
      <c r="B153" s="83"/>
      <c r="C153" s="84"/>
      <c r="D153" s="84"/>
      <c r="E153" s="85"/>
      <c r="F153" s="85"/>
      <c r="G153" s="86"/>
      <c r="H153" s="87" t="s">
        <v>20</v>
      </c>
      <c r="I153" s="108">
        <v>36</v>
      </c>
      <c r="J153" s="109">
        <v>5</v>
      </c>
      <c r="K153" s="110">
        <f t="shared" si="6"/>
        <v>180</v>
      </c>
      <c r="V153" s="60" t="s">
        <v>541</v>
      </c>
      <c r="W153" s="61">
        <v>10.5</v>
      </c>
    </row>
    <row r="154" ht="15" spans="2:23">
      <c r="B154" s="83"/>
      <c r="C154" s="84"/>
      <c r="D154" s="84"/>
      <c r="E154" s="85"/>
      <c r="F154" s="85"/>
      <c r="G154" s="86"/>
      <c r="H154" s="87" t="s">
        <v>37</v>
      </c>
      <c r="I154" s="108">
        <v>36</v>
      </c>
      <c r="J154" s="109">
        <v>5</v>
      </c>
      <c r="K154" s="110">
        <f t="shared" si="6"/>
        <v>180</v>
      </c>
      <c r="V154" s="60" t="s">
        <v>143</v>
      </c>
      <c r="W154" s="61">
        <v>25</v>
      </c>
    </row>
    <row r="155" ht="15" spans="2:23">
      <c r="B155" s="83"/>
      <c r="C155" s="84"/>
      <c r="D155" s="84"/>
      <c r="E155" s="85"/>
      <c r="F155" s="85"/>
      <c r="G155" s="86"/>
      <c r="H155" s="88" t="s">
        <v>77</v>
      </c>
      <c r="I155" s="111">
        <v>36</v>
      </c>
      <c r="J155" s="112">
        <v>5</v>
      </c>
      <c r="K155" s="113">
        <f t="shared" si="6"/>
        <v>180</v>
      </c>
      <c r="V155" s="60" t="s">
        <v>542</v>
      </c>
      <c r="W155" s="61">
        <v>1.2</v>
      </c>
    </row>
    <row r="156" ht="15" spans="2:23">
      <c r="B156" s="78"/>
      <c r="C156" s="79"/>
      <c r="D156" s="79"/>
      <c r="E156" s="80"/>
      <c r="F156" s="80" t="s">
        <v>543</v>
      </c>
      <c r="G156" s="81"/>
      <c r="H156" s="82" t="s">
        <v>524</v>
      </c>
      <c r="I156" s="105">
        <v>36</v>
      </c>
      <c r="J156" s="106">
        <v>5</v>
      </c>
      <c r="K156" s="107">
        <f t="shared" si="6"/>
        <v>180</v>
      </c>
      <c r="V156" s="60" t="s">
        <v>544</v>
      </c>
      <c r="W156" s="61">
        <v>12.5</v>
      </c>
    </row>
    <row r="157" ht="15" spans="2:23">
      <c r="B157" s="83"/>
      <c r="C157" s="84"/>
      <c r="D157" s="84"/>
      <c r="E157" s="85"/>
      <c r="F157" s="85"/>
      <c r="G157" s="86"/>
      <c r="H157" s="87" t="s">
        <v>462</v>
      </c>
      <c r="I157" s="108">
        <v>36</v>
      </c>
      <c r="J157" s="109">
        <v>5</v>
      </c>
      <c r="K157" s="110">
        <f t="shared" si="6"/>
        <v>180</v>
      </c>
      <c r="V157" s="60" t="s">
        <v>545</v>
      </c>
      <c r="W157" s="61">
        <v>12.5</v>
      </c>
    </row>
    <row r="158" ht="15" spans="2:23">
      <c r="B158" s="83"/>
      <c r="C158" s="84"/>
      <c r="D158" s="84"/>
      <c r="E158" s="85"/>
      <c r="F158" s="85"/>
      <c r="G158" s="86"/>
      <c r="H158" s="87" t="s">
        <v>46</v>
      </c>
      <c r="I158" s="108">
        <v>36</v>
      </c>
      <c r="J158" s="109">
        <v>5</v>
      </c>
      <c r="K158" s="110">
        <f t="shared" si="6"/>
        <v>180</v>
      </c>
      <c r="V158" s="60" t="s">
        <v>546</v>
      </c>
      <c r="W158" s="61">
        <v>11.2</v>
      </c>
    </row>
    <row r="159" ht="15" spans="2:23">
      <c r="B159" s="83"/>
      <c r="C159" s="84"/>
      <c r="D159" s="84"/>
      <c r="E159" s="85"/>
      <c r="F159" s="85"/>
      <c r="G159" s="86"/>
      <c r="H159" s="87" t="s">
        <v>20</v>
      </c>
      <c r="I159" s="108">
        <v>36</v>
      </c>
      <c r="J159" s="109">
        <v>5</v>
      </c>
      <c r="K159" s="110">
        <f t="shared" si="6"/>
        <v>180</v>
      </c>
      <c r="V159" s="60" t="s">
        <v>547</v>
      </c>
      <c r="W159" s="61">
        <v>12.5</v>
      </c>
    </row>
    <row r="160" ht="15" spans="2:23">
      <c r="B160" s="83"/>
      <c r="C160" s="84"/>
      <c r="D160" s="84"/>
      <c r="E160" s="85"/>
      <c r="F160" s="85"/>
      <c r="G160" s="86"/>
      <c r="H160" s="87" t="s">
        <v>37</v>
      </c>
      <c r="I160" s="108">
        <v>36</v>
      </c>
      <c r="J160" s="109">
        <v>4</v>
      </c>
      <c r="K160" s="110">
        <f t="shared" si="6"/>
        <v>144</v>
      </c>
      <c r="V160" s="60" t="s">
        <v>548</v>
      </c>
      <c r="W160" s="61">
        <v>10.5</v>
      </c>
    </row>
    <row r="161" ht="15" spans="2:23">
      <c r="B161" s="83"/>
      <c r="C161" s="84"/>
      <c r="D161" s="84"/>
      <c r="E161" s="85"/>
      <c r="F161" s="85"/>
      <c r="G161" s="86"/>
      <c r="H161" s="88" t="s">
        <v>77</v>
      </c>
      <c r="I161" s="111">
        <v>36</v>
      </c>
      <c r="J161" s="112">
        <v>2</v>
      </c>
      <c r="K161" s="113">
        <f t="shared" si="6"/>
        <v>72</v>
      </c>
      <c r="V161" s="60" t="s">
        <v>549</v>
      </c>
      <c r="W161" s="61">
        <v>10.5</v>
      </c>
    </row>
    <row r="162" ht="15" spans="2:23">
      <c r="B162" s="78"/>
      <c r="C162" s="79"/>
      <c r="D162" s="79"/>
      <c r="E162" s="80"/>
      <c r="F162" s="80" t="s">
        <v>550</v>
      </c>
      <c r="G162" s="81"/>
      <c r="H162" s="82" t="s">
        <v>524</v>
      </c>
      <c r="I162" s="105">
        <v>36</v>
      </c>
      <c r="J162" s="106">
        <v>5</v>
      </c>
      <c r="K162" s="107">
        <f t="shared" si="6"/>
        <v>180</v>
      </c>
      <c r="V162" s="60" t="s">
        <v>551</v>
      </c>
      <c r="W162" s="61">
        <v>13.5</v>
      </c>
    </row>
    <row r="163" ht="15" spans="2:23">
      <c r="B163" s="83"/>
      <c r="C163" s="84"/>
      <c r="D163" s="84"/>
      <c r="E163" s="85"/>
      <c r="F163" s="85"/>
      <c r="G163" s="86"/>
      <c r="H163" s="87" t="s">
        <v>462</v>
      </c>
      <c r="I163" s="108">
        <v>36</v>
      </c>
      <c r="J163" s="109">
        <v>5</v>
      </c>
      <c r="K163" s="110">
        <f t="shared" si="6"/>
        <v>180</v>
      </c>
      <c r="V163" s="60" t="s">
        <v>552</v>
      </c>
      <c r="W163" s="61">
        <v>13</v>
      </c>
    </row>
    <row r="164" ht="15" spans="2:23">
      <c r="B164" s="83"/>
      <c r="C164" s="84"/>
      <c r="D164" s="84"/>
      <c r="E164" s="85"/>
      <c r="F164" s="85"/>
      <c r="G164" s="86"/>
      <c r="H164" s="87" t="s">
        <v>46</v>
      </c>
      <c r="I164" s="108">
        <v>36</v>
      </c>
      <c r="J164" s="109">
        <v>5</v>
      </c>
      <c r="K164" s="110">
        <f t="shared" si="6"/>
        <v>180</v>
      </c>
      <c r="V164" s="60" t="s">
        <v>553</v>
      </c>
      <c r="W164" s="61">
        <v>17.7</v>
      </c>
    </row>
    <row r="165" ht="15" spans="2:23">
      <c r="B165" s="83"/>
      <c r="C165" s="84"/>
      <c r="D165" s="84"/>
      <c r="E165" s="85"/>
      <c r="F165" s="85"/>
      <c r="G165" s="86"/>
      <c r="H165" s="87" t="s">
        <v>20</v>
      </c>
      <c r="I165" s="108">
        <v>36</v>
      </c>
      <c r="J165" s="109">
        <v>5</v>
      </c>
      <c r="K165" s="110">
        <f t="shared" si="6"/>
        <v>180</v>
      </c>
      <c r="V165" s="60" t="s">
        <v>554</v>
      </c>
      <c r="W165" s="61">
        <v>40</v>
      </c>
    </row>
    <row r="166" ht="15" spans="2:23">
      <c r="B166" s="83"/>
      <c r="C166" s="84"/>
      <c r="D166" s="84"/>
      <c r="E166" s="85"/>
      <c r="F166" s="85"/>
      <c r="G166" s="86"/>
      <c r="H166" s="87" t="s">
        <v>37</v>
      </c>
      <c r="I166" s="108">
        <v>36</v>
      </c>
      <c r="J166" s="109">
        <v>5</v>
      </c>
      <c r="K166" s="110">
        <f t="shared" si="6"/>
        <v>180</v>
      </c>
      <c r="V166" s="60" t="s">
        <v>312</v>
      </c>
      <c r="W166" s="61">
        <v>39</v>
      </c>
    </row>
    <row r="167" ht="15" spans="2:23">
      <c r="B167" s="89"/>
      <c r="C167" s="90"/>
      <c r="D167" s="90"/>
      <c r="E167" s="91"/>
      <c r="F167" s="91"/>
      <c r="G167" s="92"/>
      <c r="H167" s="77" t="s">
        <v>77</v>
      </c>
      <c r="I167" s="102">
        <v>36</v>
      </c>
      <c r="J167" s="103">
        <v>5</v>
      </c>
      <c r="K167" s="104">
        <f t="shared" si="6"/>
        <v>180</v>
      </c>
      <c r="V167" s="60" t="s">
        <v>555</v>
      </c>
      <c r="W167" s="61">
        <v>16</v>
      </c>
    </row>
    <row r="168" ht="15" spans="2:23">
      <c r="B168" s="93" t="s">
        <v>556</v>
      </c>
      <c r="V168" s="60" t="s">
        <v>557</v>
      </c>
      <c r="W168" s="61">
        <v>17.7</v>
      </c>
    </row>
    <row r="169" ht="15" spans="2:23">
      <c r="B169" s="78"/>
      <c r="C169" s="79"/>
      <c r="D169" s="79"/>
      <c r="E169" s="80"/>
      <c r="F169" s="80" t="s">
        <v>558</v>
      </c>
      <c r="G169" s="81"/>
      <c r="H169" s="82" t="s">
        <v>77</v>
      </c>
      <c r="I169" s="105">
        <v>49</v>
      </c>
      <c r="J169" s="106">
        <v>5</v>
      </c>
      <c r="K169" s="107">
        <f t="shared" ref="K169:K184" si="7">IFERROR(I169*J169,0)</f>
        <v>245</v>
      </c>
      <c r="V169" s="60" t="s">
        <v>559</v>
      </c>
      <c r="W169" s="61">
        <v>11.5</v>
      </c>
    </row>
    <row r="170" ht="15" spans="2:23">
      <c r="B170" s="83"/>
      <c r="C170" s="84"/>
      <c r="D170" s="84"/>
      <c r="E170" s="85"/>
      <c r="F170" s="85"/>
      <c r="G170" s="86"/>
      <c r="H170" s="82" t="s">
        <v>456</v>
      </c>
      <c r="I170" s="108">
        <v>49</v>
      </c>
      <c r="J170" s="109">
        <v>5</v>
      </c>
      <c r="K170" s="110">
        <f t="shared" si="7"/>
        <v>245</v>
      </c>
      <c r="V170" s="60" t="s">
        <v>560</v>
      </c>
      <c r="W170" s="61">
        <v>28</v>
      </c>
    </row>
    <row r="171" ht="15" spans="2:23">
      <c r="B171" s="83"/>
      <c r="C171" s="84"/>
      <c r="D171" s="84"/>
      <c r="E171" s="85"/>
      <c r="F171" s="85"/>
      <c r="G171" s="86"/>
      <c r="H171" s="82" t="s">
        <v>28</v>
      </c>
      <c r="I171" s="108">
        <v>49</v>
      </c>
      <c r="J171" s="109">
        <v>5</v>
      </c>
      <c r="K171" s="110">
        <f t="shared" si="7"/>
        <v>245</v>
      </c>
      <c r="V171" s="60" t="s">
        <v>561</v>
      </c>
      <c r="W171" s="61">
        <v>11.2</v>
      </c>
    </row>
    <row r="172" ht="15" spans="2:23">
      <c r="B172" s="83"/>
      <c r="C172" s="84"/>
      <c r="D172" s="84"/>
      <c r="E172" s="85"/>
      <c r="F172" s="85"/>
      <c r="G172" s="86"/>
      <c r="H172" s="82" t="s">
        <v>562</v>
      </c>
      <c r="I172" s="108">
        <v>49</v>
      </c>
      <c r="J172" s="109">
        <v>5</v>
      </c>
      <c r="K172" s="110">
        <f t="shared" si="7"/>
        <v>245</v>
      </c>
      <c r="V172" s="60" t="s">
        <v>563</v>
      </c>
      <c r="W172" s="61">
        <v>10.5</v>
      </c>
    </row>
    <row r="173" ht="15" spans="2:23">
      <c r="B173" s="78"/>
      <c r="C173" s="79"/>
      <c r="D173" s="79"/>
      <c r="E173" s="80"/>
      <c r="F173" s="80" t="s">
        <v>564</v>
      </c>
      <c r="G173" s="81"/>
      <c r="H173" s="82" t="s">
        <v>77</v>
      </c>
      <c r="I173" s="105">
        <v>49</v>
      </c>
      <c r="J173" s="106">
        <v>5</v>
      </c>
      <c r="K173" s="107">
        <f t="shared" si="7"/>
        <v>245</v>
      </c>
      <c r="V173" s="60" t="s">
        <v>128</v>
      </c>
      <c r="W173" s="61">
        <v>38</v>
      </c>
    </row>
    <row r="174" ht="15" spans="2:23">
      <c r="B174" s="83"/>
      <c r="C174" s="84"/>
      <c r="D174" s="84"/>
      <c r="E174" s="85"/>
      <c r="F174" s="85"/>
      <c r="G174" s="86"/>
      <c r="H174" s="82" t="s">
        <v>456</v>
      </c>
      <c r="I174" s="108">
        <v>49</v>
      </c>
      <c r="J174" s="109">
        <v>5</v>
      </c>
      <c r="K174" s="110">
        <f t="shared" si="7"/>
        <v>245</v>
      </c>
      <c r="V174" s="60" t="s">
        <v>565</v>
      </c>
      <c r="W174" s="61">
        <v>17.7</v>
      </c>
    </row>
    <row r="175" ht="15" spans="2:23">
      <c r="B175" s="83"/>
      <c r="C175" s="84"/>
      <c r="D175" s="84"/>
      <c r="E175" s="85"/>
      <c r="F175" s="85"/>
      <c r="G175" s="86"/>
      <c r="H175" s="82" t="s">
        <v>28</v>
      </c>
      <c r="I175" s="108">
        <v>49</v>
      </c>
      <c r="J175" s="109">
        <v>5</v>
      </c>
      <c r="K175" s="110">
        <f t="shared" si="7"/>
        <v>245</v>
      </c>
      <c r="V175" s="60" t="s">
        <v>566</v>
      </c>
      <c r="W175" s="61">
        <v>22</v>
      </c>
    </row>
    <row r="176" ht="14.25" customHeight="1" spans="2:23">
      <c r="B176" s="83"/>
      <c r="C176" s="84"/>
      <c r="D176" s="84"/>
      <c r="E176" s="85"/>
      <c r="F176" s="85"/>
      <c r="G176" s="86"/>
      <c r="H176" s="82" t="s">
        <v>562</v>
      </c>
      <c r="I176" s="108">
        <v>49</v>
      </c>
      <c r="J176" s="109">
        <v>5</v>
      </c>
      <c r="K176" s="110">
        <f t="shared" si="7"/>
        <v>245</v>
      </c>
      <c r="V176" s="60" t="s">
        <v>567</v>
      </c>
      <c r="W176" s="61">
        <v>36</v>
      </c>
    </row>
    <row r="177" ht="14.25" customHeight="1" spans="2:23">
      <c r="B177" s="78"/>
      <c r="C177" s="79"/>
      <c r="D177" s="79"/>
      <c r="E177" s="80"/>
      <c r="F177" s="80" t="s">
        <v>568</v>
      </c>
      <c r="G177" s="81"/>
      <c r="H177" s="82" t="s">
        <v>77</v>
      </c>
      <c r="I177" s="105">
        <v>49</v>
      </c>
      <c r="J177" s="106">
        <v>5</v>
      </c>
      <c r="K177" s="107">
        <f t="shared" si="7"/>
        <v>245</v>
      </c>
      <c r="V177" s="60" t="s">
        <v>569</v>
      </c>
      <c r="W177" s="60">
        <v>11.5</v>
      </c>
    </row>
    <row r="178" ht="14.25" customHeight="1" spans="2:23">
      <c r="B178" s="83"/>
      <c r="C178" s="84"/>
      <c r="D178" s="84"/>
      <c r="E178" s="85"/>
      <c r="F178" s="85"/>
      <c r="G178" s="86"/>
      <c r="H178" s="82" t="s">
        <v>456</v>
      </c>
      <c r="I178" s="108">
        <v>49</v>
      </c>
      <c r="J178" s="109">
        <v>5</v>
      </c>
      <c r="K178" s="110">
        <f t="shared" si="7"/>
        <v>245</v>
      </c>
      <c r="V178" s="60" t="s">
        <v>570</v>
      </c>
      <c r="W178" s="61">
        <v>11</v>
      </c>
    </row>
    <row r="179" ht="14.25" customHeight="1" spans="2:23">
      <c r="B179" s="83"/>
      <c r="C179" s="84"/>
      <c r="D179" s="84"/>
      <c r="E179" s="85"/>
      <c r="F179" s="85"/>
      <c r="G179" s="86"/>
      <c r="H179" s="82" t="s">
        <v>28</v>
      </c>
      <c r="I179" s="108">
        <v>49</v>
      </c>
      <c r="J179" s="109">
        <v>5</v>
      </c>
      <c r="K179" s="110">
        <f t="shared" si="7"/>
        <v>245</v>
      </c>
      <c r="V179" s="60" t="s">
        <v>571</v>
      </c>
      <c r="W179" s="60">
        <v>11.2</v>
      </c>
    </row>
    <row r="180" ht="14.25" customHeight="1" spans="2:23">
      <c r="B180" s="83"/>
      <c r="C180" s="84"/>
      <c r="D180" s="84"/>
      <c r="E180" s="85"/>
      <c r="F180" s="85"/>
      <c r="G180" s="86"/>
      <c r="H180" s="82" t="s">
        <v>562</v>
      </c>
      <c r="I180" s="108">
        <v>49</v>
      </c>
      <c r="J180" s="109">
        <v>5</v>
      </c>
      <c r="K180" s="110">
        <f t="shared" si="7"/>
        <v>245</v>
      </c>
      <c r="V180" s="60" t="s">
        <v>572</v>
      </c>
      <c r="W180" s="61">
        <v>20</v>
      </c>
    </row>
    <row r="181" ht="14.25" customHeight="1" spans="2:23">
      <c r="B181" s="78"/>
      <c r="C181" s="79"/>
      <c r="D181" s="79"/>
      <c r="E181" s="80"/>
      <c r="F181" s="80" t="s">
        <v>573</v>
      </c>
      <c r="G181" s="81"/>
      <c r="H181" s="82" t="s">
        <v>77</v>
      </c>
      <c r="I181" s="105">
        <v>49</v>
      </c>
      <c r="J181" s="106">
        <v>5</v>
      </c>
      <c r="K181" s="107">
        <f t="shared" si="7"/>
        <v>245</v>
      </c>
      <c r="V181" s="60" t="s">
        <v>574</v>
      </c>
      <c r="W181" s="60">
        <v>10.2</v>
      </c>
    </row>
    <row r="182" ht="14.25" customHeight="1" spans="2:23">
      <c r="B182" s="83"/>
      <c r="C182" s="84"/>
      <c r="D182" s="84"/>
      <c r="E182" s="85"/>
      <c r="F182" s="85"/>
      <c r="G182" s="86"/>
      <c r="H182" s="82" t="s">
        <v>456</v>
      </c>
      <c r="I182" s="108">
        <v>49</v>
      </c>
      <c r="J182" s="109">
        <v>5</v>
      </c>
      <c r="K182" s="110">
        <f t="shared" si="7"/>
        <v>245</v>
      </c>
      <c r="V182" s="60" t="s">
        <v>575</v>
      </c>
      <c r="W182" s="60">
        <v>12.5</v>
      </c>
    </row>
    <row r="183" ht="14.25" customHeight="1" spans="2:23">
      <c r="B183" s="83"/>
      <c r="C183" s="84"/>
      <c r="D183" s="84"/>
      <c r="E183" s="85"/>
      <c r="F183" s="85"/>
      <c r="G183" s="86"/>
      <c r="H183" s="82" t="s">
        <v>28</v>
      </c>
      <c r="I183" s="108">
        <v>49</v>
      </c>
      <c r="J183" s="109">
        <v>5</v>
      </c>
      <c r="K183" s="110">
        <f t="shared" si="7"/>
        <v>245</v>
      </c>
      <c r="V183" s="60" t="s">
        <v>576</v>
      </c>
      <c r="W183" s="60">
        <v>10.5</v>
      </c>
    </row>
    <row r="184" ht="14.25" customHeight="1" spans="2:23">
      <c r="B184" s="94"/>
      <c r="C184" s="95"/>
      <c r="D184" s="95"/>
      <c r="E184" s="96"/>
      <c r="F184" s="96"/>
      <c r="G184" s="97"/>
      <c r="H184" s="98" t="s">
        <v>562</v>
      </c>
      <c r="I184" s="114">
        <v>49</v>
      </c>
      <c r="J184" s="115">
        <v>5</v>
      </c>
      <c r="K184" s="116">
        <f t="shared" si="7"/>
        <v>245</v>
      </c>
      <c r="V184" s="60" t="s">
        <v>172</v>
      </c>
      <c r="W184" s="61">
        <v>38</v>
      </c>
    </row>
    <row r="185" ht="14.25" customHeight="1" spans="2:23">
      <c r="B185" s="93" t="s">
        <v>577</v>
      </c>
      <c r="V185" s="60" t="s">
        <v>578</v>
      </c>
      <c r="W185" s="60">
        <v>11.5</v>
      </c>
    </row>
    <row r="186" ht="14.25" customHeight="1" spans="2:23">
      <c r="B186" s="16" t="s">
        <v>210</v>
      </c>
      <c r="C186" s="17" t="s">
        <v>579</v>
      </c>
      <c r="D186" s="17" t="s">
        <v>580</v>
      </c>
      <c r="E186" s="18"/>
      <c r="F186" s="18" t="s">
        <v>223</v>
      </c>
      <c r="G186" s="19" t="str">
        <f>_xlfn.DISPIMG("ID_8C9C9EFE6473496A84CF7A9BEEACEC77",1)</f>
        <v>=DISPIMG("ID_8C9C9EFE6473496A84CF7A9BEEACEC77",1)</v>
      </c>
      <c r="H186" s="20" t="s">
        <v>17</v>
      </c>
      <c r="I186" s="46">
        <f>IFERROR(VLOOKUP(C186,$V$3:$W$630,2,FALSE),"")</f>
        <v>40</v>
      </c>
      <c r="J186" s="47" t="str">
        <f>IFERROR(VLOOKUP(C186,$P$3:$U$46,6,FALSE),"")</f>
        <v/>
      </c>
      <c r="K186" s="48">
        <f t="shared" ref="K186:K191" si="8">IFERROR(I186*J186,0)</f>
        <v>0</v>
      </c>
      <c r="V186" s="60" t="s">
        <v>581</v>
      </c>
      <c r="W186" s="61">
        <v>5</v>
      </c>
    </row>
    <row r="187" ht="14.25" customHeight="1" spans="2:23">
      <c r="B187" s="21" t="s">
        <v>210</v>
      </c>
      <c r="C187" s="22" t="s">
        <v>582</v>
      </c>
      <c r="D187" s="22" t="s">
        <v>583</v>
      </c>
      <c r="E187" s="23"/>
      <c r="F187" s="23"/>
      <c r="G187" s="24"/>
      <c r="H187" s="25" t="s">
        <v>27</v>
      </c>
      <c r="I187" s="50">
        <f>IFERROR(VLOOKUP(C187,$V$3:$W$630,2,FALSE),"")</f>
        <v>40</v>
      </c>
      <c r="J187" s="51" t="str">
        <f>IFERROR(VLOOKUP(C187,$P$3:$U$46,6,FALSE),"")</f>
        <v/>
      </c>
      <c r="K187" s="52">
        <f t="shared" si="8"/>
        <v>0</v>
      </c>
      <c r="V187" s="60" t="s">
        <v>584</v>
      </c>
      <c r="W187" s="61">
        <v>28</v>
      </c>
    </row>
    <row r="188" ht="14.25" customHeight="1" spans="2:23">
      <c r="B188" s="21" t="s">
        <v>210</v>
      </c>
      <c r="C188" s="22" t="s">
        <v>585</v>
      </c>
      <c r="D188" s="22" t="s">
        <v>586</v>
      </c>
      <c r="E188" s="23"/>
      <c r="F188" s="23"/>
      <c r="G188" s="24"/>
      <c r="H188" s="25" t="s">
        <v>35</v>
      </c>
      <c r="I188" s="50">
        <f>IFERROR(VLOOKUP(C188,$V$3:$W$630,2,FALSE),"")</f>
        <v>40</v>
      </c>
      <c r="J188" s="51" t="str">
        <f>IFERROR(VLOOKUP(C188,$P$3:$U$46,6,FALSE),"")</f>
        <v/>
      </c>
      <c r="K188" s="52">
        <f t="shared" si="8"/>
        <v>0</v>
      </c>
      <c r="V188" s="60" t="s">
        <v>587</v>
      </c>
      <c r="W188" s="60">
        <v>10.5</v>
      </c>
    </row>
    <row r="189" ht="14.25" customHeight="1" spans="2:23">
      <c r="B189" s="21" t="s">
        <v>210</v>
      </c>
      <c r="C189" s="22" t="s">
        <v>588</v>
      </c>
      <c r="D189" s="22" t="s">
        <v>589</v>
      </c>
      <c r="E189" s="23"/>
      <c r="F189" s="23"/>
      <c r="G189" s="24"/>
      <c r="H189" s="25" t="s">
        <v>44</v>
      </c>
      <c r="I189" s="50">
        <v>43</v>
      </c>
      <c r="J189" s="51" t="str">
        <f>IFERROR(VLOOKUP(C189,$P$3:$U$46,6,FALSE),"")</f>
        <v/>
      </c>
      <c r="K189" s="52">
        <f t="shared" si="8"/>
        <v>0</v>
      </c>
      <c r="V189" s="60" t="s">
        <v>590</v>
      </c>
      <c r="W189" s="61">
        <v>3</v>
      </c>
    </row>
    <row r="190" ht="14.25" customHeight="1" spans="2:23">
      <c r="B190" s="21" t="s">
        <v>210</v>
      </c>
      <c r="C190" s="22" t="s">
        <v>211</v>
      </c>
      <c r="D190" s="22" t="s">
        <v>212</v>
      </c>
      <c r="E190" s="23"/>
      <c r="F190" s="23"/>
      <c r="G190" s="24"/>
      <c r="H190" s="25" t="s">
        <v>53</v>
      </c>
      <c r="I190" s="50">
        <v>43</v>
      </c>
      <c r="J190" s="51">
        <f>IFERROR(VLOOKUP(C190,$P$3:$U$46,6,FALSE),"")</f>
        <v>5</v>
      </c>
      <c r="K190" s="52">
        <f t="shared" si="8"/>
        <v>215</v>
      </c>
      <c r="V190" s="60" t="s">
        <v>591</v>
      </c>
      <c r="W190" s="60">
        <v>1.2</v>
      </c>
    </row>
    <row r="191" ht="14.25" customHeight="1" spans="2:23">
      <c r="B191" s="21" t="s">
        <v>210</v>
      </c>
      <c r="C191" s="22" t="s">
        <v>592</v>
      </c>
      <c r="D191" s="22" t="s">
        <v>593</v>
      </c>
      <c r="E191" s="23"/>
      <c r="F191" s="23"/>
      <c r="G191" s="24"/>
      <c r="H191" s="25" t="s">
        <v>60</v>
      </c>
      <c r="I191" s="50">
        <v>43</v>
      </c>
      <c r="J191" s="51" t="str">
        <f>IFERROR(VLOOKUP(C191,$P$3:$U$46,6,FALSE),"")</f>
        <v/>
      </c>
      <c r="K191" s="52">
        <f t="shared" si="8"/>
        <v>0</v>
      </c>
      <c r="V191" s="60" t="s">
        <v>594</v>
      </c>
      <c r="W191" s="61">
        <v>28</v>
      </c>
    </row>
    <row r="192" ht="14.25" customHeight="1" spans="2:23">
      <c r="B192" s="21" t="s">
        <v>210</v>
      </c>
      <c r="F192" s="18" t="s">
        <v>195</v>
      </c>
      <c r="H192" s="20" t="s">
        <v>17</v>
      </c>
      <c r="I192" s="46">
        <v>40</v>
      </c>
      <c r="J192" s="51"/>
      <c r="K192" s="52">
        <f t="shared" ref="K192:K215" si="9">IFERROR(I192*J192,0)</f>
        <v>0</v>
      </c>
      <c r="V192" s="60" t="s">
        <v>595</v>
      </c>
      <c r="W192" s="60">
        <v>11.2</v>
      </c>
    </row>
    <row r="193" ht="14.25" customHeight="1" spans="2:23">
      <c r="B193" s="21" t="s">
        <v>210</v>
      </c>
      <c r="F193" s="23"/>
      <c r="H193" s="25" t="s">
        <v>27</v>
      </c>
      <c r="I193" s="50">
        <v>40</v>
      </c>
      <c r="J193" s="51"/>
      <c r="K193" s="52">
        <f t="shared" si="9"/>
        <v>0</v>
      </c>
      <c r="V193" s="60" t="s">
        <v>178</v>
      </c>
      <c r="W193" s="61">
        <v>38</v>
      </c>
    </row>
    <row r="194" ht="14.25" customHeight="1" spans="2:23">
      <c r="B194" s="21" t="s">
        <v>210</v>
      </c>
      <c r="F194" s="23"/>
      <c r="H194" s="25" t="s">
        <v>35</v>
      </c>
      <c r="I194" s="50">
        <v>40</v>
      </c>
      <c r="J194" s="51"/>
      <c r="K194" s="52">
        <f t="shared" si="9"/>
        <v>0</v>
      </c>
      <c r="V194" s="60" t="s">
        <v>317</v>
      </c>
      <c r="W194" s="61">
        <v>39</v>
      </c>
    </row>
    <row r="195" ht="14.25" customHeight="1" spans="2:23">
      <c r="B195" s="21" t="s">
        <v>210</v>
      </c>
      <c r="F195" s="23"/>
      <c r="H195" s="25" t="s">
        <v>44</v>
      </c>
      <c r="I195" s="50">
        <v>43</v>
      </c>
      <c r="J195" s="51"/>
      <c r="K195" s="52">
        <f t="shared" si="9"/>
        <v>0</v>
      </c>
      <c r="V195" s="60" t="s">
        <v>596</v>
      </c>
      <c r="W195" s="60">
        <v>12.5</v>
      </c>
    </row>
    <row r="196" ht="14.25" customHeight="1" spans="2:23">
      <c r="B196" s="21" t="s">
        <v>210</v>
      </c>
      <c r="F196" s="23"/>
      <c r="H196" s="25" t="s">
        <v>53</v>
      </c>
      <c r="I196" s="50">
        <v>43</v>
      </c>
      <c r="J196" s="51">
        <v>5</v>
      </c>
      <c r="K196" s="52">
        <f t="shared" si="9"/>
        <v>215</v>
      </c>
      <c r="V196" s="60" t="s">
        <v>185</v>
      </c>
      <c r="W196" s="61">
        <v>38</v>
      </c>
    </row>
    <row r="197" ht="14.25" customHeight="1" spans="2:23">
      <c r="B197" s="21" t="s">
        <v>210</v>
      </c>
      <c r="F197" s="23"/>
      <c r="H197" s="25" t="s">
        <v>60</v>
      </c>
      <c r="I197" s="50">
        <v>43</v>
      </c>
      <c r="J197" s="51">
        <v>5</v>
      </c>
      <c r="K197" s="52">
        <f t="shared" si="9"/>
        <v>215</v>
      </c>
      <c r="V197" s="60" t="s">
        <v>410</v>
      </c>
      <c r="W197" s="61">
        <v>38</v>
      </c>
    </row>
    <row r="198" ht="14.25" customHeight="1" spans="2:23">
      <c r="B198" s="21" t="s">
        <v>210</v>
      </c>
      <c r="F198" s="18" t="s">
        <v>597</v>
      </c>
      <c r="H198" s="20" t="s">
        <v>17</v>
      </c>
      <c r="I198" s="46">
        <v>40</v>
      </c>
      <c r="J198" s="51">
        <v>5</v>
      </c>
      <c r="K198" s="52">
        <f t="shared" si="9"/>
        <v>200</v>
      </c>
      <c r="V198" s="60" t="s">
        <v>598</v>
      </c>
      <c r="W198" s="61">
        <v>12</v>
      </c>
    </row>
    <row r="199" ht="14.25" customHeight="1" spans="2:23">
      <c r="B199" s="21" t="s">
        <v>210</v>
      </c>
      <c r="F199" s="23"/>
      <c r="H199" s="25" t="s">
        <v>27</v>
      </c>
      <c r="I199" s="50">
        <v>40</v>
      </c>
      <c r="J199" s="51">
        <v>5</v>
      </c>
      <c r="K199" s="52">
        <f t="shared" si="9"/>
        <v>200</v>
      </c>
      <c r="V199" s="60" t="s">
        <v>599</v>
      </c>
      <c r="W199" s="61">
        <v>13</v>
      </c>
    </row>
    <row r="200" ht="14.25" customHeight="1" spans="2:23">
      <c r="B200" s="21" t="s">
        <v>210</v>
      </c>
      <c r="F200" s="23"/>
      <c r="H200" s="25" t="s">
        <v>35</v>
      </c>
      <c r="I200" s="50">
        <v>40</v>
      </c>
      <c r="J200" s="51">
        <v>5</v>
      </c>
      <c r="K200" s="52">
        <f t="shared" si="9"/>
        <v>200</v>
      </c>
      <c r="V200" s="60" t="s">
        <v>600</v>
      </c>
      <c r="W200" s="61">
        <v>5</v>
      </c>
    </row>
    <row r="201" ht="14.25" customHeight="1" spans="2:23">
      <c r="B201" s="21" t="s">
        <v>210</v>
      </c>
      <c r="F201" s="23"/>
      <c r="H201" s="25" t="s">
        <v>44</v>
      </c>
      <c r="I201" s="50">
        <v>43</v>
      </c>
      <c r="J201" s="51">
        <v>5</v>
      </c>
      <c r="K201" s="52">
        <f t="shared" si="9"/>
        <v>215</v>
      </c>
      <c r="V201" s="60" t="s">
        <v>601</v>
      </c>
      <c r="W201" s="61">
        <v>11</v>
      </c>
    </row>
    <row r="202" ht="14.25" customHeight="1" spans="2:23">
      <c r="B202" s="21" t="s">
        <v>210</v>
      </c>
      <c r="F202" s="23"/>
      <c r="H202" s="25" t="s">
        <v>53</v>
      </c>
      <c r="I202" s="50">
        <v>43</v>
      </c>
      <c r="J202" s="51">
        <v>5</v>
      </c>
      <c r="K202" s="52">
        <f t="shared" si="9"/>
        <v>215</v>
      </c>
      <c r="V202" s="60" t="s">
        <v>602</v>
      </c>
      <c r="W202" s="60">
        <v>11.2</v>
      </c>
    </row>
    <row r="203" ht="14.25" customHeight="1" spans="2:23">
      <c r="B203" s="21" t="s">
        <v>210</v>
      </c>
      <c r="F203" s="23"/>
      <c r="H203" s="25" t="s">
        <v>60</v>
      </c>
      <c r="I203" s="50">
        <v>43</v>
      </c>
      <c r="J203" s="51">
        <v>5</v>
      </c>
      <c r="K203" s="52">
        <f t="shared" si="9"/>
        <v>215</v>
      </c>
      <c r="V203" s="60" t="s">
        <v>603</v>
      </c>
      <c r="W203" s="60">
        <v>17.7</v>
      </c>
    </row>
    <row r="204" ht="14.25" customHeight="1" spans="2:23">
      <c r="B204" s="21" t="s">
        <v>210</v>
      </c>
      <c r="F204" s="18" t="s">
        <v>564</v>
      </c>
      <c r="H204" s="20" t="s">
        <v>17</v>
      </c>
      <c r="I204" s="46">
        <v>40</v>
      </c>
      <c r="J204" s="51"/>
      <c r="K204" s="52">
        <f t="shared" si="9"/>
        <v>0</v>
      </c>
      <c r="V204" s="60" t="s">
        <v>604</v>
      </c>
      <c r="W204" s="61">
        <v>5</v>
      </c>
    </row>
    <row r="205" ht="14.25" customHeight="1" spans="2:23">
      <c r="B205" s="21" t="s">
        <v>210</v>
      </c>
      <c r="F205" s="23"/>
      <c r="H205" s="25" t="s">
        <v>27</v>
      </c>
      <c r="I205" s="50">
        <v>40</v>
      </c>
      <c r="J205" s="51"/>
      <c r="K205" s="52">
        <f t="shared" si="9"/>
        <v>0</v>
      </c>
      <c r="V205" s="60" t="s">
        <v>605</v>
      </c>
      <c r="W205" s="61">
        <v>11</v>
      </c>
    </row>
    <row r="206" ht="14.25" customHeight="1" spans="2:23">
      <c r="B206" s="21" t="s">
        <v>210</v>
      </c>
      <c r="F206" s="23"/>
      <c r="H206" s="25" t="s">
        <v>35</v>
      </c>
      <c r="I206" s="50">
        <v>40</v>
      </c>
      <c r="J206" s="51"/>
      <c r="K206" s="52">
        <f t="shared" si="9"/>
        <v>0</v>
      </c>
      <c r="V206" s="60" t="s">
        <v>606</v>
      </c>
      <c r="W206" s="61">
        <v>22</v>
      </c>
    </row>
    <row r="207" ht="14.25" customHeight="1" spans="2:23">
      <c r="B207" s="21" t="s">
        <v>210</v>
      </c>
      <c r="F207" s="23"/>
      <c r="H207" s="25" t="s">
        <v>44</v>
      </c>
      <c r="I207" s="50">
        <v>43</v>
      </c>
      <c r="J207" s="51"/>
      <c r="K207" s="52">
        <f t="shared" si="9"/>
        <v>0</v>
      </c>
      <c r="V207" s="60" t="s">
        <v>607</v>
      </c>
      <c r="W207" s="60">
        <v>12.5</v>
      </c>
    </row>
    <row r="208" ht="14.25" customHeight="1" spans="2:23">
      <c r="B208" s="21" t="s">
        <v>210</v>
      </c>
      <c r="F208" s="23"/>
      <c r="H208" s="25" t="s">
        <v>53</v>
      </c>
      <c r="I208" s="50">
        <v>43</v>
      </c>
      <c r="J208" s="51">
        <v>5</v>
      </c>
      <c r="K208" s="52">
        <f t="shared" si="9"/>
        <v>215</v>
      </c>
      <c r="V208" s="60" t="s">
        <v>608</v>
      </c>
      <c r="W208" s="61">
        <v>26</v>
      </c>
    </row>
    <row r="209" ht="14.25" customHeight="1" spans="2:23">
      <c r="B209" s="21" t="s">
        <v>210</v>
      </c>
      <c r="F209" s="23"/>
      <c r="H209" s="25" t="s">
        <v>60</v>
      </c>
      <c r="I209" s="50">
        <v>43</v>
      </c>
      <c r="J209" s="51">
        <v>5</v>
      </c>
      <c r="K209" s="52">
        <f t="shared" si="9"/>
        <v>215</v>
      </c>
      <c r="V209" s="60" t="s">
        <v>193</v>
      </c>
      <c r="W209" s="61">
        <v>25</v>
      </c>
    </row>
    <row r="210" ht="14.25" customHeight="1" spans="2:23">
      <c r="B210" s="21" t="s">
        <v>210</v>
      </c>
      <c r="F210" s="18" t="s">
        <v>568</v>
      </c>
      <c r="H210" s="20" t="s">
        <v>17</v>
      </c>
      <c r="I210" s="46">
        <v>40</v>
      </c>
      <c r="J210" s="51">
        <v>5</v>
      </c>
      <c r="K210" s="52">
        <f t="shared" si="9"/>
        <v>200</v>
      </c>
      <c r="V210" s="60" t="s">
        <v>609</v>
      </c>
      <c r="W210" s="61">
        <v>13</v>
      </c>
    </row>
    <row r="211" ht="14.25" customHeight="1" spans="2:23">
      <c r="B211" s="21" t="s">
        <v>210</v>
      </c>
      <c r="F211" s="23"/>
      <c r="H211" s="25" t="s">
        <v>27</v>
      </c>
      <c r="I211" s="50">
        <v>40</v>
      </c>
      <c r="J211" s="51">
        <v>5</v>
      </c>
      <c r="K211" s="52">
        <f t="shared" si="9"/>
        <v>200</v>
      </c>
      <c r="V211" s="60" t="s">
        <v>610</v>
      </c>
      <c r="W211" s="61">
        <v>34</v>
      </c>
    </row>
    <row r="212" ht="14.25" customHeight="1" spans="2:23">
      <c r="B212" s="21" t="s">
        <v>210</v>
      </c>
      <c r="F212" s="23"/>
      <c r="H212" s="25" t="s">
        <v>35</v>
      </c>
      <c r="I212" s="50">
        <v>40</v>
      </c>
      <c r="J212" s="51">
        <v>5</v>
      </c>
      <c r="K212" s="52">
        <f t="shared" si="9"/>
        <v>200</v>
      </c>
      <c r="V212" s="60" t="s">
        <v>611</v>
      </c>
      <c r="W212" s="60">
        <v>11.5</v>
      </c>
    </row>
    <row r="213" ht="14.25" customHeight="1" spans="2:23">
      <c r="B213" s="21" t="s">
        <v>210</v>
      </c>
      <c r="F213" s="23"/>
      <c r="H213" s="25" t="s">
        <v>44</v>
      </c>
      <c r="I213" s="50">
        <v>43</v>
      </c>
      <c r="J213" s="51">
        <v>5</v>
      </c>
      <c r="K213" s="52">
        <f t="shared" si="9"/>
        <v>215</v>
      </c>
      <c r="V213" s="60" t="s">
        <v>612</v>
      </c>
      <c r="W213" s="60">
        <v>12.5</v>
      </c>
    </row>
    <row r="214" ht="14.25" customHeight="1" spans="2:23">
      <c r="B214" s="21" t="s">
        <v>210</v>
      </c>
      <c r="F214" s="23"/>
      <c r="H214" s="25" t="s">
        <v>53</v>
      </c>
      <c r="I214" s="50">
        <v>43</v>
      </c>
      <c r="J214" s="51">
        <v>5</v>
      </c>
      <c r="K214" s="52">
        <f t="shared" si="9"/>
        <v>215</v>
      </c>
      <c r="V214" s="60" t="s">
        <v>88</v>
      </c>
      <c r="W214" s="61">
        <v>22</v>
      </c>
    </row>
    <row r="215" ht="14.25" customHeight="1" spans="2:23">
      <c r="B215" s="21" t="s">
        <v>210</v>
      </c>
      <c r="F215" s="23"/>
      <c r="H215" s="25" t="s">
        <v>60</v>
      </c>
      <c r="I215" s="50">
        <v>43</v>
      </c>
      <c r="J215" s="51">
        <v>5</v>
      </c>
      <c r="K215" s="52">
        <f t="shared" si="9"/>
        <v>215</v>
      </c>
      <c r="V215" s="60" t="s">
        <v>613</v>
      </c>
      <c r="W215" s="61">
        <v>19</v>
      </c>
    </row>
    <row r="216" ht="14.25" customHeight="1" spans="22:23">
      <c r="V216" s="60" t="s">
        <v>614</v>
      </c>
      <c r="W216" s="61">
        <v>13</v>
      </c>
    </row>
    <row r="217" ht="14.25" customHeight="1" spans="22:23">
      <c r="V217" s="60" t="s">
        <v>615</v>
      </c>
      <c r="W217" s="61">
        <v>40</v>
      </c>
    </row>
    <row r="218" ht="14.25" customHeight="1" spans="11:23">
      <c r="K218" s="9">
        <f>SUM(K3:K215)</f>
        <v>17359.5</v>
      </c>
      <c r="V218" s="60" t="s">
        <v>616</v>
      </c>
      <c r="W218" s="60">
        <v>11.2</v>
      </c>
    </row>
    <row r="219" ht="14.25" customHeight="1" spans="22:23">
      <c r="V219" s="60" t="s">
        <v>617</v>
      </c>
      <c r="W219" s="61">
        <v>13</v>
      </c>
    </row>
    <row r="220" ht="14.25" customHeight="1" spans="22:23">
      <c r="V220" s="60" t="s">
        <v>618</v>
      </c>
      <c r="W220" s="60">
        <v>13.5</v>
      </c>
    </row>
    <row r="221" ht="14.25" customHeight="1" spans="22:23">
      <c r="V221" s="60" t="s">
        <v>619</v>
      </c>
      <c r="W221" s="61">
        <v>38</v>
      </c>
    </row>
    <row r="222" ht="14.25" customHeight="1" spans="22:23">
      <c r="V222" s="60" t="s">
        <v>620</v>
      </c>
      <c r="W222" s="61">
        <v>2</v>
      </c>
    </row>
    <row r="223" ht="14.25" customHeight="1" spans="22:23">
      <c r="V223" s="60" t="s">
        <v>621</v>
      </c>
      <c r="W223" s="60">
        <v>11.2</v>
      </c>
    </row>
    <row r="224" ht="14.25" customHeight="1" spans="22:23">
      <c r="V224" s="60" t="s">
        <v>156</v>
      </c>
      <c r="W224" s="61">
        <v>25</v>
      </c>
    </row>
    <row r="225" ht="14.25" customHeight="1" spans="22:23">
      <c r="V225" s="60" t="s">
        <v>622</v>
      </c>
      <c r="W225" s="61">
        <v>11</v>
      </c>
    </row>
    <row r="226" ht="14.25" customHeight="1" spans="22:23">
      <c r="V226" s="60" t="s">
        <v>623</v>
      </c>
      <c r="W226" s="61">
        <v>11</v>
      </c>
    </row>
    <row r="227" ht="14.25" customHeight="1" spans="22:23">
      <c r="V227" s="60" t="s">
        <v>624</v>
      </c>
      <c r="W227" s="61">
        <v>36</v>
      </c>
    </row>
    <row r="228" ht="14.25" customHeight="1" spans="22:23">
      <c r="V228" s="60" t="s">
        <v>625</v>
      </c>
      <c r="W228" s="61">
        <v>13</v>
      </c>
    </row>
    <row r="229" ht="14.25" customHeight="1" spans="22:23">
      <c r="V229" s="60" t="s">
        <v>626</v>
      </c>
      <c r="W229" s="60">
        <v>12.5</v>
      </c>
    </row>
    <row r="230" ht="14.25" customHeight="1" spans="22:23">
      <c r="V230" s="60" t="s">
        <v>627</v>
      </c>
      <c r="W230" s="60">
        <v>12.5</v>
      </c>
    </row>
    <row r="231" ht="14.25" customHeight="1" spans="22:23">
      <c r="V231" s="60" t="s">
        <v>628</v>
      </c>
      <c r="W231" s="61">
        <v>15</v>
      </c>
    </row>
    <row r="232" ht="14.25" customHeight="1" spans="22:23">
      <c r="V232" s="60" t="s">
        <v>629</v>
      </c>
      <c r="W232" s="61">
        <v>22</v>
      </c>
    </row>
    <row r="233" ht="14.25" customHeight="1" spans="22:23">
      <c r="V233" s="60" t="s">
        <v>630</v>
      </c>
      <c r="W233" s="60">
        <v>12.5</v>
      </c>
    </row>
    <row r="234" ht="14.25" customHeight="1" spans="22:23">
      <c r="V234" s="60" t="s">
        <v>631</v>
      </c>
      <c r="W234" s="61">
        <v>13</v>
      </c>
    </row>
    <row r="235" ht="14.25" customHeight="1" spans="22:23">
      <c r="V235" s="60" t="s">
        <v>51</v>
      </c>
      <c r="W235" s="61">
        <v>36</v>
      </c>
    </row>
    <row r="236" ht="14.25" customHeight="1" spans="22:23">
      <c r="V236" s="60" t="s">
        <v>632</v>
      </c>
      <c r="W236" s="60">
        <v>11.2</v>
      </c>
    </row>
    <row r="237" ht="14.25" customHeight="1" spans="22:23">
      <c r="V237" s="60" t="s">
        <v>633</v>
      </c>
      <c r="W237" s="60">
        <v>12.5</v>
      </c>
    </row>
    <row r="238" ht="14.25" customHeight="1" spans="22:23">
      <c r="V238" s="60" t="s">
        <v>634</v>
      </c>
      <c r="W238" s="60">
        <v>10.2</v>
      </c>
    </row>
    <row r="239" ht="14.25" customHeight="1" spans="22:23">
      <c r="V239" s="60" t="s">
        <v>635</v>
      </c>
      <c r="W239" s="60">
        <v>12.5</v>
      </c>
    </row>
    <row r="240" ht="14.25" customHeight="1" spans="22:23">
      <c r="V240" s="60" t="s">
        <v>636</v>
      </c>
      <c r="W240" s="61">
        <v>34</v>
      </c>
    </row>
    <row r="241" ht="14.25" customHeight="1" spans="22:23">
      <c r="V241" s="60" t="s">
        <v>637</v>
      </c>
      <c r="W241" s="60">
        <v>12.5</v>
      </c>
    </row>
    <row r="242" ht="14.25" customHeight="1" spans="22:23">
      <c r="V242" s="60" t="s">
        <v>638</v>
      </c>
      <c r="W242" s="61">
        <v>36</v>
      </c>
    </row>
    <row r="243" ht="14.25" customHeight="1" spans="22:23">
      <c r="V243" s="60" t="s">
        <v>639</v>
      </c>
      <c r="W243" s="60">
        <v>1.2</v>
      </c>
    </row>
    <row r="244" ht="14.25" customHeight="1" spans="22:23">
      <c r="V244" s="60" t="s">
        <v>640</v>
      </c>
      <c r="W244" s="61">
        <v>36</v>
      </c>
    </row>
    <row r="245" ht="14.25" customHeight="1" spans="22:23">
      <c r="V245" s="60" t="s">
        <v>100</v>
      </c>
      <c r="W245" s="61">
        <v>20</v>
      </c>
    </row>
    <row r="246" ht="14.25" customHeight="1" spans="22:23">
      <c r="V246" s="60" t="s">
        <v>641</v>
      </c>
      <c r="W246" s="61">
        <v>16</v>
      </c>
    </row>
    <row r="247" ht="14.25" customHeight="1" spans="22:23">
      <c r="V247" s="60" t="s">
        <v>642</v>
      </c>
      <c r="W247" s="61">
        <v>3</v>
      </c>
    </row>
    <row r="248" ht="14.25" customHeight="1" spans="22:23">
      <c r="V248" s="60" t="s">
        <v>643</v>
      </c>
      <c r="W248" s="61">
        <v>38</v>
      </c>
    </row>
    <row r="249" ht="14.25" customHeight="1" spans="22:23">
      <c r="V249" s="60" t="s">
        <v>644</v>
      </c>
      <c r="W249" s="61">
        <v>36</v>
      </c>
    </row>
    <row r="250" ht="14.25" customHeight="1" spans="22:23">
      <c r="V250" s="60" t="s">
        <v>645</v>
      </c>
      <c r="W250" s="61">
        <v>15</v>
      </c>
    </row>
    <row r="251" ht="14.25" customHeight="1" spans="22:23">
      <c r="V251" s="60" t="s">
        <v>106</v>
      </c>
      <c r="W251" s="61">
        <v>20</v>
      </c>
    </row>
    <row r="252" ht="14.25" customHeight="1" spans="22:23">
      <c r="V252" s="60" t="s">
        <v>646</v>
      </c>
      <c r="W252" s="61">
        <v>34</v>
      </c>
    </row>
    <row r="253" ht="14.25" customHeight="1" spans="22:23">
      <c r="V253" s="60" t="s">
        <v>647</v>
      </c>
      <c r="W253" s="60">
        <v>10.2</v>
      </c>
    </row>
    <row r="254" ht="14.25" customHeight="1" spans="22:23">
      <c r="V254" s="60" t="s">
        <v>287</v>
      </c>
      <c r="W254" s="61">
        <v>36</v>
      </c>
    </row>
    <row r="255" ht="14.25" customHeight="1" spans="22:23">
      <c r="V255" s="60" t="s">
        <v>160</v>
      </c>
      <c r="W255" s="61">
        <v>38</v>
      </c>
    </row>
    <row r="256" ht="14.25" customHeight="1" spans="22:23">
      <c r="V256" s="60" t="s">
        <v>648</v>
      </c>
      <c r="W256" s="61">
        <v>34</v>
      </c>
    </row>
    <row r="257" ht="14.25" customHeight="1" spans="22:23">
      <c r="V257" s="60" t="s">
        <v>649</v>
      </c>
      <c r="W257" s="61">
        <v>36</v>
      </c>
    </row>
    <row r="258" ht="14.25" customHeight="1" spans="22:23">
      <c r="V258" s="60" t="s">
        <v>650</v>
      </c>
      <c r="W258" s="61">
        <v>12</v>
      </c>
    </row>
    <row r="259" ht="14.25" customHeight="1" spans="22:23">
      <c r="V259" s="60" t="s">
        <v>651</v>
      </c>
      <c r="W259" s="61">
        <v>13</v>
      </c>
    </row>
    <row r="260" ht="14.25" customHeight="1" spans="22:23">
      <c r="V260" s="60" t="s">
        <v>652</v>
      </c>
      <c r="W260" s="61">
        <v>20</v>
      </c>
    </row>
    <row r="261" ht="14.25" customHeight="1" spans="22:23">
      <c r="V261" s="60" t="s">
        <v>653</v>
      </c>
      <c r="W261" s="61">
        <v>20</v>
      </c>
    </row>
    <row r="262" ht="14.25" customHeight="1" spans="22:23">
      <c r="V262" s="60" t="s">
        <v>654</v>
      </c>
      <c r="W262" s="60">
        <v>11.2</v>
      </c>
    </row>
    <row r="263" ht="14.25" customHeight="1" spans="22:23">
      <c r="V263" s="60" t="s">
        <v>124</v>
      </c>
      <c r="W263" s="61">
        <v>38</v>
      </c>
    </row>
    <row r="264" ht="14.25" customHeight="1" spans="22:23">
      <c r="V264" s="60" t="s">
        <v>655</v>
      </c>
      <c r="W264" s="61">
        <v>20</v>
      </c>
    </row>
    <row r="265" ht="14.25" customHeight="1" spans="22:23">
      <c r="V265" s="60" t="s">
        <v>656</v>
      </c>
      <c r="W265" s="61">
        <v>34</v>
      </c>
    </row>
    <row r="266" ht="14.25" customHeight="1" spans="22:23">
      <c r="V266" s="60" t="s">
        <v>657</v>
      </c>
      <c r="W266" s="61">
        <v>28</v>
      </c>
    </row>
    <row r="267" ht="14.25" customHeight="1" spans="22:23">
      <c r="V267" s="60" t="s">
        <v>658</v>
      </c>
      <c r="W267" s="60">
        <v>10.5</v>
      </c>
    </row>
    <row r="268" ht="14.25" customHeight="1" spans="22:23">
      <c r="V268" s="60" t="s">
        <v>154</v>
      </c>
      <c r="W268" s="61">
        <v>38</v>
      </c>
    </row>
    <row r="269" ht="14.25" customHeight="1" spans="22:23">
      <c r="V269" s="60" t="s">
        <v>269</v>
      </c>
      <c r="W269" s="61">
        <v>36</v>
      </c>
    </row>
    <row r="270" ht="14.25" customHeight="1" spans="22:23">
      <c r="V270" s="60" t="s">
        <v>659</v>
      </c>
      <c r="W270" s="61">
        <v>20</v>
      </c>
    </row>
    <row r="271" ht="14.25" customHeight="1" spans="22:23">
      <c r="V271" s="60" t="s">
        <v>660</v>
      </c>
      <c r="W271" s="61">
        <v>35</v>
      </c>
    </row>
    <row r="272" ht="14.25" customHeight="1" spans="22:23">
      <c r="V272" s="60" t="s">
        <v>661</v>
      </c>
      <c r="W272" s="61">
        <v>16</v>
      </c>
    </row>
    <row r="273" ht="14.25" customHeight="1" spans="22:23">
      <c r="V273" s="60" t="s">
        <v>662</v>
      </c>
      <c r="W273" s="60">
        <v>12.5</v>
      </c>
    </row>
    <row r="274" ht="14.25" customHeight="1" spans="22:23">
      <c r="V274" s="60" t="s">
        <v>663</v>
      </c>
      <c r="W274" s="61">
        <v>34</v>
      </c>
    </row>
    <row r="275" ht="14.25" customHeight="1" spans="22:23">
      <c r="V275" s="60" t="s">
        <v>664</v>
      </c>
      <c r="W275" s="60">
        <v>12.5</v>
      </c>
    </row>
    <row r="276" ht="14.25" customHeight="1" spans="22:23">
      <c r="V276" s="60" t="s">
        <v>665</v>
      </c>
      <c r="W276" s="61">
        <v>13</v>
      </c>
    </row>
    <row r="277" ht="14.25" customHeight="1" spans="22:23">
      <c r="V277" s="60" t="s">
        <v>666</v>
      </c>
      <c r="W277" s="61">
        <v>36</v>
      </c>
    </row>
    <row r="278" ht="14.25" customHeight="1" spans="22:23">
      <c r="V278" s="60" t="s">
        <v>667</v>
      </c>
      <c r="W278" s="60">
        <v>1.2</v>
      </c>
    </row>
    <row r="279" ht="14.25" customHeight="1" spans="22:23">
      <c r="V279" s="60" t="s">
        <v>110</v>
      </c>
      <c r="W279" s="61">
        <v>20</v>
      </c>
    </row>
    <row r="280" ht="14.25" customHeight="1" spans="22:23">
      <c r="V280" s="60" t="s">
        <v>668</v>
      </c>
      <c r="W280" s="61">
        <v>40</v>
      </c>
    </row>
    <row r="281" ht="14.25" customHeight="1" spans="22:23">
      <c r="V281" s="60" t="s">
        <v>174</v>
      </c>
      <c r="W281" s="61">
        <v>35</v>
      </c>
    </row>
    <row r="282" ht="14.25" customHeight="1" spans="22:23">
      <c r="V282" s="60" t="s">
        <v>669</v>
      </c>
      <c r="W282" s="61">
        <v>28</v>
      </c>
    </row>
    <row r="283" ht="14.25" customHeight="1" spans="22:23">
      <c r="V283" s="60" t="s">
        <v>670</v>
      </c>
      <c r="W283" s="61">
        <v>28</v>
      </c>
    </row>
    <row r="284" ht="14.25" customHeight="1" spans="22:23">
      <c r="V284" s="60" t="s">
        <v>671</v>
      </c>
      <c r="W284" s="61">
        <v>15</v>
      </c>
    </row>
    <row r="285" ht="14.25" customHeight="1" spans="22:23">
      <c r="V285" s="60" t="s">
        <v>672</v>
      </c>
      <c r="W285" s="60">
        <v>13.7</v>
      </c>
    </row>
    <row r="286" ht="14.25" customHeight="1" spans="22:23">
      <c r="V286" s="60" t="s">
        <v>673</v>
      </c>
      <c r="W286" s="61">
        <v>39</v>
      </c>
    </row>
    <row r="287" ht="14.25" customHeight="1" spans="22:23">
      <c r="V287" s="60" t="s">
        <v>674</v>
      </c>
      <c r="W287" s="61">
        <v>39</v>
      </c>
    </row>
    <row r="288" ht="14.25" customHeight="1" spans="22:23">
      <c r="V288" s="60" t="s">
        <v>675</v>
      </c>
      <c r="W288" s="61">
        <v>28</v>
      </c>
    </row>
    <row r="289" ht="14.25" customHeight="1" spans="22:23">
      <c r="V289" s="60" t="s">
        <v>118</v>
      </c>
      <c r="W289" s="61">
        <v>38</v>
      </c>
    </row>
    <row r="290" ht="14.25" customHeight="1" spans="22:23">
      <c r="V290" s="60" t="s">
        <v>255</v>
      </c>
      <c r="W290" s="61">
        <v>36</v>
      </c>
    </row>
    <row r="291" ht="14.25" customHeight="1" spans="22:23">
      <c r="V291" s="60" t="s">
        <v>676</v>
      </c>
      <c r="W291" s="61">
        <v>36</v>
      </c>
    </row>
    <row r="292" ht="14.25" customHeight="1" spans="22:23">
      <c r="V292" s="60" t="s">
        <v>677</v>
      </c>
      <c r="W292" s="61">
        <v>36</v>
      </c>
    </row>
    <row r="293" ht="14.25" customHeight="1" spans="22:23">
      <c r="V293" s="60" t="s">
        <v>678</v>
      </c>
      <c r="W293" s="61">
        <v>28</v>
      </c>
    </row>
    <row r="294" ht="14.25" customHeight="1" spans="22:23">
      <c r="V294" s="60" t="s">
        <v>679</v>
      </c>
      <c r="W294" s="61">
        <v>36</v>
      </c>
    </row>
    <row r="295" ht="14.25" customHeight="1" spans="22:23">
      <c r="V295" s="60" t="s">
        <v>680</v>
      </c>
      <c r="W295" s="61">
        <v>36</v>
      </c>
    </row>
    <row r="296" ht="14.25" customHeight="1" spans="22:23">
      <c r="V296" s="60" t="s">
        <v>322</v>
      </c>
      <c r="W296" s="61">
        <v>39</v>
      </c>
    </row>
    <row r="297" ht="14.25" customHeight="1" spans="22:23">
      <c r="V297" s="60" t="s">
        <v>681</v>
      </c>
      <c r="W297" s="61">
        <v>36</v>
      </c>
    </row>
    <row r="298" ht="14.25" customHeight="1" spans="22:23">
      <c r="V298" s="60" t="s">
        <v>682</v>
      </c>
      <c r="W298" s="61">
        <v>15</v>
      </c>
    </row>
    <row r="299" ht="14.25" customHeight="1" spans="22:23">
      <c r="V299" s="60" t="s">
        <v>683</v>
      </c>
      <c r="W299" s="61">
        <v>3</v>
      </c>
    </row>
    <row r="300" ht="14.25" customHeight="1" spans="22:23">
      <c r="V300" s="60" t="s">
        <v>684</v>
      </c>
      <c r="W300" s="61">
        <v>28</v>
      </c>
    </row>
    <row r="301" ht="14.25" customHeight="1" spans="22:23">
      <c r="V301" s="60" t="s">
        <v>685</v>
      </c>
      <c r="W301" s="61">
        <v>39</v>
      </c>
    </row>
    <row r="302" ht="14.25" customHeight="1" spans="22:23">
      <c r="V302" s="60" t="s">
        <v>686</v>
      </c>
      <c r="W302" s="61">
        <v>34</v>
      </c>
    </row>
    <row r="303" ht="14.25" customHeight="1" spans="22:23">
      <c r="V303" s="60" t="s">
        <v>687</v>
      </c>
      <c r="W303" s="61">
        <v>48</v>
      </c>
    </row>
    <row r="304" ht="14.25" customHeight="1" spans="22:23">
      <c r="V304" s="60" t="s">
        <v>688</v>
      </c>
      <c r="W304" s="61">
        <v>36</v>
      </c>
    </row>
    <row r="305" ht="14.25" customHeight="1" spans="22:23">
      <c r="V305" s="60" t="s">
        <v>200</v>
      </c>
      <c r="W305" s="61">
        <v>36</v>
      </c>
    </row>
    <row r="306" ht="14.25" customHeight="1" spans="22:23">
      <c r="V306" s="60" t="s">
        <v>689</v>
      </c>
      <c r="W306" s="61">
        <v>15</v>
      </c>
    </row>
    <row r="307" ht="14.25" customHeight="1" spans="22:23">
      <c r="V307" s="60" t="s">
        <v>690</v>
      </c>
      <c r="W307" s="61">
        <v>14</v>
      </c>
    </row>
    <row r="308" ht="14.25" customHeight="1" spans="22:23">
      <c r="V308" s="60" t="s">
        <v>691</v>
      </c>
      <c r="W308" s="61">
        <v>34</v>
      </c>
    </row>
    <row r="309" ht="14.25" customHeight="1" spans="22:23">
      <c r="V309" s="60" t="s">
        <v>692</v>
      </c>
      <c r="W309" s="61">
        <v>20</v>
      </c>
    </row>
    <row r="310" ht="14.25" customHeight="1" spans="22:23">
      <c r="V310" s="60" t="s">
        <v>75</v>
      </c>
      <c r="W310" s="61">
        <v>20</v>
      </c>
    </row>
    <row r="311" ht="14.25" customHeight="1" spans="22:23">
      <c r="V311" s="60" t="s">
        <v>693</v>
      </c>
      <c r="W311" s="61">
        <v>5</v>
      </c>
    </row>
    <row r="312" ht="14.25" customHeight="1" spans="22:23">
      <c r="V312" s="60" t="s">
        <v>694</v>
      </c>
      <c r="W312" s="61">
        <v>28</v>
      </c>
    </row>
    <row r="313" ht="14.25" customHeight="1" spans="22:23">
      <c r="V313" s="60" t="s">
        <v>695</v>
      </c>
      <c r="W313" s="60">
        <v>1.2</v>
      </c>
    </row>
    <row r="314" ht="14.25" customHeight="1" spans="22:23">
      <c r="V314" s="60" t="s">
        <v>696</v>
      </c>
      <c r="W314" s="60">
        <v>1.2</v>
      </c>
    </row>
    <row r="315" ht="14.25" customHeight="1" spans="22:23">
      <c r="V315" s="60" t="s">
        <v>697</v>
      </c>
      <c r="W315" s="61">
        <v>34</v>
      </c>
    </row>
    <row r="316" ht="14.25" customHeight="1" spans="22:23">
      <c r="V316" s="60" t="s">
        <v>698</v>
      </c>
      <c r="W316" s="60">
        <v>6.4</v>
      </c>
    </row>
    <row r="317" ht="14.25" customHeight="1" spans="22:23">
      <c r="V317" s="60" t="s">
        <v>699</v>
      </c>
      <c r="W317" s="61">
        <v>12</v>
      </c>
    </row>
    <row r="318" ht="14.25" customHeight="1" spans="22:23">
      <c r="V318" s="60" t="s">
        <v>700</v>
      </c>
      <c r="W318" s="61">
        <v>12</v>
      </c>
    </row>
    <row r="319" ht="14.25" customHeight="1" spans="22:23">
      <c r="V319" s="60" t="s">
        <v>701</v>
      </c>
      <c r="W319" s="61">
        <v>5</v>
      </c>
    </row>
    <row r="320" ht="14.25" customHeight="1" spans="22:23">
      <c r="V320" s="60" t="s">
        <v>702</v>
      </c>
      <c r="W320" s="61">
        <v>36</v>
      </c>
    </row>
    <row r="321" ht="14.25" customHeight="1" spans="22:23">
      <c r="V321" s="60" t="s">
        <v>703</v>
      </c>
      <c r="W321" s="60">
        <v>6.4</v>
      </c>
    </row>
    <row r="322" ht="14.25" customHeight="1" spans="22:23">
      <c r="V322" s="60" t="s">
        <v>704</v>
      </c>
      <c r="W322" s="61">
        <v>34</v>
      </c>
    </row>
    <row r="323" ht="14.25" customHeight="1" spans="22:23">
      <c r="V323" s="60" t="s">
        <v>705</v>
      </c>
      <c r="W323" s="61">
        <v>34</v>
      </c>
    </row>
    <row r="324" ht="14.25" customHeight="1" spans="22:23">
      <c r="V324" s="60" t="s">
        <v>706</v>
      </c>
      <c r="W324" s="61">
        <v>34</v>
      </c>
    </row>
    <row r="325" ht="14.25" customHeight="1" spans="22:23">
      <c r="V325" s="60" t="s">
        <v>707</v>
      </c>
      <c r="W325" s="61">
        <v>28</v>
      </c>
    </row>
    <row r="326" ht="14.25" customHeight="1" spans="22:23">
      <c r="V326" s="60" t="s">
        <v>708</v>
      </c>
      <c r="W326" s="61">
        <v>5</v>
      </c>
    </row>
    <row r="327" ht="14.25" customHeight="1" spans="22:23">
      <c r="V327" s="60" t="s">
        <v>263</v>
      </c>
      <c r="W327" s="61">
        <v>36</v>
      </c>
    </row>
    <row r="328" ht="14.25" customHeight="1" spans="22:23">
      <c r="V328" s="60" t="s">
        <v>709</v>
      </c>
      <c r="W328" s="60">
        <v>6.4</v>
      </c>
    </row>
    <row r="329" ht="14.25" customHeight="1" spans="22:23">
      <c r="V329" s="60" t="s">
        <v>710</v>
      </c>
      <c r="W329" s="60">
        <v>1.2</v>
      </c>
    </row>
    <row r="330" ht="14.25" customHeight="1" spans="22:23">
      <c r="V330" s="60" t="s">
        <v>711</v>
      </c>
      <c r="W330" s="61">
        <v>28</v>
      </c>
    </row>
    <row r="331" ht="14.25" customHeight="1" spans="22:23">
      <c r="V331" s="60" t="s">
        <v>712</v>
      </c>
      <c r="W331" s="61">
        <v>15</v>
      </c>
    </row>
    <row r="332" ht="14.25" customHeight="1" spans="22:23">
      <c r="V332" s="60" t="s">
        <v>713</v>
      </c>
      <c r="W332" s="61">
        <v>36</v>
      </c>
    </row>
    <row r="333" ht="14.25" customHeight="1" spans="22:23">
      <c r="V333" s="60" t="s">
        <v>714</v>
      </c>
      <c r="W333" s="60">
        <v>1.2</v>
      </c>
    </row>
    <row r="334" ht="14.25" customHeight="1" spans="22:23">
      <c r="V334" s="60" t="s">
        <v>715</v>
      </c>
      <c r="W334" s="61">
        <v>39</v>
      </c>
    </row>
    <row r="335" ht="14.25" customHeight="1" spans="22:23">
      <c r="V335" s="60" t="s">
        <v>716</v>
      </c>
      <c r="W335" s="61">
        <v>13</v>
      </c>
    </row>
    <row r="336" ht="14.25" customHeight="1" spans="22:23">
      <c r="V336" s="60" t="s">
        <v>717</v>
      </c>
      <c r="W336" s="60">
        <v>2.4</v>
      </c>
    </row>
    <row r="337" ht="14.25" customHeight="1" spans="22:23">
      <c r="V337" s="60" t="s">
        <v>718</v>
      </c>
      <c r="W337" s="61">
        <v>3</v>
      </c>
    </row>
    <row r="338" ht="14.25" customHeight="1" spans="22:23">
      <c r="V338" s="60" t="s">
        <v>133</v>
      </c>
      <c r="W338" s="61">
        <v>25</v>
      </c>
    </row>
    <row r="339" ht="14.25" customHeight="1" spans="22:23">
      <c r="V339" s="60" t="s">
        <v>719</v>
      </c>
      <c r="W339" s="61">
        <v>5</v>
      </c>
    </row>
    <row r="340" ht="14.25" customHeight="1" spans="22:23">
      <c r="V340" s="60" t="s">
        <v>720</v>
      </c>
      <c r="W340" s="61">
        <v>36</v>
      </c>
    </row>
    <row r="341" ht="14.25" customHeight="1" spans="22:23">
      <c r="V341" s="60" t="s">
        <v>319</v>
      </c>
      <c r="W341" s="61">
        <v>39</v>
      </c>
    </row>
    <row r="342" ht="14.25" customHeight="1" spans="22:23">
      <c r="V342" s="60" t="s">
        <v>721</v>
      </c>
      <c r="W342" s="61">
        <v>5</v>
      </c>
    </row>
    <row r="343" ht="14.25" customHeight="1" spans="22:23">
      <c r="V343" s="60" t="s">
        <v>722</v>
      </c>
      <c r="W343" s="60">
        <v>6.4</v>
      </c>
    </row>
    <row r="344" ht="14.25" customHeight="1" spans="22:23">
      <c r="V344" s="60" t="s">
        <v>723</v>
      </c>
      <c r="W344" s="61">
        <v>3</v>
      </c>
    </row>
    <row r="345" ht="14.25" customHeight="1" spans="22:23">
      <c r="V345" s="60" t="s">
        <v>724</v>
      </c>
      <c r="W345" s="61">
        <v>5</v>
      </c>
    </row>
    <row r="346" ht="14.25" customHeight="1" spans="22:23">
      <c r="V346" s="60" t="s">
        <v>204</v>
      </c>
      <c r="W346" s="61">
        <v>25</v>
      </c>
    </row>
    <row r="347" ht="14.25" customHeight="1" spans="22:23">
      <c r="V347" s="60" t="s">
        <v>725</v>
      </c>
      <c r="W347" s="61">
        <v>36</v>
      </c>
    </row>
    <row r="348" ht="60" customHeight="1" spans="22:23">
      <c r="V348" s="60" t="s">
        <v>230</v>
      </c>
      <c r="W348" s="61">
        <v>25</v>
      </c>
    </row>
    <row r="349" ht="60" customHeight="1" spans="22:23">
      <c r="V349" s="60" t="s">
        <v>726</v>
      </c>
      <c r="W349" s="61">
        <v>26</v>
      </c>
    </row>
    <row r="350" ht="14.25" customHeight="1" spans="22:23">
      <c r="V350" s="60" t="s">
        <v>139</v>
      </c>
      <c r="W350" s="61">
        <v>25</v>
      </c>
    </row>
    <row r="351" ht="14.25" customHeight="1" spans="22:23">
      <c r="V351" s="60" t="s">
        <v>727</v>
      </c>
      <c r="W351" s="61">
        <v>20</v>
      </c>
    </row>
    <row r="352" ht="14.25" customHeight="1" spans="22:23">
      <c r="V352" s="60" t="s">
        <v>728</v>
      </c>
      <c r="W352" s="61">
        <v>5</v>
      </c>
    </row>
    <row r="353" ht="14.25" customHeight="1" spans="22:23">
      <c r="V353" s="60" t="s">
        <v>729</v>
      </c>
      <c r="W353" s="61">
        <v>34</v>
      </c>
    </row>
    <row r="354" ht="14.25" customHeight="1" spans="22:23">
      <c r="V354" s="60" t="s">
        <v>730</v>
      </c>
      <c r="W354" s="61">
        <v>35</v>
      </c>
    </row>
    <row r="355" ht="14.25" customHeight="1" spans="22:23">
      <c r="V355" s="60" t="s">
        <v>731</v>
      </c>
      <c r="W355" s="60">
        <v>11.5</v>
      </c>
    </row>
    <row r="356" ht="14.25" customHeight="1" spans="22:23">
      <c r="V356" s="60" t="s">
        <v>732</v>
      </c>
      <c r="W356" s="61">
        <v>36</v>
      </c>
    </row>
    <row r="357" ht="14.25" customHeight="1" spans="22:23">
      <c r="V357" s="60" t="s">
        <v>150</v>
      </c>
      <c r="W357" s="61">
        <v>25</v>
      </c>
    </row>
    <row r="358" ht="14.25" customHeight="1" spans="22:23">
      <c r="V358" s="60" t="s">
        <v>733</v>
      </c>
      <c r="W358" s="61">
        <v>39</v>
      </c>
    </row>
    <row r="359" ht="14.25" customHeight="1" spans="22:23">
      <c r="V359" s="60" t="s">
        <v>734</v>
      </c>
      <c r="W359" s="61">
        <v>28</v>
      </c>
    </row>
    <row r="360" ht="14.25" customHeight="1" spans="22:23">
      <c r="V360" s="60" t="s">
        <v>67</v>
      </c>
      <c r="W360" s="61">
        <v>20</v>
      </c>
    </row>
    <row r="361" ht="14.25" customHeight="1" spans="22:23">
      <c r="V361" s="60" t="s">
        <v>735</v>
      </c>
      <c r="W361" s="61">
        <v>28</v>
      </c>
    </row>
    <row r="362" ht="14.25" customHeight="1" spans="22:23">
      <c r="V362" s="60" t="s">
        <v>736</v>
      </c>
      <c r="W362" s="61">
        <v>36</v>
      </c>
    </row>
    <row r="363" ht="14.25" customHeight="1" spans="22:23">
      <c r="V363" s="60" t="s">
        <v>163</v>
      </c>
      <c r="W363" s="61">
        <v>36</v>
      </c>
    </row>
    <row r="364" ht="14.25" customHeight="1" spans="22:23">
      <c r="V364" s="60" t="s">
        <v>737</v>
      </c>
      <c r="W364" s="61">
        <v>36</v>
      </c>
    </row>
    <row r="365" ht="14.25" customHeight="1" spans="22:23">
      <c r="V365" s="60" t="s">
        <v>738</v>
      </c>
      <c r="W365" s="61">
        <v>38</v>
      </c>
    </row>
    <row r="366" ht="14.25" customHeight="1" spans="22:23">
      <c r="V366" s="60" t="s">
        <v>739</v>
      </c>
      <c r="W366" s="61">
        <v>36</v>
      </c>
    </row>
    <row r="367" ht="14.25" customHeight="1" spans="22:23">
      <c r="V367" s="60" t="s">
        <v>740</v>
      </c>
      <c r="W367" s="60">
        <v>2.4</v>
      </c>
    </row>
    <row r="368" ht="14.25" customHeight="1" spans="22:23">
      <c r="V368" s="60" t="s">
        <v>741</v>
      </c>
      <c r="W368" s="61">
        <v>36</v>
      </c>
    </row>
    <row r="369" ht="14.25" customHeight="1" spans="22:23">
      <c r="V369" s="60" t="s">
        <v>742</v>
      </c>
      <c r="W369" s="61">
        <v>38</v>
      </c>
    </row>
    <row r="370" ht="14.25" customHeight="1" spans="22:23">
      <c r="V370" s="60" t="s">
        <v>488</v>
      </c>
      <c r="W370" s="61">
        <v>48</v>
      </c>
    </row>
    <row r="371" ht="14.25" customHeight="1" spans="22:23">
      <c r="V371" s="60" t="s">
        <v>743</v>
      </c>
      <c r="W371" s="61">
        <v>13</v>
      </c>
    </row>
    <row r="372" ht="14.25" customHeight="1" spans="22:23">
      <c r="V372" s="60" t="s">
        <v>744</v>
      </c>
      <c r="W372" s="61">
        <v>16</v>
      </c>
    </row>
    <row r="373" ht="14.25" customHeight="1" spans="22:23">
      <c r="V373" s="60" t="s">
        <v>459</v>
      </c>
      <c r="W373" s="61">
        <v>48</v>
      </c>
    </row>
    <row r="374" ht="14.25" customHeight="1" spans="22:23">
      <c r="V374" s="60" t="s">
        <v>189</v>
      </c>
      <c r="W374" s="61">
        <v>36</v>
      </c>
    </row>
    <row r="375" ht="14.25" customHeight="1" spans="22:23">
      <c r="V375" s="60" t="s">
        <v>745</v>
      </c>
      <c r="W375" s="61">
        <v>39</v>
      </c>
    </row>
    <row r="376" ht="14.25" customHeight="1" spans="22:23">
      <c r="V376" s="60" t="s">
        <v>746</v>
      </c>
      <c r="W376" s="61">
        <v>40</v>
      </c>
    </row>
    <row r="377" ht="14.25" customHeight="1" spans="22:23">
      <c r="V377" s="60" t="s">
        <v>747</v>
      </c>
      <c r="W377" s="61">
        <v>5</v>
      </c>
    </row>
    <row r="378" ht="14.25" customHeight="1" spans="22:23">
      <c r="V378" s="60" t="s">
        <v>325</v>
      </c>
      <c r="W378" s="61">
        <v>36</v>
      </c>
    </row>
    <row r="379" ht="14.25" customHeight="1" spans="22:23">
      <c r="V379" s="60" t="s">
        <v>748</v>
      </c>
      <c r="W379" s="61">
        <v>5</v>
      </c>
    </row>
    <row r="380" ht="14.25" customHeight="1" spans="22:23">
      <c r="V380" s="60" t="s">
        <v>749</v>
      </c>
      <c r="W380" s="61">
        <v>40</v>
      </c>
    </row>
    <row r="381" ht="14.25" customHeight="1" spans="22:23">
      <c r="V381" s="60" t="s">
        <v>750</v>
      </c>
      <c r="W381" s="61">
        <v>5</v>
      </c>
    </row>
    <row r="382" ht="14.25" customHeight="1" spans="22:23">
      <c r="V382" s="60" t="s">
        <v>751</v>
      </c>
      <c r="W382" s="60">
        <v>16.7</v>
      </c>
    </row>
    <row r="383" ht="14.25" customHeight="1" spans="22:23">
      <c r="V383" s="60" t="s">
        <v>752</v>
      </c>
      <c r="W383" s="61">
        <v>40</v>
      </c>
    </row>
    <row r="384" ht="14.25" customHeight="1" spans="22:23">
      <c r="V384" s="60" t="s">
        <v>753</v>
      </c>
      <c r="W384" s="61">
        <v>39</v>
      </c>
    </row>
    <row r="385" ht="14.25" customHeight="1" spans="22:23">
      <c r="V385" s="60" t="s">
        <v>754</v>
      </c>
      <c r="W385" s="61">
        <v>48</v>
      </c>
    </row>
    <row r="386" ht="14.25" customHeight="1" spans="22:23">
      <c r="V386" s="60" t="s">
        <v>755</v>
      </c>
      <c r="W386" s="61">
        <v>13</v>
      </c>
    </row>
    <row r="387" ht="14.25" customHeight="1" spans="22:23">
      <c r="V387" s="60" t="s">
        <v>756</v>
      </c>
      <c r="W387" s="61">
        <v>48</v>
      </c>
    </row>
    <row r="388" ht="14.25" customHeight="1" spans="22:23">
      <c r="V388" s="60" t="s">
        <v>757</v>
      </c>
      <c r="W388" s="61">
        <v>40</v>
      </c>
    </row>
    <row r="389" ht="14.25" customHeight="1" spans="22:23">
      <c r="V389" s="60" t="s">
        <v>582</v>
      </c>
      <c r="W389" s="61">
        <v>40</v>
      </c>
    </row>
    <row r="390" ht="14.25" customHeight="1" spans="22:23">
      <c r="V390" s="60" t="s">
        <v>592</v>
      </c>
      <c r="W390" s="61">
        <v>40</v>
      </c>
    </row>
    <row r="391" ht="14.25" customHeight="1" spans="22:23">
      <c r="V391" s="60" t="s">
        <v>758</v>
      </c>
      <c r="W391" s="61">
        <v>39</v>
      </c>
    </row>
    <row r="392" ht="14.25" customHeight="1" spans="22:23">
      <c r="V392" s="60" t="s">
        <v>759</v>
      </c>
      <c r="W392" s="60">
        <v>2.4</v>
      </c>
    </row>
    <row r="393" ht="14.25" customHeight="1" spans="22:23">
      <c r="V393" s="60" t="s">
        <v>760</v>
      </c>
      <c r="W393" s="60">
        <v>2.4</v>
      </c>
    </row>
    <row r="394" ht="14.25" customHeight="1" spans="22:23">
      <c r="V394" s="60" t="s">
        <v>761</v>
      </c>
      <c r="W394" s="61">
        <v>40</v>
      </c>
    </row>
    <row r="395" ht="14.25" customHeight="1" spans="22:23">
      <c r="V395" s="60" t="s">
        <v>762</v>
      </c>
      <c r="W395" s="61">
        <v>40</v>
      </c>
    </row>
    <row r="396" ht="14.25" customHeight="1" spans="22:23">
      <c r="V396" s="60" t="s">
        <v>763</v>
      </c>
      <c r="W396" s="61">
        <v>39</v>
      </c>
    </row>
    <row r="397" ht="14.25" customHeight="1" spans="22:23">
      <c r="V397" s="60" t="s">
        <v>764</v>
      </c>
      <c r="W397" s="61">
        <v>39</v>
      </c>
    </row>
    <row r="398" ht="14.25" customHeight="1" spans="22:23">
      <c r="V398" s="60" t="s">
        <v>765</v>
      </c>
      <c r="W398" s="61">
        <v>39</v>
      </c>
    </row>
    <row r="399" ht="14.25" customHeight="1" spans="22:23">
      <c r="V399" s="60" t="s">
        <v>766</v>
      </c>
      <c r="W399" s="61">
        <v>36</v>
      </c>
    </row>
    <row r="400" ht="14.25" customHeight="1" spans="22:23">
      <c r="V400" s="60" t="s">
        <v>58</v>
      </c>
      <c r="W400" s="61">
        <v>36</v>
      </c>
    </row>
    <row r="401" ht="14.25" customHeight="1" spans="22:23">
      <c r="V401" s="60" t="s">
        <v>767</v>
      </c>
      <c r="W401" s="61">
        <v>40</v>
      </c>
    </row>
    <row r="402" ht="14.25" customHeight="1" spans="22:23">
      <c r="V402" s="60" t="s">
        <v>768</v>
      </c>
      <c r="W402" s="60">
        <v>17.7</v>
      </c>
    </row>
    <row r="403" ht="14.25" customHeight="1" spans="22:23">
      <c r="V403" s="60" t="s">
        <v>769</v>
      </c>
      <c r="W403" s="61">
        <v>40</v>
      </c>
    </row>
    <row r="404" ht="14.25" customHeight="1" spans="22:23">
      <c r="V404" s="60" t="s">
        <v>38</v>
      </c>
      <c r="W404" s="61">
        <v>48</v>
      </c>
    </row>
    <row r="405" ht="14.25" customHeight="1" spans="22:23">
      <c r="V405" s="60" t="s">
        <v>770</v>
      </c>
      <c r="W405" s="61">
        <v>36</v>
      </c>
    </row>
    <row r="406" ht="14.25" customHeight="1" spans="22:23">
      <c r="V406" s="60" t="s">
        <v>196</v>
      </c>
      <c r="W406" s="61">
        <v>36</v>
      </c>
    </row>
    <row r="407" ht="14.25" customHeight="1" spans="22:23">
      <c r="V407" s="60" t="s">
        <v>771</v>
      </c>
      <c r="W407" s="61">
        <v>36</v>
      </c>
    </row>
    <row r="408" ht="15" spans="22:23">
      <c r="V408" s="60" t="s">
        <v>772</v>
      </c>
      <c r="W408" s="61">
        <v>36</v>
      </c>
    </row>
    <row r="409" ht="15" spans="22:23">
      <c r="V409" s="60" t="s">
        <v>773</v>
      </c>
      <c r="W409" s="61">
        <v>36</v>
      </c>
    </row>
    <row r="410" ht="15" spans="22:23">
      <c r="V410" s="60" t="s">
        <v>774</v>
      </c>
      <c r="W410" s="61">
        <v>36</v>
      </c>
    </row>
    <row r="411" ht="15" spans="22:23">
      <c r="V411" s="60" t="s">
        <v>775</v>
      </c>
      <c r="W411" s="61">
        <v>40</v>
      </c>
    </row>
    <row r="412" ht="15" spans="22:23">
      <c r="V412" s="60" t="s">
        <v>776</v>
      </c>
      <c r="W412" s="61">
        <v>40</v>
      </c>
    </row>
    <row r="413" ht="15" spans="22:23">
      <c r="V413" s="60" t="s">
        <v>181</v>
      </c>
      <c r="W413" s="61">
        <v>39</v>
      </c>
    </row>
    <row r="414" ht="15" spans="22:23">
      <c r="V414" s="60" t="s">
        <v>777</v>
      </c>
      <c r="W414" s="61">
        <v>40</v>
      </c>
    </row>
    <row r="415" ht="15" spans="22:23">
      <c r="V415" s="60" t="s">
        <v>13</v>
      </c>
      <c r="W415" s="61">
        <v>36</v>
      </c>
    </row>
    <row r="416" ht="15" spans="22:23">
      <c r="V416" s="60" t="s">
        <v>778</v>
      </c>
      <c r="W416" s="61">
        <v>20</v>
      </c>
    </row>
    <row r="417" ht="15" spans="22:23">
      <c r="V417" s="60" t="s">
        <v>779</v>
      </c>
      <c r="W417" s="61">
        <v>36</v>
      </c>
    </row>
    <row r="418" ht="15" spans="22:23">
      <c r="V418" s="60" t="s">
        <v>780</v>
      </c>
      <c r="W418" s="61">
        <v>40</v>
      </c>
    </row>
    <row r="419" ht="15" spans="22:23">
      <c r="V419" s="60" t="s">
        <v>781</v>
      </c>
      <c r="W419" s="61">
        <v>48</v>
      </c>
    </row>
    <row r="420" ht="15" spans="22:23">
      <c r="V420" s="60" t="s">
        <v>33</v>
      </c>
      <c r="W420" s="61">
        <v>36</v>
      </c>
    </row>
    <row r="421" ht="15" spans="22:23">
      <c r="V421" s="60" t="s">
        <v>294</v>
      </c>
      <c r="W421" s="61">
        <v>35</v>
      </c>
    </row>
    <row r="422" ht="15" spans="22:23">
      <c r="V422" s="60" t="s">
        <v>782</v>
      </c>
      <c r="W422" s="60">
        <v>11.2</v>
      </c>
    </row>
    <row r="423" ht="15" spans="22:23">
      <c r="V423" s="60" t="s">
        <v>783</v>
      </c>
      <c r="W423" s="61">
        <v>39</v>
      </c>
    </row>
    <row r="424" ht="15" spans="22:23">
      <c r="V424" s="60" t="s">
        <v>784</v>
      </c>
      <c r="W424" s="60">
        <v>14.7</v>
      </c>
    </row>
    <row r="425" ht="15" spans="22:23">
      <c r="V425" s="60" t="s">
        <v>785</v>
      </c>
      <c r="W425" s="61">
        <v>40</v>
      </c>
    </row>
    <row r="426" ht="15" spans="22:23">
      <c r="V426" s="60" t="s">
        <v>786</v>
      </c>
      <c r="W426" s="61">
        <v>36</v>
      </c>
    </row>
    <row r="427" ht="15" spans="22:23">
      <c r="V427" s="60" t="s">
        <v>206</v>
      </c>
      <c r="W427" s="61">
        <v>36</v>
      </c>
    </row>
    <row r="428" ht="15" spans="22:23">
      <c r="V428" s="60" t="s">
        <v>516</v>
      </c>
      <c r="W428" s="60">
        <v>29.5</v>
      </c>
    </row>
    <row r="429" ht="15" spans="22:23">
      <c r="V429" s="60" t="s">
        <v>787</v>
      </c>
      <c r="W429" s="61">
        <v>36</v>
      </c>
    </row>
    <row r="430" ht="15" spans="22:23">
      <c r="V430" s="60" t="s">
        <v>788</v>
      </c>
      <c r="W430" s="61">
        <v>36</v>
      </c>
    </row>
    <row r="431" ht="15" spans="22:23">
      <c r="V431" s="60" t="s">
        <v>789</v>
      </c>
      <c r="W431" s="60">
        <v>16.7</v>
      </c>
    </row>
    <row r="432" ht="15" spans="22:23">
      <c r="V432" s="60" t="s">
        <v>790</v>
      </c>
      <c r="W432" s="61">
        <v>40</v>
      </c>
    </row>
    <row r="433" ht="15" spans="22:23">
      <c r="V433" s="60" t="s">
        <v>791</v>
      </c>
      <c r="W433" s="61">
        <v>36</v>
      </c>
    </row>
    <row r="434" ht="15" spans="22:23">
      <c r="V434" s="60" t="s">
        <v>792</v>
      </c>
      <c r="W434" s="61">
        <v>35</v>
      </c>
    </row>
    <row r="435" ht="15" spans="22:23">
      <c r="V435" s="60" t="s">
        <v>793</v>
      </c>
      <c r="W435" s="60">
        <v>14.7</v>
      </c>
    </row>
    <row r="436" ht="15" spans="22:23">
      <c r="V436" s="60" t="s">
        <v>794</v>
      </c>
      <c r="W436" s="61">
        <v>36</v>
      </c>
    </row>
    <row r="437" ht="15" spans="22:23">
      <c r="V437" s="60" t="s">
        <v>795</v>
      </c>
      <c r="W437" s="61">
        <v>39</v>
      </c>
    </row>
    <row r="438" ht="15" spans="22:23">
      <c r="V438" s="60" t="s">
        <v>796</v>
      </c>
      <c r="W438" s="61">
        <v>36</v>
      </c>
    </row>
    <row r="439" ht="15" spans="22:23">
      <c r="V439" s="60" t="s">
        <v>797</v>
      </c>
      <c r="W439" s="60">
        <v>2.4</v>
      </c>
    </row>
    <row r="440" ht="15" spans="22:23">
      <c r="V440" s="60" t="s">
        <v>798</v>
      </c>
      <c r="W440" s="61">
        <v>36</v>
      </c>
    </row>
    <row r="441" ht="15" spans="22:23">
      <c r="V441" s="60" t="s">
        <v>799</v>
      </c>
      <c r="W441" s="61">
        <v>40</v>
      </c>
    </row>
    <row r="442" ht="15" spans="22:23">
      <c r="V442" s="60" t="s">
        <v>800</v>
      </c>
      <c r="W442" s="61">
        <v>36</v>
      </c>
    </row>
    <row r="443" ht="15" spans="22:23">
      <c r="V443" s="60" t="s">
        <v>168</v>
      </c>
      <c r="W443" s="61">
        <v>35</v>
      </c>
    </row>
    <row r="444" ht="15" spans="22:23">
      <c r="V444" s="60" t="s">
        <v>588</v>
      </c>
      <c r="W444" s="61">
        <v>40</v>
      </c>
    </row>
    <row r="445" ht="15" spans="22:23">
      <c r="V445" s="60" t="s">
        <v>801</v>
      </c>
      <c r="W445" s="61">
        <v>39</v>
      </c>
    </row>
    <row r="446" ht="15" spans="22:23">
      <c r="V446" s="60" t="s">
        <v>802</v>
      </c>
      <c r="W446" s="61">
        <v>35</v>
      </c>
    </row>
    <row r="447" ht="15" spans="22:23">
      <c r="V447" s="60" t="s">
        <v>803</v>
      </c>
      <c r="W447" s="60">
        <v>17.7</v>
      </c>
    </row>
    <row r="448" ht="15" spans="22:23">
      <c r="V448" s="60" t="s">
        <v>804</v>
      </c>
      <c r="W448" s="61">
        <v>39</v>
      </c>
    </row>
    <row r="449" ht="15" spans="22:23">
      <c r="V449" s="60" t="s">
        <v>805</v>
      </c>
      <c r="W449" s="61">
        <v>36</v>
      </c>
    </row>
    <row r="450" ht="15" spans="22:23">
      <c r="V450" s="60" t="s">
        <v>806</v>
      </c>
      <c r="W450" s="61">
        <v>36</v>
      </c>
    </row>
    <row r="451" ht="15" spans="22:23">
      <c r="V451" s="60" t="s">
        <v>807</v>
      </c>
      <c r="W451" s="61">
        <v>36</v>
      </c>
    </row>
    <row r="452" ht="15" spans="22:23">
      <c r="V452" s="60" t="s">
        <v>808</v>
      </c>
      <c r="W452" s="61">
        <v>13</v>
      </c>
    </row>
    <row r="453" ht="15" spans="22:23">
      <c r="V453" s="60" t="s">
        <v>809</v>
      </c>
      <c r="W453" s="61">
        <v>36</v>
      </c>
    </row>
    <row r="454" ht="15" spans="22:23">
      <c r="V454" s="60" t="s">
        <v>810</v>
      </c>
      <c r="W454" s="61">
        <v>36</v>
      </c>
    </row>
    <row r="455" ht="15" spans="22:23">
      <c r="V455" s="60" t="s">
        <v>811</v>
      </c>
      <c r="W455" s="60">
        <v>12.5</v>
      </c>
    </row>
    <row r="456" ht="15" spans="22:23">
      <c r="V456" s="60" t="s">
        <v>21</v>
      </c>
      <c r="W456" s="61">
        <v>48</v>
      </c>
    </row>
    <row r="457" ht="15" spans="22:23">
      <c r="V457" s="60" t="s">
        <v>812</v>
      </c>
      <c r="W457" s="61">
        <v>36</v>
      </c>
    </row>
    <row r="458" ht="15" spans="22:23">
      <c r="V458" s="60" t="s">
        <v>813</v>
      </c>
      <c r="W458" s="60">
        <v>14.7</v>
      </c>
    </row>
    <row r="459" ht="15" spans="22:23">
      <c r="V459" s="60" t="s">
        <v>814</v>
      </c>
      <c r="W459" s="61">
        <v>40</v>
      </c>
    </row>
    <row r="460" ht="15" spans="22:23">
      <c r="V460" s="60" t="s">
        <v>815</v>
      </c>
      <c r="W460" s="61">
        <v>36</v>
      </c>
    </row>
    <row r="461" ht="15" spans="22:23">
      <c r="V461" s="60" t="s">
        <v>816</v>
      </c>
      <c r="W461" s="61">
        <v>40</v>
      </c>
    </row>
    <row r="462" ht="15" spans="22:23">
      <c r="V462" s="60" t="s">
        <v>817</v>
      </c>
      <c r="W462" s="61">
        <v>40</v>
      </c>
    </row>
    <row r="463" ht="15" spans="22:23">
      <c r="V463" s="60" t="s">
        <v>818</v>
      </c>
      <c r="W463" s="61">
        <v>40</v>
      </c>
    </row>
    <row r="464" ht="15" spans="22:23">
      <c r="V464" s="60" t="s">
        <v>217</v>
      </c>
      <c r="W464" s="60">
        <v>29.5</v>
      </c>
    </row>
    <row r="465" ht="15" spans="22:23">
      <c r="V465" s="60" t="s">
        <v>579</v>
      </c>
      <c r="W465" s="61">
        <v>40</v>
      </c>
    </row>
    <row r="466" ht="15" spans="22:23">
      <c r="V466" s="60" t="s">
        <v>819</v>
      </c>
      <c r="W466" s="61">
        <v>40</v>
      </c>
    </row>
    <row r="467" ht="15" spans="22:23">
      <c r="V467" s="60" t="s">
        <v>585</v>
      </c>
      <c r="W467" s="61">
        <v>40</v>
      </c>
    </row>
    <row r="468" ht="15" spans="22:23">
      <c r="V468" s="60" t="s">
        <v>820</v>
      </c>
      <c r="W468" s="61">
        <v>13</v>
      </c>
    </row>
    <row r="469" ht="15" spans="22:23">
      <c r="V469" s="60" t="s">
        <v>371</v>
      </c>
      <c r="W469" s="61">
        <v>36</v>
      </c>
    </row>
    <row r="470" ht="15" spans="22:23">
      <c r="V470" s="60" t="s">
        <v>821</v>
      </c>
      <c r="W470" s="60">
        <v>10.5</v>
      </c>
    </row>
    <row r="471" ht="15" spans="22:23">
      <c r="V471" s="60" t="s">
        <v>822</v>
      </c>
      <c r="W471" s="61">
        <v>38</v>
      </c>
    </row>
    <row r="472" ht="15" spans="22:23">
      <c r="V472" s="60" t="s">
        <v>242</v>
      </c>
      <c r="W472" s="61">
        <v>38</v>
      </c>
    </row>
    <row r="473" ht="15" spans="22:23">
      <c r="V473" s="60" t="s">
        <v>823</v>
      </c>
      <c r="W473" s="61">
        <v>48</v>
      </c>
    </row>
    <row r="474" ht="15" spans="22:23">
      <c r="V474" s="60" t="s">
        <v>824</v>
      </c>
      <c r="W474" s="60">
        <v>17.7</v>
      </c>
    </row>
    <row r="475" ht="15" spans="22:23">
      <c r="V475" s="60" t="s">
        <v>400</v>
      </c>
      <c r="W475" s="61">
        <v>38</v>
      </c>
    </row>
    <row r="476" ht="15" spans="22:23">
      <c r="V476" s="60" t="s">
        <v>825</v>
      </c>
      <c r="W476" s="61">
        <v>38</v>
      </c>
    </row>
    <row r="477" ht="15" spans="22:23">
      <c r="V477" s="60" t="s">
        <v>497</v>
      </c>
      <c r="W477" s="61">
        <v>48</v>
      </c>
    </row>
    <row r="478" ht="15" spans="22:23">
      <c r="V478" s="60" t="s">
        <v>826</v>
      </c>
      <c r="W478" s="61">
        <v>38</v>
      </c>
    </row>
    <row r="479" ht="15" spans="22:23">
      <c r="V479" s="60" t="s">
        <v>827</v>
      </c>
      <c r="W479" s="61">
        <v>38</v>
      </c>
    </row>
    <row r="480" ht="15" spans="22:23">
      <c r="V480" s="60" t="s">
        <v>828</v>
      </c>
      <c r="W480" s="61">
        <v>48</v>
      </c>
    </row>
    <row r="481" ht="15" spans="22:23">
      <c r="V481" s="60" t="s">
        <v>829</v>
      </c>
      <c r="W481" s="61">
        <v>38</v>
      </c>
    </row>
    <row r="482" ht="15" spans="22:23">
      <c r="V482" s="60" t="s">
        <v>830</v>
      </c>
      <c r="W482" s="60">
        <v>14.7</v>
      </c>
    </row>
    <row r="483" ht="15" spans="22:23">
      <c r="V483" s="60" t="s">
        <v>831</v>
      </c>
      <c r="W483" s="61">
        <v>11</v>
      </c>
    </row>
    <row r="484" ht="15" spans="22:23">
      <c r="V484" s="60" t="s">
        <v>832</v>
      </c>
      <c r="W484" s="61">
        <v>48</v>
      </c>
    </row>
    <row r="485" ht="15" spans="22:23">
      <c r="V485" s="60" t="s">
        <v>833</v>
      </c>
      <c r="W485" s="61">
        <v>48</v>
      </c>
    </row>
    <row r="486" ht="15" spans="22:23">
      <c r="V486" s="60" t="s">
        <v>226</v>
      </c>
      <c r="W486" s="61">
        <v>36</v>
      </c>
    </row>
    <row r="487" ht="15" spans="22:23">
      <c r="V487" s="60" t="s">
        <v>454</v>
      </c>
      <c r="W487" s="61">
        <v>48</v>
      </c>
    </row>
    <row r="488" ht="15" spans="22:23">
      <c r="V488" s="60" t="s">
        <v>834</v>
      </c>
      <c r="W488" s="60">
        <v>10.5</v>
      </c>
    </row>
    <row r="489" ht="15" spans="22:23">
      <c r="V489" s="60" t="s">
        <v>835</v>
      </c>
      <c r="W489" s="61">
        <v>48</v>
      </c>
    </row>
    <row r="490" ht="15" spans="22:23">
      <c r="V490" s="60" t="s">
        <v>836</v>
      </c>
      <c r="W490" s="61">
        <v>38</v>
      </c>
    </row>
    <row r="491" ht="15" spans="22:23">
      <c r="V491" s="60" t="s">
        <v>837</v>
      </c>
      <c r="W491" s="61">
        <v>38</v>
      </c>
    </row>
    <row r="492" ht="15" spans="22:23">
      <c r="V492" s="60" t="s">
        <v>838</v>
      </c>
      <c r="W492" s="61">
        <v>22</v>
      </c>
    </row>
    <row r="493" ht="15" spans="22:23">
      <c r="V493" s="60" t="s">
        <v>839</v>
      </c>
      <c r="W493" s="61">
        <v>48</v>
      </c>
    </row>
    <row r="494" ht="15" spans="22:23">
      <c r="V494" s="60" t="s">
        <v>840</v>
      </c>
      <c r="W494" s="61">
        <v>38</v>
      </c>
    </row>
    <row r="495" ht="15" spans="22:23">
      <c r="V495" s="60" t="s">
        <v>233</v>
      </c>
      <c r="W495" s="61">
        <v>36</v>
      </c>
    </row>
    <row r="496" ht="15" spans="22:23">
      <c r="V496" s="60" t="s">
        <v>353</v>
      </c>
      <c r="W496" s="61">
        <v>36</v>
      </c>
    </row>
    <row r="497" ht="15" spans="22:23">
      <c r="V497" s="60" t="s">
        <v>29</v>
      </c>
      <c r="W497" s="61">
        <v>48</v>
      </c>
    </row>
    <row r="498" ht="15" spans="22:23">
      <c r="V498" s="60" t="s">
        <v>91</v>
      </c>
      <c r="W498" s="61">
        <v>48</v>
      </c>
    </row>
    <row r="499" ht="15" spans="22:23">
      <c r="V499" s="60" t="s">
        <v>841</v>
      </c>
      <c r="W499" s="61">
        <v>11</v>
      </c>
    </row>
    <row r="500" ht="15" spans="22:23">
      <c r="V500" s="60" t="s">
        <v>368</v>
      </c>
      <c r="W500" s="61">
        <v>36</v>
      </c>
    </row>
    <row r="501" ht="15" spans="22:23">
      <c r="V501" s="60" t="s">
        <v>283</v>
      </c>
      <c r="W501" s="61">
        <v>38</v>
      </c>
    </row>
    <row r="502" ht="15" spans="22:23">
      <c r="V502" s="60" t="s">
        <v>276</v>
      </c>
      <c r="W502" s="61">
        <v>36</v>
      </c>
    </row>
    <row r="503" ht="15" spans="22:23">
      <c r="V503" s="60" t="s">
        <v>842</v>
      </c>
      <c r="W503" s="61">
        <v>48</v>
      </c>
    </row>
    <row r="504" ht="15" spans="22:23">
      <c r="V504" s="60" t="s">
        <v>843</v>
      </c>
      <c r="W504" s="61">
        <v>34</v>
      </c>
    </row>
    <row r="505" ht="15" spans="22:23">
      <c r="V505" s="60" t="s">
        <v>221</v>
      </c>
      <c r="W505" s="61">
        <v>25</v>
      </c>
    </row>
    <row r="506" ht="15" spans="22:23">
      <c r="V506" s="60" t="s">
        <v>844</v>
      </c>
      <c r="W506" s="61">
        <v>38</v>
      </c>
    </row>
    <row r="507" ht="15" spans="22:23">
      <c r="V507" s="60" t="s">
        <v>845</v>
      </c>
      <c r="W507" s="61">
        <v>13</v>
      </c>
    </row>
    <row r="508" ht="15" spans="22:23">
      <c r="V508" s="60" t="s">
        <v>448</v>
      </c>
      <c r="W508" s="61">
        <v>48</v>
      </c>
    </row>
    <row r="509" ht="15" spans="22:23">
      <c r="V509" s="60" t="s">
        <v>846</v>
      </c>
      <c r="W509" s="61">
        <v>38</v>
      </c>
    </row>
    <row r="510" ht="15" spans="22:23">
      <c r="V510" s="60" t="s">
        <v>394</v>
      </c>
      <c r="W510" s="61">
        <v>38</v>
      </c>
    </row>
    <row r="511" ht="15" spans="22:23">
      <c r="V511" s="60" t="s">
        <v>290</v>
      </c>
      <c r="W511" s="61">
        <v>36</v>
      </c>
    </row>
    <row r="512" ht="15" spans="22:23">
      <c r="V512" s="60" t="s">
        <v>847</v>
      </c>
      <c r="W512" s="61">
        <v>38</v>
      </c>
    </row>
    <row r="513" ht="15" spans="22:23">
      <c r="V513" s="60" t="s">
        <v>419</v>
      </c>
      <c r="W513" s="61">
        <v>38</v>
      </c>
    </row>
    <row r="514" ht="15" spans="22:23">
      <c r="V514" s="60" t="s">
        <v>403</v>
      </c>
      <c r="W514" s="61">
        <v>38</v>
      </c>
    </row>
    <row r="515" ht="15" spans="22:23">
      <c r="V515" s="60" t="s">
        <v>296</v>
      </c>
      <c r="W515" s="61">
        <v>36</v>
      </c>
    </row>
    <row r="516" ht="15" spans="22:23">
      <c r="V516" s="60" t="s">
        <v>62</v>
      </c>
      <c r="W516" s="61">
        <v>48</v>
      </c>
    </row>
    <row r="517" ht="15" spans="22:23">
      <c r="V517" s="60" t="s">
        <v>848</v>
      </c>
      <c r="W517" s="61">
        <v>38</v>
      </c>
    </row>
    <row r="518" ht="15" spans="22:23">
      <c r="V518" s="60" t="s">
        <v>849</v>
      </c>
      <c r="W518" s="61">
        <v>48</v>
      </c>
    </row>
    <row r="519" ht="15" spans="22:23">
      <c r="V519" s="60" t="s">
        <v>484</v>
      </c>
      <c r="W519" s="61">
        <v>48</v>
      </c>
    </row>
    <row r="520" ht="15" spans="22:23">
      <c r="V520" s="60" t="s">
        <v>850</v>
      </c>
      <c r="W520" s="61">
        <v>38</v>
      </c>
    </row>
    <row r="521" ht="15" spans="22:23">
      <c r="V521" s="60" t="s">
        <v>397</v>
      </c>
      <c r="W521" s="61">
        <v>38</v>
      </c>
    </row>
    <row r="522" ht="15" spans="22:23">
      <c r="V522" s="60" t="s">
        <v>851</v>
      </c>
      <c r="W522" s="61">
        <v>48</v>
      </c>
    </row>
    <row r="523" ht="15" spans="22:23">
      <c r="V523" s="60" t="s">
        <v>47</v>
      </c>
      <c r="W523" s="61">
        <v>48</v>
      </c>
    </row>
    <row r="524" ht="15" spans="22:23">
      <c r="V524" s="60" t="s">
        <v>852</v>
      </c>
      <c r="W524" s="61">
        <v>48</v>
      </c>
    </row>
    <row r="525" ht="15" spans="22:23">
      <c r="V525" s="60" t="s">
        <v>84</v>
      </c>
      <c r="W525" s="61">
        <v>48</v>
      </c>
    </row>
    <row r="526" ht="15" spans="22:23">
      <c r="V526" s="60" t="s">
        <v>853</v>
      </c>
      <c r="W526" s="60">
        <v>10.5</v>
      </c>
    </row>
    <row r="527" ht="15" spans="22:23">
      <c r="V527" s="60" t="s">
        <v>854</v>
      </c>
      <c r="W527" s="61">
        <v>48</v>
      </c>
    </row>
    <row r="528" ht="15" spans="22:23">
      <c r="V528" s="60" t="s">
        <v>855</v>
      </c>
      <c r="W528" s="60">
        <v>17.7</v>
      </c>
    </row>
    <row r="529" ht="15" spans="22:23">
      <c r="V529" s="60" t="s">
        <v>856</v>
      </c>
      <c r="W529" s="61">
        <v>38</v>
      </c>
    </row>
    <row r="530" ht="15" spans="22:23">
      <c r="V530" s="60" t="s">
        <v>857</v>
      </c>
      <c r="W530" s="61">
        <v>2</v>
      </c>
    </row>
    <row r="531" ht="15" spans="22:23">
      <c r="V531" s="60" t="s">
        <v>858</v>
      </c>
      <c r="W531" s="61">
        <v>34</v>
      </c>
    </row>
    <row r="532" ht="15" spans="22:23">
      <c r="V532" s="60" t="s">
        <v>859</v>
      </c>
      <c r="W532" s="60">
        <v>6.4</v>
      </c>
    </row>
    <row r="533" ht="15" spans="22:23">
      <c r="V533" s="60" t="s">
        <v>860</v>
      </c>
      <c r="W533" s="61">
        <v>36</v>
      </c>
    </row>
    <row r="534" ht="15" spans="22:23">
      <c r="V534" s="60" t="s">
        <v>861</v>
      </c>
      <c r="W534" s="61">
        <v>38</v>
      </c>
    </row>
    <row r="535" ht="15" spans="22:23">
      <c r="V535" s="60" t="s">
        <v>862</v>
      </c>
      <c r="W535" s="61">
        <v>48</v>
      </c>
    </row>
    <row r="536" ht="15" spans="22:23">
      <c r="V536" s="60" t="s">
        <v>504</v>
      </c>
      <c r="W536" s="61">
        <v>48</v>
      </c>
    </row>
    <row r="537" ht="15" spans="22:23">
      <c r="V537" s="60" t="s">
        <v>863</v>
      </c>
      <c r="W537" s="61">
        <v>48</v>
      </c>
    </row>
    <row r="538" ht="15" spans="22:23">
      <c r="V538" s="60" t="s">
        <v>246</v>
      </c>
      <c r="W538" s="61">
        <v>38</v>
      </c>
    </row>
    <row r="539" ht="15" spans="22:23">
      <c r="V539" s="60" t="s">
        <v>864</v>
      </c>
      <c r="W539" s="61">
        <v>38</v>
      </c>
    </row>
    <row r="540" ht="15" spans="22:23">
      <c r="V540" s="60" t="s">
        <v>865</v>
      </c>
      <c r="W540" s="61">
        <v>2</v>
      </c>
    </row>
    <row r="541" ht="15" spans="22:23">
      <c r="V541" s="60" t="s">
        <v>437</v>
      </c>
      <c r="W541" s="61">
        <v>36</v>
      </c>
    </row>
    <row r="542" ht="15" spans="22:23">
      <c r="V542" s="60" t="s">
        <v>365</v>
      </c>
      <c r="W542" s="61">
        <v>36</v>
      </c>
    </row>
    <row r="543" ht="15" spans="22:23">
      <c r="V543" s="60" t="s">
        <v>387</v>
      </c>
      <c r="W543" s="61">
        <v>38</v>
      </c>
    </row>
    <row r="544" ht="15" spans="22:23">
      <c r="V544" s="60" t="s">
        <v>866</v>
      </c>
      <c r="W544" s="60">
        <v>14.7</v>
      </c>
    </row>
    <row r="545" ht="15" spans="22:23">
      <c r="V545" s="60" t="s">
        <v>451</v>
      </c>
      <c r="W545" s="61">
        <v>48</v>
      </c>
    </row>
    <row r="546" ht="15" spans="22:23">
      <c r="V546" s="60" t="s">
        <v>867</v>
      </c>
      <c r="W546" s="61">
        <v>38</v>
      </c>
    </row>
    <row r="547" ht="15" spans="22:23">
      <c r="V547" s="60" t="s">
        <v>868</v>
      </c>
      <c r="W547" s="61">
        <v>48</v>
      </c>
    </row>
    <row r="548" ht="15" spans="22:23">
      <c r="V548" s="60" t="s">
        <v>427</v>
      </c>
      <c r="W548" s="61">
        <v>36</v>
      </c>
    </row>
    <row r="549" ht="15" spans="22:23">
      <c r="V549" s="60" t="s">
        <v>869</v>
      </c>
      <c r="W549" s="61">
        <v>38</v>
      </c>
    </row>
    <row r="550" ht="15" spans="22:23">
      <c r="V550" s="60" t="s">
        <v>870</v>
      </c>
      <c r="W550" s="61">
        <v>38</v>
      </c>
    </row>
    <row r="551" ht="15" spans="22:23">
      <c r="V551" s="60" t="s">
        <v>871</v>
      </c>
      <c r="W551" s="61">
        <v>48</v>
      </c>
    </row>
    <row r="552" ht="15" spans="22:23">
      <c r="V552" s="60" t="s">
        <v>872</v>
      </c>
      <c r="W552" s="61">
        <v>48</v>
      </c>
    </row>
    <row r="553" ht="15" spans="22:23">
      <c r="V553" s="60" t="s">
        <v>300</v>
      </c>
      <c r="W553" s="61">
        <v>35</v>
      </c>
    </row>
    <row r="554" ht="15" spans="22:23">
      <c r="V554" s="60" t="s">
        <v>873</v>
      </c>
      <c r="W554" s="61">
        <v>13</v>
      </c>
    </row>
    <row r="555" ht="15" spans="22:23">
      <c r="V555" s="60" t="s">
        <v>71</v>
      </c>
      <c r="W555" s="61">
        <v>48</v>
      </c>
    </row>
    <row r="556" ht="15" spans="22:23">
      <c r="V556" s="60" t="s">
        <v>874</v>
      </c>
      <c r="W556" s="61">
        <v>38</v>
      </c>
    </row>
    <row r="557" ht="15" spans="22:23">
      <c r="V557" s="60" t="s">
        <v>875</v>
      </c>
      <c r="W557" s="61">
        <v>38</v>
      </c>
    </row>
    <row r="558" ht="15" spans="22:23">
      <c r="V558" s="60" t="s">
        <v>876</v>
      </c>
      <c r="W558" s="61">
        <v>38</v>
      </c>
    </row>
    <row r="559" ht="15" spans="22:23">
      <c r="V559" s="60" t="s">
        <v>877</v>
      </c>
      <c r="W559" s="61">
        <v>38</v>
      </c>
    </row>
    <row r="560" ht="15" spans="22:23">
      <c r="V560" s="60" t="s">
        <v>878</v>
      </c>
      <c r="W560" s="61">
        <v>48</v>
      </c>
    </row>
    <row r="561" ht="15" spans="22:23">
      <c r="V561" s="60" t="s">
        <v>434</v>
      </c>
      <c r="W561" s="61">
        <v>36</v>
      </c>
    </row>
    <row r="562" ht="15" spans="22:23">
      <c r="V562" s="60" t="s">
        <v>879</v>
      </c>
      <c r="W562" s="61">
        <v>13</v>
      </c>
    </row>
    <row r="563" ht="15" spans="22:23">
      <c r="V563" s="60" t="s">
        <v>880</v>
      </c>
      <c r="W563" s="60">
        <v>1.2</v>
      </c>
    </row>
    <row r="564" ht="15" spans="22:23">
      <c r="V564" s="60" t="s">
        <v>881</v>
      </c>
      <c r="W564" s="61">
        <v>38</v>
      </c>
    </row>
    <row r="565" ht="15" spans="22:23">
      <c r="V565" s="60" t="s">
        <v>374</v>
      </c>
      <c r="W565" s="61">
        <v>36</v>
      </c>
    </row>
    <row r="566" ht="15" spans="22:23">
      <c r="V566" s="60" t="s">
        <v>347</v>
      </c>
      <c r="W566" s="61">
        <v>36</v>
      </c>
    </row>
    <row r="567" ht="15" spans="22:23">
      <c r="V567" s="60" t="s">
        <v>882</v>
      </c>
      <c r="W567" s="61">
        <v>13</v>
      </c>
    </row>
    <row r="568" ht="15" spans="22:23">
      <c r="V568" s="60" t="s">
        <v>464</v>
      </c>
      <c r="W568" s="61">
        <v>48</v>
      </c>
    </row>
    <row r="569" ht="15" spans="22:23">
      <c r="V569" s="60" t="s">
        <v>883</v>
      </c>
      <c r="W569" s="61">
        <v>48</v>
      </c>
    </row>
    <row r="570" ht="15" spans="22:23">
      <c r="V570" s="60" t="s">
        <v>251</v>
      </c>
      <c r="W570" s="61">
        <v>38</v>
      </c>
    </row>
    <row r="571" ht="15" spans="22:23">
      <c r="V571" s="60" t="s">
        <v>344</v>
      </c>
      <c r="W571" s="61">
        <v>36</v>
      </c>
    </row>
    <row r="572" ht="15" spans="22:23">
      <c r="V572" s="60" t="s">
        <v>884</v>
      </c>
      <c r="W572" s="60">
        <v>13.7</v>
      </c>
    </row>
    <row r="573" ht="15" spans="22:23">
      <c r="V573" s="60" t="s">
        <v>885</v>
      </c>
      <c r="W573" s="61">
        <v>5</v>
      </c>
    </row>
    <row r="574" ht="15" spans="22:23">
      <c r="V574" s="60" t="s">
        <v>307</v>
      </c>
      <c r="W574" s="61">
        <v>35</v>
      </c>
    </row>
    <row r="575" ht="15" spans="22:23">
      <c r="V575" s="60" t="s">
        <v>333</v>
      </c>
      <c r="W575" s="61">
        <v>36</v>
      </c>
    </row>
    <row r="576" ht="15" spans="22:23">
      <c r="V576" s="60" t="s">
        <v>511</v>
      </c>
      <c r="W576" s="61">
        <v>48</v>
      </c>
    </row>
    <row r="577" ht="15" spans="22:23">
      <c r="V577" s="60" t="s">
        <v>886</v>
      </c>
      <c r="W577" s="61">
        <v>38</v>
      </c>
    </row>
    <row r="578" ht="15" spans="22:23">
      <c r="V578" s="60" t="s">
        <v>887</v>
      </c>
      <c r="W578" s="61">
        <v>15</v>
      </c>
    </row>
    <row r="579" ht="15" spans="22:23">
      <c r="V579" s="60" t="s">
        <v>211</v>
      </c>
      <c r="W579" s="61">
        <v>40</v>
      </c>
    </row>
    <row r="580" ht="15" spans="22:23">
      <c r="V580" s="60" t="s">
        <v>422</v>
      </c>
      <c r="W580" s="61">
        <v>38</v>
      </c>
    </row>
    <row r="581" ht="15" spans="22:23">
      <c r="V581" s="60" t="s">
        <v>888</v>
      </c>
      <c r="W581" s="61">
        <v>48</v>
      </c>
    </row>
    <row r="582" ht="15" spans="22:23">
      <c r="V582" s="60" t="s">
        <v>78</v>
      </c>
      <c r="W582" s="61">
        <v>48</v>
      </c>
    </row>
    <row r="583" ht="15" spans="22:23">
      <c r="V583" s="60" t="s">
        <v>889</v>
      </c>
      <c r="W583" s="61">
        <v>38</v>
      </c>
    </row>
    <row r="584" ht="15" spans="22:23">
      <c r="V584" s="60" t="s">
        <v>890</v>
      </c>
      <c r="W584" s="61">
        <v>48</v>
      </c>
    </row>
    <row r="585" ht="15" spans="22:23">
      <c r="V585" s="60" t="s">
        <v>501</v>
      </c>
      <c r="W585" s="61">
        <v>48</v>
      </c>
    </row>
    <row r="586" ht="15" spans="22:23">
      <c r="V586" s="60" t="s">
        <v>54</v>
      </c>
      <c r="W586" s="61">
        <v>48</v>
      </c>
    </row>
    <row r="587" ht="15" spans="22:23">
      <c r="V587" s="60" t="s">
        <v>431</v>
      </c>
      <c r="W587" s="61">
        <v>36</v>
      </c>
    </row>
    <row r="588" ht="15" spans="22:23">
      <c r="V588" s="60" t="s">
        <v>891</v>
      </c>
      <c r="W588" s="60">
        <v>13.7</v>
      </c>
    </row>
    <row r="589" ht="15" spans="22:23">
      <c r="V589" s="60" t="s">
        <v>892</v>
      </c>
      <c r="W589" s="60">
        <v>14.7</v>
      </c>
    </row>
    <row r="590" ht="15" spans="22:23">
      <c r="V590" s="60" t="s">
        <v>407</v>
      </c>
      <c r="W590" s="61">
        <v>38</v>
      </c>
    </row>
    <row r="591" ht="15" spans="22:23">
      <c r="V591" s="60" t="s">
        <v>893</v>
      </c>
      <c r="W591" s="61">
        <v>48</v>
      </c>
    </row>
    <row r="592" ht="15" spans="22:23">
      <c r="V592" s="60" t="s">
        <v>894</v>
      </c>
      <c r="W592" s="61">
        <v>13</v>
      </c>
    </row>
    <row r="593" ht="15" spans="22:23">
      <c r="V593" s="60" t="s">
        <v>392</v>
      </c>
      <c r="W593" s="61">
        <v>38</v>
      </c>
    </row>
    <row r="594" ht="15" spans="22:23">
      <c r="V594" s="60" t="s">
        <v>272</v>
      </c>
      <c r="W594" s="61">
        <v>38</v>
      </c>
    </row>
    <row r="595" ht="15" spans="22:23">
      <c r="V595" s="60" t="s">
        <v>279</v>
      </c>
      <c r="W595" s="61">
        <v>38</v>
      </c>
    </row>
    <row r="596" ht="15" spans="22:23">
      <c r="V596" s="60" t="s">
        <v>895</v>
      </c>
      <c r="W596" s="61">
        <v>38</v>
      </c>
    </row>
    <row r="597" ht="15" spans="22:23">
      <c r="V597" s="60" t="s">
        <v>362</v>
      </c>
      <c r="W597" s="61">
        <v>36</v>
      </c>
    </row>
    <row r="598" ht="15" spans="22:23">
      <c r="V598" s="60" t="s">
        <v>896</v>
      </c>
      <c r="W598" s="61">
        <v>48</v>
      </c>
    </row>
    <row r="599" ht="15" spans="22:23">
      <c r="V599" s="60" t="s">
        <v>897</v>
      </c>
      <c r="W599" s="61">
        <v>48</v>
      </c>
    </row>
    <row r="600" ht="15" spans="22:23">
      <c r="V600" s="60" t="s">
        <v>416</v>
      </c>
      <c r="W600" s="61">
        <v>38</v>
      </c>
    </row>
    <row r="601" ht="15" spans="22:23">
      <c r="V601" s="60" t="s">
        <v>898</v>
      </c>
      <c r="W601" s="61">
        <v>48</v>
      </c>
    </row>
    <row r="602" ht="15" spans="22:23">
      <c r="V602" s="60" t="s">
        <v>380</v>
      </c>
      <c r="W602" s="61">
        <v>38</v>
      </c>
    </row>
    <row r="603" ht="15" spans="22:23">
      <c r="V603" s="60" t="s">
        <v>899</v>
      </c>
      <c r="W603" s="60">
        <v>14.7</v>
      </c>
    </row>
    <row r="604" ht="15" spans="22:23">
      <c r="V604" s="60" t="s">
        <v>900</v>
      </c>
      <c r="W604" s="61">
        <v>13</v>
      </c>
    </row>
    <row r="605" ht="15" spans="22:23">
      <c r="V605" s="60" t="s">
        <v>901</v>
      </c>
      <c r="W605" s="61">
        <v>16</v>
      </c>
    </row>
    <row r="606" ht="15" spans="22:23">
      <c r="V606" s="60" t="s">
        <v>350</v>
      </c>
      <c r="W606" s="61">
        <v>36</v>
      </c>
    </row>
    <row r="607" ht="15" spans="22:23">
      <c r="V607" s="60" t="s">
        <v>443</v>
      </c>
      <c r="W607" s="61">
        <v>48</v>
      </c>
    </row>
    <row r="608" ht="15" spans="22:23">
      <c r="V608" s="60" t="s">
        <v>467</v>
      </c>
      <c r="W608" s="61">
        <v>48</v>
      </c>
    </row>
    <row r="609" ht="15" spans="22:23">
      <c r="V609" s="60" t="s">
        <v>337</v>
      </c>
      <c r="W609" s="61">
        <v>36</v>
      </c>
    </row>
    <row r="610" ht="15" spans="22:23">
      <c r="V610" s="60" t="s">
        <v>902</v>
      </c>
      <c r="W610" s="61">
        <v>48</v>
      </c>
    </row>
    <row r="611" ht="15" spans="22:23">
      <c r="V611" s="60" t="s">
        <v>903</v>
      </c>
      <c r="W611" s="60">
        <v>10.5</v>
      </c>
    </row>
    <row r="612" ht="15" spans="22:23">
      <c r="V612" s="60" t="s">
        <v>904</v>
      </c>
      <c r="W612" s="61">
        <v>40</v>
      </c>
    </row>
    <row r="613" ht="15" spans="22:23">
      <c r="V613" s="60" t="s">
        <v>303</v>
      </c>
      <c r="W613" s="61">
        <v>36</v>
      </c>
    </row>
    <row r="614" ht="15" spans="22:23">
      <c r="V614" s="60" t="s">
        <v>508</v>
      </c>
      <c r="W614" s="61">
        <v>48</v>
      </c>
    </row>
    <row r="615" ht="15" spans="22:23">
      <c r="V615" s="60" t="s">
        <v>384</v>
      </c>
      <c r="W615" s="61">
        <v>38</v>
      </c>
    </row>
    <row r="616" ht="15" spans="22:23">
      <c r="V616" s="60" t="s">
        <v>905</v>
      </c>
      <c r="W616" s="61">
        <v>38</v>
      </c>
    </row>
    <row r="617" ht="15" spans="22:23">
      <c r="V617" s="60" t="s">
        <v>477</v>
      </c>
      <c r="W617" s="61">
        <v>48</v>
      </c>
    </row>
    <row r="618" ht="15" spans="22:23">
      <c r="V618" s="60" t="s">
        <v>413</v>
      </c>
      <c r="W618" s="61">
        <v>38</v>
      </c>
    </row>
    <row r="619" ht="15" spans="22:23">
      <c r="V619" s="60" t="s">
        <v>389</v>
      </c>
      <c r="W619" s="61">
        <v>38</v>
      </c>
    </row>
    <row r="620" ht="15" spans="22:23">
      <c r="V620" s="60" t="s">
        <v>906</v>
      </c>
      <c r="W620" s="61">
        <v>48</v>
      </c>
    </row>
    <row r="621" ht="15" spans="22:23">
      <c r="V621" s="60" t="s">
        <v>907</v>
      </c>
      <c r="W621" s="60">
        <v>13.7</v>
      </c>
    </row>
    <row r="622" ht="15" spans="22:23">
      <c r="V622" s="60" t="s">
        <v>479</v>
      </c>
      <c r="W622" s="61">
        <v>48</v>
      </c>
    </row>
    <row r="623" ht="15" spans="22:23">
      <c r="V623" s="60" t="s">
        <v>481</v>
      </c>
      <c r="W623" s="61">
        <v>48</v>
      </c>
    </row>
    <row r="624" ht="15" spans="22:23">
      <c r="V624" s="60" t="s">
        <v>359</v>
      </c>
      <c r="W624" s="61">
        <v>36</v>
      </c>
    </row>
    <row r="625" ht="15" spans="22:23">
      <c r="V625" s="60" t="s">
        <v>908</v>
      </c>
      <c r="W625" s="61">
        <v>48</v>
      </c>
    </row>
    <row r="626" ht="15" spans="22:23">
      <c r="V626" s="60" t="s">
        <v>259</v>
      </c>
      <c r="W626" s="61">
        <v>38</v>
      </c>
    </row>
    <row r="627" ht="15" spans="22:23">
      <c r="V627" s="60" t="s">
        <v>909</v>
      </c>
      <c r="W627" s="61">
        <v>38</v>
      </c>
    </row>
    <row r="628" ht="15" spans="22:23">
      <c r="V628" s="60" t="s">
        <v>493</v>
      </c>
      <c r="W628" s="61">
        <v>48</v>
      </c>
    </row>
    <row r="629" ht="15" spans="22:23">
      <c r="V629" s="60" t="s">
        <v>471</v>
      </c>
      <c r="W629" s="61">
        <v>48</v>
      </c>
    </row>
    <row r="630" ht="15" spans="22:23">
      <c r="V630" s="60" t="s">
        <v>910</v>
      </c>
      <c r="W630" s="61">
        <v>36</v>
      </c>
    </row>
  </sheetData>
  <mergeCells count="73">
    <mergeCell ref="E3:E8"/>
    <mergeCell ref="E9:E13"/>
    <mergeCell ref="E14:E18"/>
    <mergeCell ref="E19:E23"/>
    <mergeCell ref="E24:E28"/>
    <mergeCell ref="E29:E33"/>
    <mergeCell ref="E34:E38"/>
    <mergeCell ref="E39:E44"/>
    <mergeCell ref="E45:E49"/>
    <mergeCell ref="E50:E54"/>
    <mergeCell ref="E55:E59"/>
    <mergeCell ref="E60:E67"/>
    <mergeCell ref="E68:E75"/>
    <mergeCell ref="E76:E82"/>
    <mergeCell ref="E83:E90"/>
    <mergeCell ref="E91:E98"/>
    <mergeCell ref="E99:E105"/>
    <mergeCell ref="E106:E111"/>
    <mergeCell ref="E112:E116"/>
    <mergeCell ref="E117:E122"/>
    <mergeCell ref="E123:E128"/>
    <mergeCell ref="E129:E134"/>
    <mergeCell ref="E186:E191"/>
    <mergeCell ref="F3:F8"/>
    <mergeCell ref="F9:F13"/>
    <mergeCell ref="F14:F18"/>
    <mergeCell ref="F19:F23"/>
    <mergeCell ref="F24:F28"/>
    <mergeCell ref="F29:F33"/>
    <mergeCell ref="F34:F38"/>
    <mergeCell ref="F39:F44"/>
    <mergeCell ref="F45:F49"/>
    <mergeCell ref="F50:F54"/>
    <mergeCell ref="F55:F59"/>
    <mergeCell ref="F60:F67"/>
    <mergeCell ref="F68:F75"/>
    <mergeCell ref="F76:F82"/>
    <mergeCell ref="F83:F90"/>
    <mergeCell ref="F91:F98"/>
    <mergeCell ref="F99:F105"/>
    <mergeCell ref="F106:F111"/>
    <mergeCell ref="F112:F116"/>
    <mergeCell ref="F117:F122"/>
    <mergeCell ref="F123:F128"/>
    <mergeCell ref="F129:F134"/>
    <mergeCell ref="F186:F191"/>
    <mergeCell ref="F192:F197"/>
    <mergeCell ref="F198:F203"/>
    <mergeCell ref="F204:F209"/>
    <mergeCell ref="F210:F215"/>
    <mergeCell ref="G3:G8"/>
    <mergeCell ref="G9:G13"/>
    <mergeCell ref="G14:G18"/>
    <mergeCell ref="G19:G23"/>
    <mergeCell ref="G24:G28"/>
    <mergeCell ref="G29:G33"/>
    <mergeCell ref="G34:G38"/>
    <mergeCell ref="G39:G44"/>
    <mergeCell ref="G45:G49"/>
    <mergeCell ref="G50:G54"/>
    <mergeCell ref="G55:G59"/>
    <mergeCell ref="G60:G67"/>
    <mergeCell ref="G68:G75"/>
    <mergeCell ref="G76:G82"/>
    <mergeCell ref="G83:G90"/>
    <mergeCell ref="G91:G98"/>
    <mergeCell ref="G99:G105"/>
    <mergeCell ref="G106:G111"/>
    <mergeCell ref="G112:G116"/>
    <mergeCell ref="G117:G122"/>
    <mergeCell ref="G123:G128"/>
    <mergeCell ref="G129:G134"/>
    <mergeCell ref="G186:G191"/>
  </mergeCells>
  <conditionalFormatting sqref="C138">
    <cfRule type="duplicateValues" dxfId="0" priority="60"/>
  </conditionalFormatting>
  <conditionalFormatting sqref="C139">
    <cfRule type="duplicateValues" dxfId="0" priority="59"/>
  </conditionalFormatting>
  <conditionalFormatting sqref="C140">
    <cfRule type="duplicateValues" dxfId="0" priority="58"/>
  </conditionalFormatting>
  <conditionalFormatting sqref="C141">
    <cfRule type="duplicateValues" dxfId="0" priority="57"/>
  </conditionalFormatting>
  <conditionalFormatting sqref="C142">
    <cfRule type="duplicateValues" dxfId="0" priority="56"/>
  </conditionalFormatting>
  <conditionalFormatting sqref="C143">
    <cfRule type="duplicateValues" dxfId="0" priority="55"/>
  </conditionalFormatting>
  <conditionalFormatting sqref="C144">
    <cfRule type="duplicateValues" dxfId="0" priority="54"/>
  </conditionalFormatting>
  <conditionalFormatting sqref="C145">
    <cfRule type="duplicateValues" dxfId="0" priority="53"/>
  </conditionalFormatting>
  <conditionalFormatting sqref="C146">
    <cfRule type="duplicateValues" dxfId="0" priority="52"/>
  </conditionalFormatting>
  <conditionalFormatting sqref="C147">
    <cfRule type="duplicateValues" dxfId="0" priority="51"/>
  </conditionalFormatting>
  <conditionalFormatting sqref="C148">
    <cfRule type="duplicateValues" dxfId="0" priority="50"/>
  </conditionalFormatting>
  <conditionalFormatting sqref="C149">
    <cfRule type="duplicateValues" dxfId="0" priority="49"/>
  </conditionalFormatting>
  <conditionalFormatting sqref="C150">
    <cfRule type="duplicateValues" dxfId="0" priority="48"/>
  </conditionalFormatting>
  <conditionalFormatting sqref="C151">
    <cfRule type="duplicateValues" dxfId="0" priority="47"/>
  </conditionalFormatting>
  <conditionalFormatting sqref="C152">
    <cfRule type="duplicateValues" dxfId="0" priority="46"/>
  </conditionalFormatting>
  <conditionalFormatting sqref="C153">
    <cfRule type="duplicateValues" dxfId="0" priority="45"/>
  </conditionalFormatting>
  <conditionalFormatting sqref="C154">
    <cfRule type="duplicateValues" dxfId="0" priority="44"/>
  </conditionalFormatting>
  <conditionalFormatting sqref="C155">
    <cfRule type="duplicateValues" dxfId="0" priority="43"/>
  </conditionalFormatting>
  <conditionalFormatting sqref="C156">
    <cfRule type="duplicateValues" dxfId="0" priority="42"/>
  </conditionalFormatting>
  <conditionalFormatting sqref="C157">
    <cfRule type="duplicateValues" dxfId="0" priority="41"/>
  </conditionalFormatting>
  <conditionalFormatting sqref="C158">
    <cfRule type="duplicateValues" dxfId="0" priority="40"/>
  </conditionalFormatting>
  <conditionalFormatting sqref="C159">
    <cfRule type="duplicateValues" dxfId="0" priority="39"/>
  </conditionalFormatting>
  <conditionalFormatting sqref="C160">
    <cfRule type="duplicateValues" dxfId="0" priority="38"/>
  </conditionalFormatting>
  <conditionalFormatting sqref="C161">
    <cfRule type="duplicateValues" dxfId="0" priority="37"/>
  </conditionalFormatting>
  <conditionalFormatting sqref="C162">
    <cfRule type="duplicateValues" dxfId="0" priority="36"/>
  </conditionalFormatting>
  <conditionalFormatting sqref="C163">
    <cfRule type="duplicateValues" dxfId="0" priority="35"/>
  </conditionalFormatting>
  <conditionalFormatting sqref="C164">
    <cfRule type="duplicateValues" dxfId="0" priority="34"/>
  </conditionalFormatting>
  <conditionalFormatting sqref="C165">
    <cfRule type="duplicateValues" dxfId="0" priority="33"/>
  </conditionalFormatting>
  <conditionalFormatting sqref="C166">
    <cfRule type="duplicateValues" dxfId="0" priority="32"/>
  </conditionalFormatting>
  <conditionalFormatting sqref="C167">
    <cfRule type="duplicateValues" dxfId="0" priority="31"/>
  </conditionalFormatting>
  <conditionalFormatting sqref="C169">
    <cfRule type="duplicateValues" dxfId="0" priority="30"/>
  </conditionalFormatting>
  <conditionalFormatting sqref="C170">
    <cfRule type="duplicateValues" dxfId="0" priority="29"/>
  </conditionalFormatting>
  <conditionalFormatting sqref="C171">
    <cfRule type="duplicateValues" dxfId="0" priority="28"/>
  </conditionalFormatting>
  <conditionalFormatting sqref="C172">
    <cfRule type="duplicateValues" dxfId="0" priority="27"/>
  </conditionalFormatting>
  <conditionalFormatting sqref="C173">
    <cfRule type="duplicateValues" dxfId="0" priority="24"/>
  </conditionalFormatting>
  <conditionalFormatting sqref="C174">
    <cfRule type="duplicateValues" dxfId="0" priority="23"/>
  </conditionalFormatting>
  <conditionalFormatting sqref="C175">
    <cfRule type="duplicateValues" dxfId="0" priority="22"/>
  </conditionalFormatting>
  <conditionalFormatting sqref="C176">
    <cfRule type="duplicateValues" dxfId="0" priority="21"/>
  </conditionalFormatting>
  <conditionalFormatting sqref="C177">
    <cfRule type="duplicateValues" dxfId="0" priority="18"/>
  </conditionalFormatting>
  <conditionalFormatting sqref="C178">
    <cfRule type="duplicateValues" dxfId="0" priority="17"/>
  </conditionalFormatting>
  <conditionalFormatting sqref="C179">
    <cfRule type="duplicateValues" dxfId="0" priority="16"/>
  </conditionalFormatting>
  <conditionalFormatting sqref="C180">
    <cfRule type="duplicateValues" dxfId="0" priority="15"/>
  </conditionalFormatting>
  <conditionalFormatting sqref="C181">
    <cfRule type="duplicateValues" dxfId="0" priority="12"/>
  </conditionalFormatting>
  <conditionalFormatting sqref="C182">
    <cfRule type="duplicateValues" dxfId="0" priority="11"/>
  </conditionalFormatting>
  <conditionalFormatting sqref="C183">
    <cfRule type="duplicateValues" dxfId="0" priority="10"/>
  </conditionalFormatting>
  <conditionalFormatting sqref="C184">
    <cfRule type="duplicateValues" dxfId="0" priority="9"/>
  </conditionalFormatting>
  <conditionalFormatting sqref="C3:C136 C186:C191">
    <cfRule type="duplicateValues" dxfId="0" priority="61"/>
  </conditionalFormatting>
  <dataValidations count="1">
    <dataValidation allowBlank="1" showInputMessage="1" showErrorMessage="1" sqref="A1"/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tabSelected="1" workbookViewId="0">
      <selection activeCell="B18" sqref="B18"/>
    </sheetView>
  </sheetViews>
  <sheetFormatPr defaultColWidth="9" defaultRowHeight="13.5" outlineLevelRow="6"/>
  <cols>
    <col min="1" max="1" width="9.25" style="2" customWidth="1"/>
    <col min="2" max="2" width="14.875" style="2" customWidth="1"/>
    <col min="3" max="3" width="10" style="2" customWidth="1"/>
    <col min="19" max="19" width="24.5" customWidth="1"/>
  </cols>
  <sheetData>
    <row r="1" spans="1:19">
      <c r="A1" s="2" t="s">
        <v>911</v>
      </c>
      <c r="B1" s="2" t="s">
        <v>912</v>
      </c>
      <c r="C1" s="2" t="s">
        <v>913</v>
      </c>
      <c r="D1" s="2" t="s">
        <v>914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23" customHeight="1" spans="1:19">
      <c r="A2" s="3" t="s">
        <v>915</v>
      </c>
      <c r="B2" s="3" t="s">
        <v>916</v>
      </c>
      <c r="C2" s="3">
        <v>18.58</v>
      </c>
      <c r="D2" s="4" t="s">
        <v>917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ht="24" customHeight="1" spans="1:19">
      <c r="A3" s="3" t="s">
        <v>918</v>
      </c>
      <c r="B3" s="3" t="s">
        <v>919</v>
      </c>
      <c r="C3" s="3">
        <v>22.86</v>
      </c>
      <c r="D3" s="5" t="s">
        <v>920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ht="24" customHeight="1" spans="1:19">
      <c r="A4" s="3" t="s">
        <v>921</v>
      </c>
      <c r="B4" s="3" t="s">
        <v>922</v>
      </c>
      <c r="C4" s="3">
        <v>21.42</v>
      </c>
      <c r="D4" s="4" t="s">
        <v>923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="1" customFormat="1" ht="30" customHeight="1" spans="1:19">
      <c r="A5" s="3" t="s">
        <v>924</v>
      </c>
      <c r="B5" s="3" t="s">
        <v>925</v>
      </c>
      <c r="C5" s="3">
        <v>24</v>
      </c>
      <c r="D5" s="6" t="s">
        <v>926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ht="22" customHeight="1" spans="1:19">
      <c r="A6" s="3" t="s">
        <v>927</v>
      </c>
      <c r="B6" s="3" t="s">
        <v>928</v>
      </c>
      <c r="C6" s="3">
        <v>19.58</v>
      </c>
      <c r="D6" s="4" t="s">
        <v>929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ht="21" customHeight="1" spans="1:19">
      <c r="A7" s="3" t="s">
        <v>930</v>
      </c>
      <c r="B7" s="3" t="s">
        <v>931</v>
      </c>
      <c r="C7" s="3">
        <v>19.52</v>
      </c>
      <c r="D7" s="4" t="s">
        <v>932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</sheetData>
  <mergeCells count="7">
    <mergeCell ref="D1:S1"/>
    <mergeCell ref="D2:S2"/>
    <mergeCell ref="D3:S3"/>
    <mergeCell ref="D4:S4"/>
    <mergeCell ref="D5:S5"/>
    <mergeCell ref="D6:S6"/>
    <mergeCell ref="D7:S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01</vt:lpstr>
      <vt:lpstr>装箱明细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刘季</dc:creator>
  <cp:lastModifiedBy>Administrator</cp:lastModifiedBy>
  <dcterms:created xsi:type="dcterms:W3CDTF">2015-06-05T18:19:00Z</dcterms:created>
  <dcterms:modified xsi:type="dcterms:W3CDTF">2023-11-10T00:57:09Z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BE1F654781054381974B1F80066C2EDC_13</vt:lpwstr>
  </property>
  <property fmtid="{D5CDD505-2E9C-101B-9397-08002B2CF9AE}" pid="4" name="commondata">
    <vt:lpwstr>eyJoZGlkIjoiYzc5MTI2YzMwYTRlZDdlMjE0NzNlYzBmNDRhYWExMjcifQ==</vt:lpwstr>
  </property>
</Properties>
</file>