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10860" tabRatio="732" firstSheet="1" activeTab="6"/>
  </bookViews>
  <sheets>
    <sheet name="在庫（雨衣）" sheetId="41" state="hidden" r:id="rId1"/>
    <sheet name="入荷（雨衣）" sheetId="42" r:id="rId2"/>
    <sheet name="在庫（居家服）" sheetId="43" state="hidden" r:id="rId3"/>
    <sheet name="入荷（居家服）" sheetId="44" r:id="rId4"/>
    <sheet name="在庫（雨靴等）" sheetId="47" state="hidden" r:id="rId5"/>
    <sheet name="入荷（雨靴等）" sheetId="48" r:id="rId6"/>
    <sheet name="Sheet1" sheetId="49" r:id="rId7"/>
  </sheets>
  <definedNames>
    <definedName name="_xlnm._FilterDatabase" localSheetId="5" hidden="1">'入荷（雨靴等）'!$B$2:$U$81</definedName>
    <definedName name="List">#REF!</definedName>
    <definedName name="List1">#REF!</definedName>
    <definedName name="List2">#REF!</definedName>
    <definedName name="List3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<sst xmlns="http://schemas.openxmlformats.org/spreadsheetml/2006/main" count="1610" uniqueCount="483">
  <si>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</si>
  <si>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</si>
  <si>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</si>
  <si>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</si>
  <si>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</si>
  <si>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</si>
  <si>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</si>
  <si>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</si>
  <si>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</si>
  <si>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</si>
  <si>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</si>
  <si>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</si>
  <si>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</si>
  <si>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</si>
  <si>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</si>
  <si>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</si>
  <si>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</si>
  <si>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</si>
  <si>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</si>
  <si>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</si>
  <si>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</si>
  <si>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</si>
  <si>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</si>
  <si>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</si>
  <si>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</si>
  <si>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</si>
  <si>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</si>
  <si>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</si>
  <si>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</si>
  <si>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</si>
  <si>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FBA</t>
  </si>
  <si>
    <t>蓝</t>
  </si>
  <si>
    <t>ブルー</t>
  </si>
  <si>
    <t>X000R15K57</t>
  </si>
  <si>
    <t>X000RJ2QFL</t>
  </si>
  <si>
    <t>X000R15CJL</t>
  </si>
  <si>
    <t>X000R15K4X</t>
  </si>
  <si>
    <t>X000RI7UBR</t>
  </si>
  <si>
    <t>FBM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</si>
  <si>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</si>
  <si>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</si>
  <si>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</si>
  <si>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</si>
  <si>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</si>
  <si>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</si>
  <si>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</si>
  <si>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</si>
  <si>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</si>
  <si>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</si>
  <si>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</si>
  <si>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</si>
  <si>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</si>
  <si>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</si>
  <si>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</si>
  <si>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</si>
  <si>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</si>
  <si>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</si>
  <si>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</si>
  <si>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</si>
  <si>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</si>
  <si>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</si>
  <si>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</si>
  <si>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</si>
  <si>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</si>
  <si>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</si>
  <si>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</si>
  <si>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</si>
  <si>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</si>
  <si>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</si>
  <si>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</si>
  <si>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</si>
  <si>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</si>
  <si>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</si>
  <si>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</si>
  <si>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</si>
  <si>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</si>
  <si>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</si>
  <si>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</si>
  <si>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</si>
  <si>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</si>
  <si>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</si>
  <si>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</si>
  <si>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</si>
  <si>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</si>
  <si>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</si>
  <si>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</si>
  <si>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</si>
  <si>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</si>
  <si>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</si>
  <si>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</si>
  <si>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</si>
  <si>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</si>
  <si>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</si>
  <si>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</si>
  <si>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</si>
  <si>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</si>
  <si>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</si>
  <si>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</si>
  <si>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</si>
  <si>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</si>
  <si>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</si>
  <si>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</si>
  <si>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</si>
  <si>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</si>
  <si>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</si>
  <si>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</si>
  <si>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</si>
  <si>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</si>
  <si>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</si>
  <si>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</si>
  <si>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</si>
  <si>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</si>
  <si>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</si>
  <si>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</si>
  <si>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</si>
  <si>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</si>
  <si>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</si>
  <si>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</si>
  <si>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</si>
  <si>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</si>
  <si>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</si>
  <si>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</si>
  <si>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</si>
  <si>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</si>
  <si>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</si>
  <si>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</si>
  <si>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</si>
  <si>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</si>
  <si>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</si>
  <si>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</si>
  <si>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</si>
  <si>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</si>
  <si>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</si>
  <si>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</si>
  <si>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</si>
  <si>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</si>
  <si>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</si>
  <si>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</si>
  <si>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</si>
  <si>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</si>
  <si>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</si>
  <si>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</si>
  <si>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</si>
  <si>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</si>
  <si>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</si>
  <si>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</si>
  <si>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</si>
  <si>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</si>
  <si>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</si>
  <si>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</si>
  <si>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</si>
  <si>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</si>
  <si>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</si>
  <si>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</si>
  <si>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</si>
  <si>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</si>
  <si>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</si>
  <si>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</si>
  <si>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</si>
  <si>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</si>
  <si>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</si>
  <si>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</si>
  <si>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</si>
  <si>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</si>
  <si>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</si>
  <si>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</si>
  <si>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</si>
  <si>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</si>
  <si>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</si>
  <si>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</si>
  <si>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</si>
  <si>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</si>
  <si>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</si>
  <si>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</si>
  <si>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</si>
  <si>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</si>
  <si>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</si>
  <si>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</si>
  <si>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</si>
  <si>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</si>
  <si>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</si>
  <si>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</si>
  <si>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</si>
  <si>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</si>
  <si>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</si>
  <si>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</si>
  <si>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</si>
  <si>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</si>
  <si>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</si>
  <si>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</si>
  <si>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</si>
  <si>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</si>
  <si>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</si>
  <si>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</si>
  <si>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</si>
  <si>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</si>
  <si>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</si>
  <si>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</si>
  <si>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</si>
  <si>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</si>
  <si>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</si>
  <si>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</si>
  <si>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</si>
  <si>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</si>
  <si>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</si>
  <si>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</si>
  <si>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</si>
  <si>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</si>
  <si>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</si>
  <si>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</si>
  <si>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</si>
  <si>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</si>
  <si>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</si>
  <si>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</si>
  <si>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</si>
  <si>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</si>
  <si>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</si>
  <si>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</si>
  <si>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</si>
  <si>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</si>
  <si>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</si>
  <si>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</si>
  <si>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</si>
  <si>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</si>
  <si>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</si>
  <si>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</si>
  <si>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</si>
  <si>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</si>
  <si>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</si>
  <si>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</si>
  <si>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</si>
  <si>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</si>
  <si>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</si>
  <si>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</si>
  <si>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</si>
  <si>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</si>
  <si>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</si>
  <si>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</si>
  <si>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</si>
  <si>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</si>
  <si>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</si>
  <si>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</si>
  <si>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</si>
  <si>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</si>
  <si>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</si>
  <si>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</si>
  <si>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T014</t>
  </si>
  <si>
    <t>军绿</t>
  </si>
  <si>
    <t>蓝色</t>
  </si>
  <si>
    <t>咖色</t>
  </si>
  <si>
    <t>粉色</t>
  </si>
  <si>
    <t>卡其色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</si>
  <si>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</si>
  <si>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</si>
  <si>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</si>
  <si>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</si>
  <si>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</si>
  <si>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</si>
  <si>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</si>
  <si>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</si>
  <si>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</si>
  <si>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</si>
  <si>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</si>
  <si>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</si>
  <si>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</si>
  <si>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</si>
  <si>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</si>
  <si>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</si>
  <si>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</si>
  <si>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</si>
  <si>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</si>
  <si>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</si>
  <si>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</si>
  <si>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</si>
  <si>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</si>
  <si>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</si>
  <si>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</si>
  <si>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</si>
  <si>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</si>
  <si>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</si>
  <si>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</si>
  <si>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</si>
  <si>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</si>
  <si>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</si>
  <si>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</si>
  <si>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</si>
  <si>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</si>
  <si>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</si>
  <si>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</si>
  <si>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</si>
  <si>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</si>
  <si>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</si>
  <si>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</si>
  <si>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</si>
  <si>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</si>
  <si>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</si>
  <si>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</si>
  <si>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</si>
  <si>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</si>
  <si>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</si>
  <si>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</si>
  <si>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</si>
  <si>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</si>
  <si>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</si>
  <si>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</si>
  <si>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</si>
  <si>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</si>
  <si>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</si>
  <si>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</si>
  <si>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</si>
  <si>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</si>
  <si>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</si>
  <si>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</si>
  <si>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</si>
  <si>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</si>
  <si>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</si>
  <si>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</si>
  <si>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</si>
  <si>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</si>
  <si>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</si>
  <si>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</si>
  <si>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</si>
  <si>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</si>
  <si>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</si>
  <si>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</si>
  <si>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</si>
  <si>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</si>
  <si>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</si>
  <si>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</si>
  <si>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</si>
  <si>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</si>
  <si>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</si>
  <si>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</si>
  <si>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</si>
  <si>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</si>
  <si>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</si>
  <si>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</si>
  <si>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</si>
  <si>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</si>
  <si>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</si>
  <si>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</si>
  <si>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</si>
  <si>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</si>
  <si>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</si>
  <si>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</si>
  <si>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</si>
  <si>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</si>
  <si>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</si>
  <si>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</si>
  <si>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</si>
  <si>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</si>
  <si>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</si>
  <si>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</si>
  <si>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</si>
  <si>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</si>
  <si>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</si>
  <si>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</si>
  <si>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</si>
  <si>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</si>
  <si>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</si>
  <si>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</si>
  <si>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</si>
  <si>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</si>
  <si>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</si>
  <si>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</si>
  <si>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</si>
  <si>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</si>
  <si>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</si>
  <si>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</si>
  <si>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</si>
  <si>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</si>
  <si>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</si>
  <si>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</si>
  <si>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</si>
  <si>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</si>
  <si>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</si>
  <si>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</si>
  <si>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</si>
  <si>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</si>
  <si>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</si>
  <si>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</si>
  <si>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</si>
  <si>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</si>
  <si>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</si>
  <si>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</si>
  <si>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</si>
  <si>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</si>
  <si>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</si>
  <si>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</si>
  <si>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</si>
  <si>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</si>
  <si>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</si>
  <si>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</si>
  <si>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</si>
  <si>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</si>
  <si>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</si>
  <si>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</si>
  <si>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</si>
  <si>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</si>
  <si>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</si>
  <si>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</si>
  <si>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</si>
  <si>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</si>
  <si>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</si>
  <si>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</si>
  <si>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</si>
  <si>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</si>
  <si>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</si>
  <si>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</si>
  <si>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</si>
  <si>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</si>
  <si>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</si>
  <si>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</si>
  <si>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</si>
  <si>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</si>
  <si>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</si>
  <si>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</si>
  <si>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</si>
  <si>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</si>
  <si>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</si>
  <si>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</si>
  <si>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</si>
  <si>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</si>
  <si>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</si>
  <si>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</si>
  <si>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</si>
  <si>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</si>
  <si>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</si>
  <si>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</si>
  <si>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</si>
  <si>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</si>
  <si>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</si>
  <si>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</si>
  <si>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</si>
  <si>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</si>
  <si>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</si>
  <si>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</si>
  <si>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</si>
  <si>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</si>
  <si>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</si>
  <si>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</si>
  <si>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</si>
  <si>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</si>
  <si>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</si>
  <si>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</si>
  <si>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</si>
  <si>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</si>
  <si>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</si>
  <si>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</si>
  <si>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</si>
  <si>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</si>
  <si>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</si>
  <si>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</si>
  <si>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</si>
  <si>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</si>
  <si>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</si>
  <si>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</si>
  <si>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</si>
  <si>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</si>
  <si>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</si>
  <si>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</si>
  <si>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</si>
  <si>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</si>
  <si>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</si>
  <si>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</si>
  <si>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</si>
  <si>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</si>
  <si>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</si>
  <si>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</si>
  <si>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</si>
  <si>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</si>
  <si>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</si>
  <si>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</si>
  <si>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</si>
  <si>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箱数</t>
  </si>
  <si>
    <t>箱规</t>
  </si>
  <si>
    <t>重量</t>
  </si>
  <si>
    <t>装箱明细</t>
  </si>
  <si>
    <t>52*37*49</t>
  </si>
  <si>
    <t>T003黄色XXXL5 T004粉色M5 蓝色L5 XL3 T008蓝色M3 绿色XXXL3 T014蓝色 
浴巾粉色15 雨鞋鲨鱼31*5 粉色梅花32*3 纯色雨鞋黄色34*3</t>
  </si>
  <si>
    <t>48*24*33</t>
  </si>
  <si>
    <t>家居服粉色兔子100*2 110*2 120*3 140*3 蓝色长颈鹿120*3 140*2 蓝色恐龙120*3 灰色汽车100*3 110*3</t>
  </si>
  <si>
    <t>单号  韵达快运249008002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</si>
</sst>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7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98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99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6" fillId="0" borderId="10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10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25" borderId="102" applyNumberFormat="0" applyAlignment="0" applyProtection="0">
      <alignment vertical="center"/>
    </xf>
    <xf numFmtId="0" fontId="28" fillId="25" borderId="98" applyNumberFormat="0" applyAlignment="0" applyProtection="0">
      <alignment vertical="center"/>
    </xf>
    <xf numFmtId="0" fontId="29" fillId="26" borderId="10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0" borderId="105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0" fillId="0" borderId="0"/>
  </cellStyleXfs>
  <cellXfs count="6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2" borderId="2" xfId="0" applyFont="1" applyFill="1" applyBorder="1"/>
    <xf numFmtId="0" fontId="4" fillId="2" borderId="3" xfId="0" applyFont="1" applyFill="1" applyBorder="1"/>
    <xf numFmtId="0" fontId="4" fillId="0" borderId="4" xfId="0" applyFont="1" applyBorder="1"/>
    <xf numFmtId="0" fontId="0" fillId="0" borderId="5" xfId="0" applyBorder="1"/>
    <xf numFmtId="0" fontId="3" fillId="0" borderId="5" xfId="0" applyNumberFormat="1" applyFont="1" applyBorder="1"/>
    <xf numFmtId="0" fontId="3" fillId="0" borderId="6" xfId="0" applyFont="1" applyBorder="1"/>
    <xf numFmtId="0" fontId="5" fillId="3" borderId="6" xfId="0" applyNumberFormat="1" applyFont="1" applyFill="1" applyBorder="1" applyAlignment="1">
      <alignment wrapText="1"/>
    </xf>
    <xf numFmtId="0" fontId="4" fillId="0" borderId="7" xfId="0" applyFont="1" applyBorder="1"/>
    <xf numFmtId="0" fontId="0" fillId="0" borderId="8" xfId="0" applyBorder="1"/>
    <xf numFmtId="0" fontId="3" fillId="0" borderId="8" xfId="0" applyNumberFormat="1" applyFont="1" applyBorder="1"/>
    <xf numFmtId="0" fontId="3" fillId="0" borderId="9" xfId="0" applyFont="1" applyBorder="1"/>
    <xf numFmtId="0" fontId="5" fillId="3" borderId="9" xfId="0" applyNumberFormat="1" applyFont="1" applyFill="1" applyBorder="1" applyAlignment="1">
      <alignment wrapText="1"/>
    </xf>
    <xf numFmtId="0" fontId="3" fillId="0" borderId="5" xfId="0" applyFont="1" applyBorder="1"/>
    <xf numFmtId="0" fontId="5" fillId="3" borderId="6" xfId="0" applyFont="1" applyFill="1" applyBorder="1" applyAlignment="1">
      <alignment wrapText="1"/>
    </xf>
    <xf numFmtId="0" fontId="3" fillId="0" borderId="8" xfId="0" applyFont="1" applyBorder="1"/>
    <xf numFmtId="0" fontId="5" fillId="3" borderId="9" xfId="0" applyFont="1" applyFill="1" applyBorder="1" applyAlignment="1">
      <alignment wrapText="1"/>
    </xf>
    <xf numFmtId="0" fontId="3" fillId="0" borderId="10" xfId="0" applyNumberFormat="1" applyFont="1" applyBorder="1"/>
    <xf numFmtId="0" fontId="5" fillId="3" borderId="10" xfId="0" applyNumberFormat="1" applyFont="1" applyFill="1" applyBorder="1" applyAlignment="1">
      <alignment wrapText="1"/>
    </xf>
    <xf numFmtId="0" fontId="3" fillId="0" borderId="10" xfId="0" applyFont="1" applyBorder="1"/>
    <xf numFmtId="0" fontId="5" fillId="3" borderId="10" xfId="0" applyFont="1" applyFill="1" applyBorder="1" applyAlignment="1">
      <alignment wrapText="1"/>
    </xf>
    <xf numFmtId="0" fontId="0" fillId="0" borderId="11" xfId="0" applyBorder="1"/>
    <xf numFmtId="0" fontId="3" fillId="0" borderId="11" xfId="0" applyFont="1" applyBorder="1"/>
    <xf numFmtId="0" fontId="3" fillId="0" borderId="12" xfId="0" applyFont="1" applyBorder="1"/>
    <xf numFmtId="0" fontId="5" fillId="3" borderId="12" xfId="0" applyFont="1" applyFill="1" applyBorder="1" applyAlignment="1">
      <alignment wrapText="1"/>
    </xf>
    <xf numFmtId="0" fontId="4" fillId="0" borderId="13" xfId="0" applyFont="1" applyBorder="1"/>
    <xf numFmtId="0" fontId="0" fillId="0" borderId="14" xfId="0" applyBorder="1"/>
    <xf numFmtId="0" fontId="3" fillId="0" borderId="14" xfId="0" applyFont="1" applyBorder="1"/>
    <xf numFmtId="0" fontId="3" fillId="0" borderId="15" xfId="0" applyNumberFormat="1" applyFont="1" applyBorder="1"/>
    <xf numFmtId="0" fontId="5" fillId="3" borderId="15" xfId="0" applyFont="1" applyFill="1" applyBorder="1" applyAlignment="1">
      <alignment wrapText="1"/>
    </xf>
    <xf numFmtId="0" fontId="3" fillId="0" borderId="15" xfId="0" applyFont="1" applyBorder="1"/>
    <xf numFmtId="0" fontId="4" fillId="2" borderId="16" xfId="0" applyFont="1" applyFill="1" applyBorder="1"/>
    <xf numFmtId="0" fontId="5" fillId="0" borderId="1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/>
    <xf numFmtId="0" fontId="5" fillId="3" borderId="15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9" fillId="2" borderId="27" xfId="0" applyFont="1" applyFill="1" applyBorder="1"/>
    <xf numFmtId="0" fontId="10" fillId="0" borderId="5" xfId="0" applyNumberFormat="1" applyFont="1" applyBorder="1" applyAlignment="1">
      <alignment vertical="top"/>
    </xf>
    <xf numFmtId="0" fontId="10" fillId="0" borderId="6" xfId="0" applyNumberFormat="1" applyFont="1" applyBorder="1"/>
    <xf numFmtId="0" fontId="10" fillId="0" borderId="6" xfId="0" applyFont="1" applyBorder="1"/>
    <xf numFmtId="0" fontId="10" fillId="0" borderId="8" xfId="0" applyNumberFormat="1" applyFont="1" applyBorder="1" applyAlignment="1">
      <alignment vertical="top"/>
    </xf>
    <xf numFmtId="0" fontId="10" fillId="0" borderId="9" xfId="0" applyNumberFormat="1" applyFont="1" applyBorder="1"/>
    <xf numFmtId="0" fontId="10" fillId="0" borderId="9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5" xfId="0" applyNumberFormat="1" applyFont="1" applyBorder="1"/>
    <xf numFmtId="0" fontId="10" fillId="0" borderId="28" xfId="0" applyFont="1" applyBorder="1"/>
    <xf numFmtId="0" fontId="5" fillId="3" borderId="28" xfId="0" applyFont="1" applyFill="1" applyBorder="1" applyAlignment="1">
      <alignment wrapText="1"/>
    </xf>
    <xf numFmtId="0" fontId="10" fillId="4" borderId="11" xfId="0" applyFont="1" applyFill="1" applyBorder="1"/>
    <xf numFmtId="0" fontId="10" fillId="4" borderId="8" xfId="0" applyFont="1" applyFill="1" applyBorder="1"/>
    <xf numFmtId="0" fontId="10" fillId="4" borderId="14" xfId="0" applyFont="1" applyFill="1" applyBorder="1"/>
    <xf numFmtId="0" fontId="10" fillId="0" borderId="15" xfId="0" applyFont="1" applyBorder="1"/>
    <xf numFmtId="0" fontId="9" fillId="5" borderId="27" xfId="0" applyFont="1" applyFill="1" applyBorder="1"/>
    <xf numFmtId="0" fontId="9" fillId="6" borderId="27" xfId="0" applyFont="1" applyFill="1" applyBorder="1"/>
    <xf numFmtId="0" fontId="9" fillId="2" borderId="27" xfId="0" applyFont="1" applyFill="1" applyBorder="1" applyAlignment="1">
      <alignment horizontal="left" wrapText="1"/>
    </xf>
    <xf numFmtId="0" fontId="5" fillId="7" borderId="29" xfId="0" applyFont="1" applyFill="1" applyBorder="1" applyAlignment="1">
      <alignment horizontal="right" vertical="center"/>
    </xf>
    <xf numFmtId="0" fontId="5" fillId="0" borderId="29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right" vertical="center"/>
    </xf>
    <xf numFmtId="0" fontId="5" fillId="0" borderId="30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right" vertical="center"/>
    </xf>
    <xf numFmtId="0" fontId="5" fillId="0" borderId="31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right" vertical="center"/>
    </xf>
    <xf numFmtId="0" fontId="5" fillId="0" borderId="33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right" vertical="center"/>
    </xf>
    <xf numFmtId="0" fontId="5" fillId="0" borderId="35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right" vertical="center"/>
    </xf>
    <xf numFmtId="0" fontId="5" fillId="0" borderId="34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left"/>
    </xf>
    <xf numFmtId="0" fontId="9" fillId="2" borderId="37" xfId="0" applyFont="1" applyFill="1" applyBorder="1" applyAlignment="1">
      <alignment horizontal="left" wrapText="1"/>
    </xf>
    <xf numFmtId="0" fontId="5" fillId="3" borderId="29" xfId="0" applyFont="1" applyFill="1" applyBorder="1" applyAlignment="1">
      <alignment horizontal="center" vertical="center"/>
    </xf>
    <xf numFmtId="176" fontId="5" fillId="3" borderId="38" xfId="0" applyNumberFormat="1" applyFont="1" applyFill="1" applyBorder="1" applyAlignment="1">
      <alignment horizontal="center" vertical="center"/>
    </xf>
    <xf numFmtId="0" fontId="5" fillId="3" borderId="30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176" fontId="5" fillId="3" borderId="39" xfId="0" applyNumberFormat="1" applyFont="1" applyFill="1" applyBorder="1" applyAlignment="1">
      <alignment horizontal="center" vertical="center"/>
    </xf>
    <xf numFmtId="0" fontId="5" fillId="3" borderId="31" xfId="0" applyNumberFormat="1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176" fontId="5" fillId="3" borderId="40" xfId="0" applyNumberFormat="1" applyFont="1" applyFill="1" applyBorder="1" applyAlignment="1">
      <alignment horizontal="center" vertical="center"/>
    </xf>
    <xf numFmtId="0" fontId="5" fillId="3" borderId="32" xfId="0" applyNumberFormat="1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176" fontId="5" fillId="3" borderId="41" xfId="0" applyNumberFormat="1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176" fontId="5" fillId="3" borderId="42" xfId="0" applyNumberFormat="1" applyFont="1" applyFill="1" applyBorder="1" applyAlignment="1">
      <alignment horizontal="center" vertical="center"/>
    </xf>
    <xf numFmtId="0" fontId="5" fillId="3" borderId="35" xfId="0" applyNumberFormat="1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176" fontId="5" fillId="3" borderId="43" xfId="0" applyNumberFormat="1" applyFont="1" applyFill="1" applyBorder="1" applyAlignment="1">
      <alignment horizontal="center" vertical="center"/>
    </xf>
    <xf numFmtId="0" fontId="5" fillId="3" borderId="33" xfId="0" applyNumberFormat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176" fontId="5" fillId="3" borderId="44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4" fillId="2" borderId="27" xfId="0" applyFont="1" applyFill="1" applyBorder="1"/>
    <xf numFmtId="0" fontId="12" fillId="2" borderId="45" xfId="0" applyFont="1" applyFill="1" applyBorder="1"/>
    <xf numFmtId="0" fontId="4" fillId="0" borderId="11" xfId="0" applyFont="1" applyBorder="1"/>
    <xf numFmtId="0" fontId="4" fillId="0" borderId="46" xfId="0" applyFont="1" applyBorder="1"/>
    <xf numFmtId="0" fontId="4" fillId="0" borderId="47" xfId="0" applyFont="1" applyBorder="1"/>
    <xf numFmtId="0" fontId="0" fillId="0" borderId="48" xfId="0" applyBorder="1"/>
    <xf numFmtId="0" fontId="3" fillId="0" borderId="49" xfId="0" applyFont="1" applyBorder="1" applyAlignment="1">
      <alignment horizontal="left" vertical="top" wrapText="1"/>
    </xf>
    <xf numFmtId="0" fontId="3" fillId="8" borderId="49" xfId="0" applyFont="1" applyFill="1" applyBorder="1"/>
    <xf numFmtId="0" fontId="3" fillId="0" borderId="50" xfId="0" applyFont="1" applyBorder="1"/>
    <xf numFmtId="0" fontId="3" fillId="0" borderId="48" xfId="0" applyFont="1" applyBorder="1"/>
    <xf numFmtId="0" fontId="0" fillId="0" borderId="7" xfId="0" applyBorder="1"/>
    <xf numFmtId="0" fontId="0" fillId="0" borderId="1" xfId="0" applyBorder="1"/>
    <xf numFmtId="0" fontId="3" fillId="0" borderId="51" xfId="0" applyFont="1" applyBorder="1" applyAlignment="1">
      <alignment horizontal="left" vertical="top" wrapText="1"/>
    </xf>
    <xf numFmtId="0" fontId="3" fillId="8" borderId="46" xfId="0" applyFont="1" applyFill="1" applyBorder="1"/>
    <xf numFmtId="0" fontId="3" fillId="0" borderId="52" xfId="0" applyFont="1" applyBorder="1"/>
    <xf numFmtId="0" fontId="3" fillId="0" borderId="1" xfId="0" applyFont="1" applyBorder="1"/>
    <xf numFmtId="0" fontId="3" fillId="8" borderId="51" xfId="0" applyFont="1" applyFill="1" applyBorder="1" applyAlignment="1">
      <alignment vertical="top" wrapText="1"/>
    </xf>
    <xf numFmtId="0" fontId="0" fillId="0" borderId="13" xfId="0" applyBorder="1"/>
    <xf numFmtId="0" fontId="0" fillId="0" borderId="53" xfId="0" applyBorder="1"/>
    <xf numFmtId="0" fontId="3" fillId="0" borderId="54" xfId="0" applyFont="1" applyBorder="1" applyAlignment="1">
      <alignment horizontal="left" vertical="top" wrapText="1"/>
    </xf>
    <xf numFmtId="0" fontId="3" fillId="8" borderId="54" xfId="0" applyFont="1" applyFill="1" applyBorder="1" applyAlignment="1">
      <alignment horizontal="left" vertical="top" wrapText="1"/>
    </xf>
    <xf numFmtId="0" fontId="3" fillId="0" borderId="55" xfId="0" applyFont="1" applyBorder="1"/>
    <xf numFmtId="0" fontId="3" fillId="0" borderId="53" xfId="0" applyFont="1" applyBorder="1"/>
    <xf numFmtId="0" fontId="3" fillId="0" borderId="56" xfId="0" applyFont="1" applyBorder="1" applyAlignment="1">
      <alignment horizontal="left" vertical="top" wrapText="1"/>
    </xf>
    <xf numFmtId="0" fontId="0" fillId="0" borderId="57" xfId="0" applyBorder="1"/>
    <xf numFmtId="0" fontId="3" fillId="8" borderId="51" xfId="0" applyFont="1" applyFill="1" applyBorder="1"/>
    <xf numFmtId="0" fontId="0" fillId="0" borderId="58" xfId="0" applyBorder="1"/>
    <xf numFmtId="0" fontId="3" fillId="0" borderId="59" xfId="0" applyNumberFormat="1" applyFont="1" applyBorder="1" applyAlignment="1">
      <alignment horizontal="left" vertical="top" wrapText="1"/>
    </xf>
    <xf numFmtId="0" fontId="3" fillId="8" borderId="59" xfId="0" applyNumberFormat="1" applyFont="1" applyFill="1" applyBorder="1"/>
    <xf numFmtId="0" fontId="0" fillId="2" borderId="45" xfId="0" applyFill="1" applyBorder="1"/>
    <xf numFmtId="0" fontId="4" fillId="0" borderId="60" xfId="0" applyFont="1" applyBorder="1"/>
    <xf numFmtId="0" fontId="3" fillId="0" borderId="61" xfId="0" applyFont="1" applyBorder="1" applyAlignment="1">
      <alignment horizontal="center"/>
    </xf>
    <xf numFmtId="0" fontId="4" fillId="0" borderId="0" xfId="0" applyFont="1" applyBorder="1"/>
    <xf numFmtId="0" fontId="3" fillId="0" borderId="62" xfId="0" applyFont="1" applyBorder="1" applyAlignment="1">
      <alignment horizontal="center"/>
    </xf>
    <xf numFmtId="0" fontId="3" fillId="0" borderId="45" xfId="0" applyFont="1" applyBorder="1"/>
    <xf numFmtId="0" fontId="7" fillId="0" borderId="63" xfId="0" applyFont="1" applyBorder="1" applyAlignment="1">
      <alignment horizontal="right"/>
    </xf>
    <xf numFmtId="0" fontId="5" fillId="8" borderId="50" xfId="0" applyFont="1" applyFill="1" applyBorder="1" applyAlignment="1">
      <alignment horizontal="left" vertical="center"/>
    </xf>
    <xf numFmtId="0" fontId="5" fillId="8" borderId="48" xfId="0" applyFont="1" applyFill="1" applyBorder="1" applyAlignment="1">
      <alignment vertical="center"/>
    </xf>
    <xf numFmtId="0" fontId="3" fillId="0" borderId="64" xfId="0" applyFont="1" applyBorder="1"/>
    <xf numFmtId="0" fontId="7" fillId="0" borderId="65" xfId="0" applyNumberFormat="1" applyFont="1" applyBorder="1" applyAlignment="1">
      <alignment horizontal="right"/>
    </xf>
    <xf numFmtId="0" fontId="5" fillId="8" borderId="52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3" fillId="0" borderId="66" xfId="0" applyFont="1" applyBorder="1"/>
    <xf numFmtId="0" fontId="7" fillId="0" borderId="67" xfId="0" applyNumberFormat="1" applyFont="1" applyBorder="1" applyAlignment="1">
      <alignment horizontal="right"/>
    </xf>
    <xf numFmtId="0" fontId="5" fillId="8" borderId="55" xfId="0" applyFont="1" applyFill="1" applyBorder="1" applyAlignment="1">
      <alignment vertical="center"/>
    </xf>
    <xf numFmtId="0" fontId="5" fillId="8" borderId="53" xfId="0" applyFont="1" applyFill="1" applyBorder="1" applyAlignment="1">
      <alignment vertical="center"/>
    </xf>
    <xf numFmtId="0" fontId="5" fillId="8" borderId="50" xfId="0" applyFont="1" applyFill="1" applyBorder="1" applyAlignment="1">
      <alignment vertical="center"/>
    </xf>
    <xf numFmtId="0" fontId="5" fillId="8" borderId="52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55" xfId="0" applyFont="1" applyFill="1" applyBorder="1" applyAlignment="1">
      <alignment horizontal="left" vertical="center"/>
    </xf>
    <xf numFmtId="0" fontId="5" fillId="8" borderId="53" xfId="0" applyFont="1" applyFill="1" applyBorder="1" applyAlignment="1">
      <alignment horizontal="left" vertical="center"/>
    </xf>
    <xf numFmtId="0" fontId="7" fillId="0" borderId="68" xfId="0" applyFont="1" applyFill="1" applyBorder="1" applyAlignment="1">
      <alignment horizontal="right"/>
    </xf>
    <xf numFmtId="0" fontId="12" fillId="2" borderId="69" xfId="0" applyFont="1" applyFill="1" applyBorder="1"/>
    <xf numFmtId="0" fontId="4" fillId="0" borderId="70" xfId="0" applyFont="1" applyBorder="1"/>
    <xf numFmtId="0" fontId="5" fillId="0" borderId="48" xfId="0" applyFont="1" applyFill="1" applyBorder="1" applyAlignment="1"/>
    <xf numFmtId="0" fontId="5" fillId="0" borderId="71" xfId="0" applyFont="1" applyFill="1" applyBorder="1" applyAlignment="1"/>
    <xf numFmtId="0" fontId="5" fillId="0" borderId="11" xfId="0" applyFont="1" applyFill="1" applyBorder="1" applyAlignment="1"/>
    <xf numFmtId="0" fontId="5" fillId="0" borderId="70" xfId="0" applyFont="1" applyFill="1" applyBorder="1" applyAlignment="1"/>
    <xf numFmtId="0" fontId="5" fillId="0" borderId="53" xfId="0" applyFont="1" applyFill="1" applyBorder="1" applyAlignment="1"/>
    <xf numFmtId="0" fontId="5" fillId="0" borderId="72" xfId="0" applyFont="1" applyFill="1" applyBorder="1" applyAlignment="1"/>
    <xf numFmtId="0" fontId="5" fillId="0" borderId="5" xfId="0" applyFont="1" applyFill="1" applyBorder="1" applyAlignment="1"/>
    <xf numFmtId="0" fontId="5" fillId="0" borderId="73" xfId="0" applyFont="1" applyFill="1" applyBorder="1" applyAlignment="1"/>
    <xf numFmtId="0" fontId="5" fillId="0" borderId="1" xfId="0" applyFont="1" applyFill="1" applyBorder="1" applyAlignment="1"/>
    <xf numFmtId="0" fontId="5" fillId="0" borderId="74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0" fontId="5" fillId="0" borderId="74" xfId="0" applyFont="1" applyFill="1" applyBorder="1" applyAlignment="1">
      <alignment horizontal="left" vertical="center"/>
    </xf>
    <xf numFmtId="0" fontId="5" fillId="0" borderId="53" xfId="0" applyFont="1" applyFill="1" applyBorder="1" applyAlignment="1">
      <alignment horizontal="left" vertical="center"/>
    </xf>
    <xf numFmtId="0" fontId="5" fillId="0" borderId="72" xfId="0" applyFont="1" applyFill="1" applyBorder="1" applyAlignment="1">
      <alignment horizontal="left" vertical="center"/>
    </xf>
    <xf numFmtId="0" fontId="9" fillId="0" borderId="11" xfId="0" applyFont="1" applyBorder="1"/>
    <xf numFmtId="0" fontId="9" fillId="0" borderId="46" xfId="0" applyFont="1" applyBorder="1"/>
    <xf numFmtId="0" fontId="9" fillId="0" borderId="11" xfId="0" applyNumberFormat="1" applyFont="1" applyBorder="1"/>
    <xf numFmtId="0" fontId="10" fillId="0" borderId="49" xfId="0" applyFont="1" applyBorder="1" applyAlignment="1">
      <alignment horizontal="left" vertical="top" wrapText="1"/>
    </xf>
    <xf numFmtId="0" fontId="10" fillId="8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10" fillId="0" borderId="51" xfId="0" applyFont="1" applyBorder="1" applyAlignment="1">
      <alignment horizontal="left" vertical="top" wrapText="1"/>
    </xf>
    <xf numFmtId="0" fontId="10" fillId="8" borderId="11" xfId="0" applyFont="1" applyFill="1" applyBorder="1"/>
    <xf numFmtId="0" fontId="5" fillId="3" borderId="9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vertical="top" wrapText="1"/>
    </xf>
    <xf numFmtId="0" fontId="10" fillId="0" borderId="54" xfId="0" applyFont="1" applyBorder="1" applyAlignment="1">
      <alignment horizontal="left" vertical="top" wrapText="1"/>
    </xf>
    <xf numFmtId="0" fontId="10" fillId="8" borderId="54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left" vertical="top" wrapText="1"/>
    </xf>
    <xf numFmtId="0" fontId="0" fillId="0" borderId="75" xfId="0" applyBorder="1"/>
    <xf numFmtId="0" fontId="10" fillId="4" borderId="76" xfId="0" applyFont="1" applyFill="1" applyBorder="1" applyAlignment="1">
      <alignment horizontal="left" vertical="top" wrapText="1"/>
    </xf>
    <xf numFmtId="0" fontId="5" fillId="3" borderId="28" xfId="0" applyFont="1" applyFill="1" applyBorder="1" applyAlignment="1">
      <alignment horizontal="left" vertical="top" wrapText="1"/>
    </xf>
    <xf numFmtId="0" fontId="10" fillId="4" borderId="51" xfId="0" applyFont="1" applyFill="1" applyBorder="1" applyAlignment="1">
      <alignment horizontal="left" vertical="top" wrapText="1"/>
    </xf>
    <xf numFmtId="0" fontId="10" fillId="4" borderId="1" xfId="0" applyFont="1" applyFill="1" applyBorder="1"/>
    <xf numFmtId="0" fontId="5" fillId="3" borderId="10" xfId="0" applyFont="1" applyFill="1" applyBorder="1" applyAlignment="1">
      <alignment horizontal="left" vertical="top" wrapText="1"/>
    </xf>
    <xf numFmtId="0" fontId="10" fillId="8" borderId="1" xfId="0" applyFont="1" applyFill="1" applyBorder="1"/>
    <xf numFmtId="0" fontId="5" fillId="3" borderId="9" xfId="0" applyNumberFormat="1" applyFont="1" applyFill="1" applyBorder="1" applyAlignment="1">
      <alignment horizontal="left" vertical="top" wrapText="1"/>
    </xf>
    <xf numFmtId="0" fontId="5" fillId="3" borderId="77" xfId="0" applyNumberFormat="1" applyFont="1" applyFill="1" applyBorder="1" applyAlignment="1">
      <alignment horizontal="left" vertical="top" wrapText="1"/>
    </xf>
    <xf numFmtId="0" fontId="10" fillId="0" borderId="59" xfId="0" applyFont="1" applyBorder="1" applyAlignment="1">
      <alignment horizontal="left" vertical="top" wrapText="1"/>
    </xf>
    <xf numFmtId="0" fontId="10" fillId="8" borderId="53" xfId="0" applyFont="1" applyFill="1" applyBorder="1"/>
    <xf numFmtId="0" fontId="9" fillId="0" borderId="46" xfId="0" applyNumberFormat="1" applyFont="1" applyBorder="1"/>
    <xf numFmtId="0" fontId="9" fillId="0" borderId="47" xfId="0" applyNumberFormat="1" applyFont="1" applyBorder="1"/>
    <xf numFmtId="0" fontId="5" fillId="3" borderId="78" xfId="0" applyFont="1" applyFill="1" applyBorder="1" applyAlignment="1">
      <alignment horizontal="left" vertical="top" wrapText="1"/>
    </xf>
    <xf numFmtId="0" fontId="5" fillId="9" borderId="18" xfId="0" applyFont="1" applyFill="1" applyBorder="1" applyAlignment="1">
      <alignment horizontal="left" vertical="top" wrapText="1"/>
    </xf>
    <xf numFmtId="0" fontId="5" fillId="7" borderId="29" xfId="0" applyFont="1" applyFill="1" applyBorder="1" applyAlignment="1">
      <alignment horizontal="right" vertical="center" wrapText="1"/>
    </xf>
    <xf numFmtId="0" fontId="5" fillId="7" borderId="6" xfId="0" applyFont="1" applyFill="1" applyBorder="1" applyAlignment="1">
      <alignment horizontal="right" vertical="center" wrapText="1"/>
    </xf>
    <xf numFmtId="0" fontId="5" fillId="9" borderId="9" xfId="0" applyFont="1" applyFill="1" applyBorder="1" applyAlignment="1">
      <alignment horizontal="left" vertical="top" wrapText="1"/>
    </xf>
    <xf numFmtId="0" fontId="5" fillId="7" borderId="30" xfId="0" applyFont="1" applyFill="1" applyBorder="1" applyAlignment="1">
      <alignment horizontal="right" vertical="center" wrapText="1"/>
    </xf>
    <xf numFmtId="0" fontId="5" fillId="7" borderId="9" xfId="0" applyFont="1" applyFill="1" applyBorder="1" applyAlignment="1">
      <alignment horizontal="right" vertical="center" wrapText="1"/>
    </xf>
    <xf numFmtId="0" fontId="5" fillId="9" borderId="15" xfId="0" applyFont="1" applyFill="1" applyBorder="1" applyAlignment="1">
      <alignment horizontal="left" vertical="top" wrapText="1"/>
    </xf>
    <xf numFmtId="0" fontId="5" fillId="7" borderId="35" xfId="0" applyFont="1" applyFill="1" applyBorder="1" applyAlignment="1">
      <alignment horizontal="right" vertical="center" wrapText="1"/>
    </xf>
    <xf numFmtId="0" fontId="5" fillId="7" borderId="15" xfId="0" applyFont="1" applyFill="1" applyBorder="1" applyAlignment="1">
      <alignment horizontal="right" vertical="center" wrapText="1"/>
    </xf>
    <xf numFmtId="0" fontId="5" fillId="9" borderId="28" xfId="0" applyFont="1" applyFill="1" applyBorder="1" applyAlignment="1">
      <alignment horizontal="left" vertical="top" wrapText="1"/>
    </xf>
    <xf numFmtId="0" fontId="5" fillId="7" borderId="34" xfId="0" applyFont="1" applyFill="1" applyBorder="1" applyAlignment="1">
      <alignment horizontal="right" vertical="center" wrapText="1"/>
    </xf>
    <xf numFmtId="0" fontId="5" fillId="7" borderId="28" xfId="0" applyFont="1" applyFill="1" applyBorder="1" applyAlignment="1">
      <alignment horizontal="right" vertical="center" wrapText="1"/>
    </xf>
    <xf numFmtId="0" fontId="5" fillId="9" borderId="10" xfId="0" applyFont="1" applyFill="1" applyBorder="1" applyAlignment="1">
      <alignment horizontal="left" vertical="top" wrapText="1"/>
    </xf>
    <xf numFmtId="0" fontId="5" fillId="7" borderId="31" xfId="0" applyFont="1" applyFill="1" applyBorder="1" applyAlignment="1">
      <alignment horizontal="right" vertical="center" wrapText="1"/>
    </xf>
    <xf numFmtId="0" fontId="5" fillId="7" borderId="10" xfId="0" applyFont="1" applyFill="1" applyBorder="1" applyAlignment="1">
      <alignment horizontal="right" vertical="center" wrapText="1"/>
    </xf>
    <xf numFmtId="0" fontId="5" fillId="9" borderId="9" xfId="0" applyNumberFormat="1" applyFont="1" applyFill="1" applyBorder="1" applyAlignment="1">
      <alignment horizontal="left" vertical="top" wrapText="1"/>
    </xf>
    <xf numFmtId="0" fontId="5" fillId="9" borderId="77" xfId="0" applyNumberFormat="1" applyFont="1" applyFill="1" applyBorder="1" applyAlignment="1">
      <alignment horizontal="left" vertical="top" wrapText="1"/>
    </xf>
    <xf numFmtId="0" fontId="0" fillId="2" borderId="69" xfId="0" applyFill="1" applyBorder="1"/>
    <xf numFmtId="0" fontId="4" fillId="5" borderId="27" xfId="0" applyFont="1" applyFill="1" applyBorder="1"/>
    <xf numFmtId="0" fontId="12" fillId="5" borderId="45" xfId="0" applyFont="1" applyFill="1" applyBorder="1"/>
    <xf numFmtId="0" fontId="9" fillId="0" borderId="70" xfId="0" applyNumberFormat="1" applyFont="1" applyBorder="1"/>
    <xf numFmtId="0" fontId="9" fillId="8" borderId="47" xfId="0" applyNumberFormat="1" applyFont="1" applyFill="1" applyBorder="1"/>
    <xf numFmtId="0" fontId="9" fillId="8" borderId="11" xfId="0" applyNumberFormat="1" applyFont="1" applyFill="1" applyBorder="1"/>
    <xf numFmtId="0" fontId="5" fillId="7" borderId="78" xfId="0" applyFont="1" applyFill="1" applyBorder="1" applyAlignment="1">
      <alignment horizontal="right" vertical="center" wrapText="1"/>
    </xf>
    <xf numFmtId="0" fontId="5" fillId="10" borderId="18" xfId="0" applyFont="1" applyFill="1" applyBorder="1" applyAlignment="1">
      <alignment horizontal="right" vertical="center"/>
    </xf>
    <xf numFmtId="0" fontId="5" fillId="7" borderId="79" xfId="0" applyFont="1" applyFill="1" applyBorder="1" applyAlignment="1">
      <alignment horizontal="right" vertical="center" wrapText="1"/>
    </xf>
    <xf numFmtId="0" fontId="5" fillId="10" borderId="20" xfId="0" applyFont="1" applyFill="1" applyBorder="1" applyAlignment="1">
      <alignment horizontal="right" vertical="center"/>
    </xf>
    <xf numFmtId="0" fontId="5" fillId="7" borderId="80" xfId="0" applyFont="1" applyFill="1" applyBorder="1" applyAlignment="1">
      <alignment horizontal="right" vertical="center" wrapText="1"/>
    </xf>
    <xf numFmtId="0" fontId="5" fillId="10" borderId="26" xfId="0" applyFont="1" applyFill="1" applyBorder="1" applyAlignment="1">
      <alignment horizontal="right" vertical="center"/>
    </xf>
    <xf numFmtId="0" fontId="5" fillId="7" borderId="81" xfId="0" applyFont="1" applyFill="1" applyBorder="1" applyAlignment="1">
      <alignment horizontal="right" vertical="center" wrapText="1"/>
    </xf>
    <xf numFmtId="0" fontId="5" fillId="10" borderId="82" xfId="0" applyFont="1" applyFill="1" applyBorder="1" applyAlignment="1">
      <alignment horizontal="right" vertical="center"/>
    </xf>
    <xf numFmtId="0" fontId="5" fillId="0" borderId="28" xfId="0" applyFont="1" applyFill="1" applyBorder="1" applyAlignment="1">
      <alignment horizontal="center" vertical="center"/>
    </xf>
    <xf numFmtId="0" fontId="5" fillId="7" borderId="83" xfId="0" applyFont="1" applyFill="1" applyBorder="1" applyAlignment="1">
      <alignment horizontal="right" vertical="center" wrapText="1"/>
    </xf>
    <xf numFmtId="0" fontId="5" fillId="10" borderId="22" xfId="0" applyFont="1" applyFill="1" applyBorder="1" applyAlignment="1">
      <alignment horizontal="right" vertical="center"/>
    </xf>
    <xf numFmtId="0" fontId="0" fillId="5" borderId="69" xfId="0" applyFill="1" applyBorder="1"/>
    <xf numFmtId="0" fontId="4" fillId="6" borderId="27" xfId="0" applyFont="1" applyFill="1" applyBorder="1"/>
    <xf numFmtId="0" fontId="12" fillId="6" borderId="45" xfId="0" applyFont="1" applyFill="1" applyBorder="1"/>
    <xf numFmtId="0" fontId="9" fillId="8" borderId="46" xfId="0" applyNumberFormat="1" applyFont="1" applyFill="1" applyBorder="1"/>
    <xf numFmtId="0" fontId="5" fillId="0" borderId="7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7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80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81" xfId="0" applyFont="1" applyFill="1" applyBorder="1" applyAlignment="1">
      <alignment horizontal="center" vertical="center"/>
    </xf>
    <xf numFmtId="0" fontId="5" fillId="0" borderId="82" xfId="0" applyFont="1" applyFill="1" applyBorder="1" applyAlignment="1">
      <alignment horizontal="center" vertical="center"/>
    </xf>
    <xf numFmtId="0" fontId="5" fillId="0" borderId="8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0" fillId="6" borderId="69" xfId="0" applyFill="1" applyBorder="1"/>
    <xf numFmtId="0" fontId="4" fillId="2" borderId="27" xfId="0" applyFont="1" applyFill="1" applyBorder="1" applyAlignment="1">
      <alignment horizontal="left" wrapText="1"/>
    </xf>
    <xf numFmtId="0" fontId="4" fillId="2" borderId="45" xfId="0" applyFont="1" applyFill="1" applyBorder="1" applyAlignment="1">
      <alignment horizontal="left" wrapText="1"/>
    </xf>
    <xf numFmtId="0" fontId="4" fillId="2" borderId="69" xfId="0" applyFont="1" applyFill="1" applyBorder="1" applyAlignment="1">
      <alignment horizontal="left" wrapText="1"/>
    </xf>
    <xf numFmtId="0" fontId="5" fillId="10" borderId="29" xfId="0" applyFont="1" applyFill="1" applyBorder="1" applyAlignment="1">
      <alignment horizontal="right" vertical="center" wrapText="1"/>
    </xf>
    <xf numFmtId="0" fontId="5" fillId="10" borderId="6" xfId="0" applyFont="1" applyFill="1" applyBorder="1" applyAlignment="1">
      <alignment horizontal="right" vertical="center" wrapText="1"/>
    </xf>
    <xf numFmtId="0" fontId="5" fillId="10" borderId="78" xfId="0" applyFont="1" applyFill="1" applyBorder="1" applyAlignment="1">
      <alignment horizontal="right" vertical="center" wrapText="1"/>
    </xf>
    <xf numFmtId="0" fontId="5" fillId="10" borderId="30" xfId="0" applyFont="1" applyFill="1" applyBorder="1" applyAlignment="1">
      <alignment horizontal="right" vertical="center" wrapText="1"/>
    </xf>
    <xf numFmtId="0" fontId="5" fillId="10" borderId="9" xfId="0" applyFont="1" applyFill="1" applyBorder="1" applyAlignment="1">
      <alignment horizontal="right" vertical="center" wrapText="1"/>
    </xf>
    <xf numFmtId="0" fontId="5" fillId="10" borderId="79" xfId="0" applyFont="1" applyFill="1" applyBorder="1" applyAlignment="1">
      <alignment horizontal="right" vertical="center" wrapText="1"/>
    </xf>
    <xf numFmtId="0" fontId="5" fillId="10" borderId="35" xfId="0" applyFont="1" applyFill="1" applyBorder="1" applyAlignment="1">
      <alignment horizontal="right" vertical="center" wrapText="1"/>
    </xf>
    <xf numFmtId="0" fontId="5" fillId="10" borderId="15" xfId="0" applyFont="1" applyFill="1" applyBorder="1" applyAlignment="1">
      <alignment horizontal="right" vertical="center" wrapText="1"/>
    </xf>
    <xf numFmtId="0" fontId="5" fillId="10" borderId="80" xfId="0" applyFont="1" applyFill="1" applyBorder="1" applyAlignment="1">
      <alignment horizontal="right" vertical="center" wrapText="1"/>
    </xf>
    <xf numFmtId="0" fontId="5" fillId="10" borderId="34" xfId="0" applyFont="1" applyFill="1" applyBorder="1" applyAlignment="1">
      <alignment horizontal="right" vertical="center" wrapText="1"/>
    </xf>
    <xf numFmtId="0" fontId="5" fillId="10" borderId="28" xfId="0" applyFont="1" applyFill="1" applyBorder="1" applyAlignment="1">
      <alignment horizontal="right" vertical="center" wrapText="1"/>
    </xf>
    <xf numFmtId="0" fontId="5" fillId="10" borderId="81" xfId="0" applyFont="1" applyFill="1" applyBorder="1" applyAlignment="1">
      <alignment horizontal="right" vertical="center" wrapText="1"/>
    </xf>
    <xf numFmtId="0" fontId="5" fillId="10" borderId="31" xfId="0" applyFont="1" applyFill="1" applyBorder="1" applyAlignment="1">
      <alignment horizontal="right" vertical="center" wrapText="1"/>
    </xf>
    <xf numFmtId="0" fontId="5" fillId="10" borderId="10" xfId="0" applyFont="1" applyFill="1" applyBorder="1" applyAlignment="1">
      <alignment horizontal="right" vertical="center" wrapText="1"/>
    </xf>
    <xf numFmtId="0" fontId="5" fillId="10" borderId="83" xfId="0" applyFont="1" applyFill="1" applyBorder="1" applyAlignment="1">
      <alignment horizontal="right" vertical="center" wrapText="1"/>
    </xf>
    <xf numFmtId="0" fontId="4" fillId="2" borderId="45" xfId="0" applyFont="1" applyFill="1" applyBorder="1" applyAlignment="1">
      <alignment horizontal="left"/>
    </xf>
    <xf numFmtId="0" fontId="4" fillId="2" borderId="69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center" vertical="center"/>
    </xf>
    <xf numFmtId="0" fontId="5" fillId="7" borderId="78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79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80" xfId="0" applyFont="1" applyFill="1" applyBorder="1" applyAlignment="1">
      <alignment horizontal="center" vertical="center"/>
    </xf>
    <xf numFmtId="0" fontId="5" fillId="10" borderId="26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81" xfId="0" applyFont="1" applyFill="1" applyBorder="1" applyAlignment="1">
      <alignment horizontal="center" vertical="center"/>
    </xf>
    <xf numFmtId="0" fontId="5" fillId="10" borderId="82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83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78" xfId="0" applyFont="1" applyFill="1" applyBorder="1" applyAlignment="1">
      <alignment horizontal="center" vertical="center"/>
    </xf>
    <xf numFmtId="0" fontId="5" fillId="10" borderId="79" xfId="0" applyFont="1" applyFill="1" applyBorder="1" applyAlignment="1">
      <alignment horizontal="center" vertical="center"/>
    </xf>
    <xf numFmtId="0" fontId="5" fillId="10" borderId="80" xfId="0" applyFont="1" applyFill="1" applyBorder="1" applyAlignment="1">
      <alignment horizontal="center" vertical="center"/>
    </xf>
    <xf numFmtId="0" fontId="5" fillId="10" borderId="81" xfId="0" applyFont="1" applyFill="1" applyBorder="1" applyAlignment="1">
      <alignment horizontal="center" vertical="center"/>
    </xf>
    <xf numFmtId="0" fontId="5" fillId="10" borderId="83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30" xfId="0" applyNumberFormat="1" applyFont="1" applyFill="1" applyBorder="1" applyAlignment="1">
      <alignment horizontal="center" vertical="center" wrapText="1"/>
    </xf>
    <xf numFmtId="0" fontId="5" fillId="3" borderId="9" xfId="0" applyNumberFormat="1" applyFont="1" applyFill="1" applyBorder="1" applyAlignment="1">
      <alignment horizontal="center" vertical="center" wrapText="1"/>
    </xf>
    <xf numFmtId="0" fontId="5" fillId="3" borderId="35" xfId="0" applyNumberFormat="1" applyFont="1" applyFill="1" applyBorder="1" applyAlignment="1">
      <alignment horizontal="center" vertical="center" wrapText="1"/>
    </xf>
    <xf numFmtId="0" fontId="5" fillId="3" borderId="15" xfId="0" applyNumberFormat="1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28" xfId="0" applyNumberFormat="1" applyFont="1" applyFill="1" applyBorder="1" applyAlignment="1">
      <alignment horizontal="center" vertical="center" wrapText="1"/>
    </xf>
    <xf numFmtId="0" fontId="5" fillId="3" borderId="31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0" borderId="34" xfId="0" applyNumberFormat="1" applyFont="1" applyFill="1" applyBorder="1" applyAlignment="1">
      <alignment horizontal="center" vertical="center"/>
    </xf>
    <xf numFmtId="0" fontId="5" fillId="0" borderId="28" xfId="0" applyNumberFormat="1" applyFont="1" applyFill="1" applyBorder="1" applyAlignment="1">
      <alignment horizontal="center" vertical="center"/>
    </xf>
    <xf numFmtId="0" fontId="5" fillId="0" borderId="31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35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0" borderId="81" xfId="0" applyNumberFormat="1" applyFont="1" applyFill="1" applyBorder="1" applyAlignment="1">
      <alignment horizontal="center" vertical="center"/>
    </xf>
    <xf numFmtId="0" fontId="5" fillId="0" borderId="82" xfId="0" applyNumberFormat="1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0" borderId="83" xfId="0" applyNumberFormat="1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0" borderId="80" xfId="0" applyNumberFormat="1" applyFont="1" applyFill="1" applyBorder="1" applyAlignment="1">
      <alignment horizontal="center" vertical="center"/>
    </xf>
    <xf numFmtId="0" fontId="5" fillId="0" borderId="26" xfId="0" applyNumberFormat="1" applyFont="1" applyFill="1" applyBorder="1" applyAlignment="1">
      <alignment horizontal="center" vertical="center"/>
    </xf>
    <xf numFmtId="176" fontId="5" fillId="3" borderId="29" xfId="0" applyNumberFormat="1" applyFont="1" applyFill="1" applyBorder="1" applyAlignment="1">
      <alignment horizontal="center" vertical="center"/>
    </xf>
    <xf numFmtId="176" fontId="5" fillId="3" borderId="6" xfId="0" applyNumberFormat="1" applyFont="1" applyFill="1" applyBorder="1" applyAlignment="1">
      <alignment horizontal="center" vertical="center"/>
    </xf>
    <xf numFmtId="176" fontId="5" fillId="3" borderId="78" xfId="0" applyNumberFormat="1" applyFont="1" applyFill="1" applyBorder="1" applyAlignment="1">
      <alignment horizontal="center" vertical="center"/>
    </xf>
    <xf numFmtId="176" fontId="5" fillId="3" borderId="18" xfId="0" applyNumberFormat="1" applyFont="1" applyFill="1" applyBorder="1" applyAlignment="1">
      <alignment horizontal="center" vertical="center"/>
    </xf>
    <xf numFmtId="176" fontId="5" fillId="3" borderId="30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176" fontId="5" fillId="3" borderId="79" xfId="0" applyNumberFormat="1" applyFont="1" applyFill="1" applyBorder="1" applyAlignment="1">
      <alignment horizontal="center" vertical="center"/>
    </xf>
    <xf numFmtId="176" fontId="5" fillId="3" borderId="20" xfId="0" applyNumberFormat="1" applyFont="1" applyFill="1" applyBorder="1" applyAlignment="1">
      <alignment horizontal="center" vertical="center"/>
    </xf>
    <xf numFmtId="176" fontId="5" fillId="3" borderId="35" xfId="0" applyNumberFormat="1" applyFont="1" applyFill="1" applyBorder="1" applyAlignment="1">
      <alignment horizontal="center" vertical="center"/>
    </xf>
    <xf numFmtId="176" fontId="5" fillId="3" borderId="15" xfId="0" applyNumberFormat="1" applyFont="1" applyFill="1" applyBorder="1" applyAlignment="1">
      <alignment horizontal="center" vertical="center"/>
    </xf>
    <xf numFmtId="176" fontId="5" fillId="3" borderId="80" xfId="0" applyNumberFormat="1" applyFont="1" applyFill="1" applyBorder="1" applyAlignment="1">
      <alignment horizontal="center" vertical="center"/>
    </xf>
    <xf numFmtId="176" fontId="5" fillId="3" borderId="26" xfId="0" applyNumberFormat="1" applyFont="1" applyFill="1" applyBorder="1" applyAlignment="1">
      <alignment horizontal="center" vertical="center"/>
    </xf>
    <xf numFmtId="176" fontId="5" fillId="3" borderId="34" xfId="0" applyNumberFormat="1" applyFont="1" applyFill="1" applyBorder="1" applyAlignment="1">
      <alignment horizontal="center" vertical="center"/>
    </xf>
    <xf numFmtId="176" fontId="5" fillId="3" borderId="28" xfId="0" applyNumberFormat="1" applyFont="1" applyFill="1" applyBorder="1" applyAlignment="1">
      <alignment horizontal="center" vertical="center"/>
    </xf>
    <xf numFmtId="176" fontId="5" fillId="3" borderId="81" xfId="0" applyNumberFormat="1" applyFont="1" applyFill="1" applyBorder="1" applyAlignment="1">
      <alignment horizontal="center" vertical="center"/>
    </xf>
    <xf numFmtId="176" fontId="5" fillId="3" borderId="82" xfId="0" applyNumberFormat="1" applyFont="1" applyFill="1" applyBorder="1" applyAlignment="1">
      <alignment horizontal="center" vertical="center"/>
    </xf>
    <xf numFmtId="176" fontId="5" fillId="3" borderId="31" xfId="0" applyNumberFormat="1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5" fillId="3" borderId="83" xfId="0" applyNumberFormat="1" applyFont="1" applyFill="1" applyBorder="1" applyAlignment="1">
      <alignment horizontal="center" vertical="center"/>
    </xf>
    <xf numFmtId="176" fontId="5" fillId="3" borderId="22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51" xfId="0" applyFont="1" applyBorder="1"/>
    <xf numFmtId="0" fontId="4" fillId="0" borderId="52" xfId="0" applyFont="1" applyBorder="1"/>
    <xf numFmtId="0" fontId="3" fillId="0" borderId="51" xfId="0" applyFont="1" applyBorder="1"/>
    <xf numFmtId="0" fontId="3" fillId="0" borderId="8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3" fillId="0" borderId="3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4" fillId="0" borderId="75" xfId="0" applyFont="1" applyBorder="1"/>
    <xf numFmtId="0" fontId="3" fillId="0" borderId="32" xfId="0" applyFont="1" applyFill="1" applyBorder="1" applyAlignment="1">
      <alignment horizontal="center" vertical="center"/>
    </xf>
    <xf numFmtId="0" fontId="3" fillId="0" borderId="77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7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46" xfId="0" applyFont="1" applyBorder="1"/>
    <xf numFmtId="0" fontId="3" fillId="0" borderId="4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3" fillId="0" borderId="5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75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/>
    </xf>
    <xf numFmtId="0" fontId="3" fillId="0" borderId="1" xfId="0" applyFont="1" applyBorder="1" applyAlignment="1"/>
    <xf numFmtId="0" fontId="4" fillId="0" borderId="51" xfId="0" applyFont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4" fillId="0" borderId="74" xfId="0" applyFont="1" applyBorder="1"/>
    <xf numFmtId="0" fontId="3" fillId="11" borderId="20" xfId="0" applyFont="1" applyFill="1" applyBorder="1" applyAlignment="1">
      <alignment vertical="center"/>
    </xf>
    <xf numFmtId="0" fontId="3" fillId="12" borderId="33" xfId="0" applyFont="1" applyFill="1" applyBorder="1" applyAlignment="1">
      <alignment vertical="center" wrapText="1"/>
    </xf>
    <xf numFmtId="0" fontId="3" fillId="12" borderId="12" xfId="0" applyFont="1" applyFill="1" applyBorder="1" applyAlignment="1">
      <alignment vertical="center" wrapText="1"/>
    </xf>
    <xf numFmtId="0" fontId="3" fillId="12" borderId="30" xfId="0" applyNumberFormat="1" applyFont="1" applyFill="1" applyBorder="1" applyAlignment="1">
      <alignment vertical="center" wrapText="1"/>
    </xf>
    <xf numFmtId="0" fontId="3" fillId="12" borderId="9" xfId="0" applyNumberFormat="1" applyFont="1" applyFill="1" applyBorder="1" applyAlignment="1">
      <alignment vertical="center" wrapText="1"/>
    </xf>
    <xf numFmtId="0" fontId="3" fillId="11" borderId="85" xfId="0" applyFont="1" applyFill="1" applyBorder="1" applyAlignment="1">
      <alignment vertical="center"/>
    </xf>
    <xf numFmtId="0" fontId="3" fillId="12" borderId="32" xfId="0" applyNumberFormat="1" applyFont="1" applyFill="1" applyBorder="1" applyAlignment="1">
      <alignment vertical="center" wrapText="1"/>
    </xf>
    <xf numFmtId="0" fontId="3" fillId="12" borderId="77" xfId="0" applyNumberFormat="1" applyFont="1" applyFill="1" applyBorder="1" applyAlignment="1">
      <alignment vertical="center" wrapText="1"/>
    </xf>
    <xf numFmtId="0" fontId="3" fillId="11" borderId="24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 wrapText="1"/>
    </xf>
    <xf numFmtId="0" fontId="3" fillId="0" borderId="85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vertical="center" wrapText="1"/>
    </xf>
    <xf numFmtId="0" fontId="3" fillId="13" borderId="9" xfId="0" applyNumberFormat="1" applyFont="1" applyFill="1" applyBorder="1" applyAlignment="1">
      <alignment vertical="center" wrapText="1"/>
    </xf>
    <xf numFmtId="0" fontId="3" fillId="13" borderId="77" xfId="0" applyNumberFormat="1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4" xfId="0" applyFont="1" applyFill="1" applyBorder="1" applyAlignment="1">
      <alignment horizontal="center" vertical="center"/>
    </xf>
    <xf numFmtId="0" fontId="3" fillId="12" borderId="52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/>
    </xf>
    <xf numFmtId="0" fontId="3" fillId="12" borderId="12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0" fontId="3" fillId="12" borderId="47" xfId="0" applyFont="1" applyFill="1" applyBorder="1" applyAlignment="1">
      <alignment vertical="center" wrapText="1"/>
    </xf>
    <xf numFmtId="0" fontId="3" fillId="12" borderId="11" xfId="0" applyFont="1" applyFill="1" applyBorder="1" applyAlignment="1">
      <alignment vertical="center" wrapText="1"/>
    </xf>
    <xf numFmtId="0" fontId="3" fillId="12" borderId="86" xfId="0" applyFont="1" applyFill="1" applyBorder="1" applyAlignment="1">
      <alignment vertical="center" wrapText="1"/>
    </xf>
    <xf numFmtId="0" fontId="3" fillId="0" borderId="87" xfId="0" applyFont="1" applyBorder="1" applyAlignment="1">
      <alignment horizontal="center"/>
    </xf>
    <xf numFmtId="0" fontId="3" fillId="0" borderId="88" xfId="0" applyFont="1" applyBorder="1" applyAlignment="1">
      <alignment horizontal="center"/>
    </xf>
    <xf numFmtId="0" fontId="13" fillId="0" borderId="89" xfId="0" applyFont="1" applyBorder="1" applyAlignment="1">
      <alignment horizontal="right"/>
    </xf>
    <xf numFmtId="0" fontId="5" fillId="0" borderId="33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11" borderId="24" xfId="0" applyFont="1" applyFill="1" applyBorder="1" applyAlignment="1">
      <alignment horizontal="left" vertical="top"/>
    </xf>
    <xf numFmtId="0" fontId="13" fillId="0" borderId="90" xfId="0" applyFont="1" applyBorder="1" applyAlignment="1">
      <alignment horizontal="right"/>
    </xf>
    <xf numFmtId="0" fontId="5" fillId="0" borderId="30" xfId="0" applyFont="1" applyFill="1" applyBorder="1" applyAlignment="1">
      <alignment vertical="top"/>
    </xf>
    <xf numFmtId="0" fontId="5" fillId="0" borderId="9" xfId="0" applyFont="1" applyFill="1" applyBorder="1" applyAlignment="1">
      <alignment vertical="top"/>
    </xf>
    <xf numFmtId="0" fontId="5" fillId="11" borderId="20" xfId="0" applyFont="1" applyFill="1" applyBorder="1" applyAlignment="1">
      <alignment horizontal="left" vertical="top"/>
    </xf>
    <xf numFmtId="0" fontId="13" fillId="0" borderId="91" xfId="0" applyFont="1" applyBorder="1" applyAlignment="1">
      <alignment horizontal="right"/>
    </xf>
    <xf numFmtId="0" fontId="14" fillId="0" borderId="32" xfId="0" applyFont="1" applyFill="1" applyBorder="1" applyAlignment="1">
      <alignment vertical="top"/>
    </xf>
    <xf numFmtId="0" fontId="14" fillId="0" borderId="77" xfId="0" applyFont="1" applyFill="1" applyBorder="1" applyAlignment="1">
      <alignment vertical="top"/>
    </xf>
    <xf numFmtId="0" fontId="5" fillId="0" borderId="77" xfId="0" applyFont="1" applyFill="1" applyBorder="1" applyAlignment="1">
      <alignment vertical="top"/>
    </xf>
    <xf numFmtId="0" fontId="5" fillId="11" borderId="85" xfId="0" applyFont="1" applyFill="1" applyBorder="1" applyAlignment="1">
      <alignment horizontal="left" vertical="top"/>
    </xf>
    <xf numFmtId="0" fontId="13" fillId="0" borderId="92" xfId="0" applyFont="1" applyBorder="1" applyAlignment="1">
      <alignment horizontal="right"/>
    </xf>
    <xf numFmtId="0" fontId="14" fillId="0" borderId="33" xfId="0" applyFont="1" applyFill="1" applyBorder="1" applyAlignment="1">
      <alignment vertical="top"/>
    </xf>
    <xf numFmtId="0" fontId="14" fillId="0" borderId="12" xfId="0" applyFont="1" applyFill="1" applyBorder="1" applyAlignment="1">
      <alignment vertical="top"/>
    </xf>
    <xf numFmtId="0" fontId="5" fillId="11" borderId="24" xfId="0" applyFont="1" applyFill="1" applyBorder="1" applyAlignment="1">
      <alignment horizontal="center"/>
    </xf>
    <xf numFmtId="0" fontId="14" fillId="0" borderId="30" xfId="0" applyFont="1" applyFill="1" applyBorder="1" applyAlignment="1">
      <alignment vertical="top"/>
    </xf>
    <xf numFmtId="0" fontId="14" fillId="0" borderId="9" xfId="0" applyFont="1" applyFill="1" applyBorder="1" applyAlignment="1">
      <alignment vertical="top"/>
    </xf>
    <xf numFmtId="0" fontId="5" fillId="11" borderId="20" xfId="0" applyFont="1" applyFill="1" applyBorder="1" applyAlignment="1">
      <alignment horizontal="center"/>
    </xf>
    <xf numFmtId="0" fontId="5" fillId="11" borderId="85" xfId="0" applyFont="1" applyFill="1" applyBorder="1" applyAlignment="1">
      <alignment horizontal="center"/>
    </xf>
    <xf numFmtId="0" fontId="3" fillId="12" borderId="24" xfId="0" applyFont="1" applyFill="1" applyBorder="1" applyAlignment="1">
      <alignment vertical="center" wrapText="1"/>
    </xf>
    <xf numFmtId="0" fontId="5" fillId="0" borderId="24" xfId="0" applyFont="1" applyFill="1" applyBorder="1" applyAlignment="1">
      <alignment vertical="top"/>
    </xf>
    <xf numFmtId="0" fontId="3" fillId="12" borderId="85" xfId="0" applyNumberFormat="1" applyFont="1" applyFill="1" applyBorder="1" applyAlignment="1">
      <alignment vertical="center" wrapText="1"/>
    </xf>
    <xf numFmtId="0" fontId="5" fillId="0" borderId="85" xfId="0" applyFont="1" applyFill="1" applyBorder="1" applyAlignment="1">
      <alignment vertical="top"/>
    </xf>
    <xf numFmtId="0" fontId="14" fillId="0" borderId="33" xfId="0" applyNumberFormat="1" applyFont="1" applyFill="1" applyBorder="1" applyAlignment="1">
      <alignment vertical="top"/>
    </xf>
    <xf numFmtId="0" fontId="14" fillId="0" borderId="12" xfId="0" applyNumberFormat="1" applyFont="1" applyFill="1" applyBorder="1" applyAlignment="1">
      <alignment vertical="top"/>
    </xf>
    <xf numFmtId="0" fontId="5" fillId="11" borderId="12" xfId="0" applyFont="1" applyFill="1" applyBorder="1" applyAlignment="1">
      <alignment horizontal="center"/>
    </xf>
    <xf numFmtId="0" fontId="14" fillId="0" borderId="30" xfId="0" applyNumberFormat="1" applyFont="1" applyFill="1" applyBorder="1" applyAlignment="1">
      <alignment vertical="top"/>
    </xf>
    <xf numFmtId="0" fontId="14" fillId="0" borderId="9" xfId="0" applyNumberFormat="1" applyFont="1" applyFill="1" applyBorder="1" applyAlignment="1">
      <alignment vertical="top"/>
    </xf>
    <xf numFmtId="0" fontId="5" fillId="11" borderId="9" xfId="0" applyFont="1" applyFill="1" applyBorder="1" applyAlignment="1">
      <alignment horizontal="center"/>
    </xf>
    <xf numFmtId="0" fontId="14" fillId="0" borderId="32" xfId="0" applyNumberFormat="1" applyFont="1" applyFill="1" applyBorder="1" applyAlignment="1">
      <alignment vertical="top"/>
    </xf>
    <xf numFmtId="0" fontId="14" fillId="0" borderId="77" xfId="0" applyNumberFormat="1" applyFont="1" applyFill="1" applyBorder="1" applyAlignment="1">
      <alignment vertical="top"/>
    </xf>
    <xf numFmtId="0" fontId="5" fillId="11" borderId="77" xfId="0" applyFont="1" applyFill="1" applyBorder="1" applyAlignment="1">
      <alignment horizontal="center"/>
    </xf>
    <xf numFmtId="0" fontId="3" fillId="12" borderId="20" xfId="0" applyNumberFormat="1" applyFont="1" applyFill="1" applyBorder="1" applyAlignment="1">
      <alignment vertical="center" wrapText="1"/>
    </xf>
    <xf numFmtId="0" fontId="5" fillId="0" borderId="20" xfId="0" applyFont="1" applyFill="1" applyBorder="1" applyAlignment="1">
      <alignment vertical="top"/>
    </xf>
    <xf numFmtId="0" fontId="3" fillId="11" borderId="74" xfId="0" applyFont="1" applyFill="1" applyBorder="1" applyAlignment="1">
      <alignment vertical="center"/>
    </xf>
    <xf numFmtId="0" fontId="13" fillId="0" borderId="93" xfId="0" applyFont="1" applyBorder="1" applyAlignment="1">
      <alignment horizontal="right"/>
    </xf>
    <xf numFmtId="0" fontId="14" fillId="0" borderId="52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/>
    <xf numFmtId="0" fontId="5" fillId="11" borderId="74" xfId="0" applyFont="1" applyFill="1" applyBorder="1" applyAlignment="1"/>
    <xf numFmtId="0" fontId="3" fillId="12" borderId="24" xfId="0" applyNumberFormat="1" applyFont="1" applyFill="1" applyBorder="1" applyAlignment="1">
      <alignment vertical="center" wrapText="1"/>
    </xf>
    <xf numFmtId="0" fontId="13" fillId="0" borderId="94" xfId="0" applyFont="1" applyBorder="1" applyAlignment="1">
      <alignment horizontal="right"/>
    </xf>
    <xf numFmtId="0" fontId="14" fillId="0" borderId="55" xfId="0" applyNumberFormat="1" applyFont="1" applyFill="1" applyBorder="1" applyAlignment="1">
      <alignment horizontal="left" vertical="top"/>
    </xf>
    <xf numFmtId="0" fontId="14" fillId="0" borderId="53" xfId="0" applyNumberFormat="1" applyFont="1" applyFill="1" applyBorder="1" applyAlignment="1">
      <alignment horizontal="left" vertical="top"/>
    </xf>
    <xf numFmtId="0" fontId="14" fillId="0" borderId="53" xfId="0" applyNumberFormat="1" applyFont="1" applyFill="1" applyBorder="1" applyAlignment="1">
      <alignment vertical="top"/>
    </xf>
    <xf numFmtId="0" fontId="5" fillId="11" borderId="72" xfId="0" applyFont="1" applyFill="1" applyBorder="1" applyAlignment="1"/>
    <xf numFmtId="0" fontId="3" fillId="12" borderId="51" xfId="0" applyFont="1" applyFill="1" applyBorder="1" applyAlignment="1">
      <alignment vertical="center" wrapText="1"/>
    </xf>
    <xf numFmtId="0" fontId="13" fillId="0" borderId="95" xfId="0" applyFont="1" applyBorder="1" applyAlignment="1">
      <alignment horizontal="right"/>
    </xf>
    <xf numFmtId="0" fontId="14" fillId="0" borderId="0" xfId="0" applyNumberFormat="1" applyFont="1" applyFill="1" applyAlignment="1">
      <alignment horizontal="left" vertical="top"/>
    </xf>
    <xf numFmtId="0" fontId="14" fillId="0" borderId="0" xfId="0" applyNumberFormat="1" applyFont="1" applyFill="1" applyAlignment="1">
      <alignment vertical="top"/>
    </xf>
    <xf numFmtId="0" fontId="5" fillId="11" borderId="0" xfId="0" applyFont="1" applyFill="1" applyAlignment="1"/>
    <xf numFmtId="0" fontId="13" fillId="0" borderId="96" xfId="0" applyFont="1" applyBorder="1" applyAlignment="1">
      <alignment horizontal="right"/>
    </xf>
    <xf numFmtId="0" fontId="13" fillId="0" borderId="97" xfId="0" applyFont="1" applyBorder="1" applyAlignment="1">
      <alignment horizontal="right"/>
    </xf>
    <xf numFmtId="0" fontId="7" fillId="0" borderId="88" xfId="0" applyFont="1" applyFill="1" applyBorder="1" applyAlignment="1">
      <alignment horizontal="right"/>
    </xf>
    <xf numFmtId="0" fontId="9" fillId="0" borderId="1" xfId="0" applyFont="1" applyBorder="1"/>
    <xf numFmtId="0" fontId="9" fillId="0" borderId="51" xfId="0" applyFont="1" applyBorder="1"/>
    <xf numFmtId="0" fontId="10" fillId="4" borderId="51" xfId="0" applyFont="1" applyFill="1" applyBorder="1"/>
    <xf numFmtId="0" fontId="5" fillId="3" borderId="12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51" xfId="0" applyFont="1" applyBorder="1"/>
    <xf numFmtId="0" fontId="5" fillId="3" borderId="9" xfId="0" applyFont="1" applyFill="1" applyBorder="1" applyAlignment="1">
      <alignment vertical="top" wrapText="1"/>
    </xf>
    <xf numFmtId="0" fontId="14" fillId="3" borderId="77" xfId="0" applyFont="1" applyFill="1" applyBorder="1" applyAlignment="1">
      <alignment vertical="top" wrapText="1"/>
    </xf>
    <xf numFmtId="0" fontId="14" fillId="3" borderId="12" xfId="0" applyFont="1" applyFill="1" applyBorder="1" applyAlignment="1">
      <alignment vertical="top" wrapText="1"/>
    </xf>
    <xf numFmtId="0" fontId="14" fillId="3" borderId="9" xfId="0" applyFont="1" applyFill="1" applyBorder="1" applyAlignment="1">
      <alignment vertical="top" wrapText="1"/>
    </xf>
    <xf numFmtId="0" fontId="14" fillId="3" borderId="1" xfId="0" applyFont="1" applyFill="1" applyBorder="1" applyAlignment="1">
      <alignment horizontal="left" vertical="top" wrapText="1"/>
    </xf>
    <xf numFmtId="0" fontId="14" fillId="3" borderId="12" xfId="0" applyNumberFormat="1" applyFont="1" applyFill="1" applyBorder="1" applyAlignment="1">
      <alignment vertical="top" wrapText="1"/>
    </xf>
    <xf numFmtId="0" fontId="14" fillId="3" borderId="9" xfId="0" applyNumberFormat="1" applyFont="1" applyFill="1" applyBorder="1" applyAlignment="1">
      <alignment vertical="top" wrapText="1"/>
    </xf>
    <xf numFmtId="0" fontId="14" fillId="3" borderId="77" xfId="0" applyNumberFormat="1" applyFont="1" applyFill="1" applyBorder="1" applyAlignment="1">
      <alignment vertical="top" wrapText="1"/>
    </xf>
    <xf numFmtId="0" fontId="14" fillId="3" borderId="1" xfId="0" applyNumberFormat="1" applyFont="1" applyFill="1" applyBorder="1" applyAlignment="1">
      <alignment horizontal="left" vertical="top" wrapText="1"/>
    </xf>
    <xf numFmtId="0" fontId="9" fillId="0" borderId="47" xfId="0" applyFont="1" applyBorder="1"/>
    <xf numFmtId="0" fontId="5" fillId="11" borderId="24" xfId="0" applyFont="1" applyFill="1" applyBorder="1" applyAlignment="1">
      <alignment vertical="top" wrapText="1"/>
    </xf>
    <xf numFmtId="0" fontId="5" fillId="11" borderId="20" xfId="0" applyFont="1" applyFill="1" applyBorder="1" applyAlignment="1">
      <alignment vertical="top" wrapText="1"/>
    </xf>
    <xf numFmtId="0" fontId="5" fillId="7" borderId="9" xfId="0" applyFont="1" applyFill="1" applyBorder="1" applyAlignment="1">
      <alignment horizontal="right" vertical="center"/>
    </xf>
    <xf numFmtId="0" fontId="5" fillId="3" borderId="77" xfId="0" applyFont="1" applyFill="1" applyBorder="1" applyAlignment="1">
      <alignment vertical="top" wrapText="1"/>
    </xf>
    <xf numFmtId="0" fontId="5" fillId="11" borderId="85" xfId="0" applyFont="1" applyFill="1" applyBorder="1" applyAlignment="1">
      <alignment vertical="top" wrapText="1"/>
    </xf>
    <xf numFmtId="0" fontId="5" fillId="7" borderId="15" xfId="0" applyFont="1" applyFill="1" applyBorder="1" applyAlignment="1">
      <alignment horizontal="right" vertical="center"/>
    </xf>
    <xf numFmtId="0" fontId="5" fillId="11" borderId="24" xfId="0" applyFont="1" applyFill="1" applyBorder="1" applyAlignment="1">
      <alignment wrapText="1"/>
    </xf>
    <xf numFmtId="0" fontId="5" fillId="11" borderId="20" xfId="0" applyFont="1" applyFill="1" applyBorder="1" applyAlignment="1">
      <alignment wrapText="1"/>
    </xf>
    <xf numFmtId="0" fontId="5" fillId="11" borderId="85" xfId="0" applyFont="1" applyFill="1" applyBorder="1" applyAlignment="1">
      <alignment wrapText="1"/>
    </xf>
    <xf numFmtId="0" fontId="5" fillId="3" borderId="24" xfId="0" applyFont="1" applyFill="1" applyBorder="1" applyAlignment="1">
      <alignment vertical="top" wrapText="1"/>
    </xf>
    <xf numFmtId="0" fontId="5" fillId="3" borderId="85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right" vertical="center"/>
    </xf>
    <xf numFmtId="0" fontId="5" fillId="3" borderId="20" xfId="0" applyFont="1" applyFill="1" applyBorder="1" applyAlignment="1">
      <alignment vertical="top" wrapText="1"/>
    </xf>
    <xf numFmtId="0" fontId="14" fillId="11" borderId="1" xfId="0" applyFont="1" applyFill="1" applyBorder="1" applyAlignment="1">
      <alignment wrapText="1"/>
    </xf>
    <xf numFmtId="0" fontId="5" fillId="11" borderId="1" xfId="0" applyFont="1" applyFill="1" applyBorder="1" applyAlignment="1">
      <alignment wrapText="1"/>
    </xf>
    <xf numFmtId="0" fontId="5" fillId="7" borderId="2" xfId="0" applyFont="1" applyFill="1" applyBorder="1" applyAlignment="1">
      <alignment horizontal="right" vertical="center" wrapText="1"/>
    </xf>
    <xf numFmtId="0" fontId="5" fillId="7" borderId="3" xfId="0" applyFont="1" applyFill="1" applyBorder="1" applyAlignment="1">
      <alignment horizontal="right" vertical="center" wrapText="1"/>
    </xf>
    <xf numFmtId="0" fontId="5" fillId="11" borderId="3" xfId="0" applyFont="1" applyFill="1" applyBorder="1" applyAlignment="1">
      <alignment horizontal="right" vertical="center"/>
    </xf>
    <xf numFmtId="0" fontId="5" fillId="14" borderId="24" xfId="0" applyFont="1" applyFill="1" applyBorder="1" applyAlignment="1">
      <alignment vertical="top" wrapText="1"/>
    </xf>
    <xf numFmtId="0" fontId="5" fillId="14" borderId="20" xfId="0" applyFont="1" applyFill="1" applyBorder="1" applyAlignment="1">
      <alignment vertical="top" wrapText="1"/>
    </xf>
    <xf numFmtId="0" fontId="5" fillId="14" borderId="85" xfId="0" applyFont="1" applyFill="1" applyBorder="1" applyAlignment="1">
      <alignment vertical="top" wrapText="1"/>
    </xf>
    <xf numFmtId="0" fontId="5" fillId="15" borderId="1" xfId="0" applyFont="1" applyFill="1" applyBorder="1" applyAlignment="1">
      <alignment horizontal="left" vertical="top" wrapText="1"/>
    </xf>
    <xf numFmtId="0" fontId="9" fillId="0" borderId="70" xfId="0" applyFont="1" applyBorder="1"/>
    <xf numFmtId="0" fontId="9" fillId="8" borderId="47" xfId="0" applyFont="1" applyFill="1" applyBorder="1"/>
    <xf numFmtId="0" fontId="9" fillId="8" borderId="11" xfId="0" applyFont="1" applyFill="1" applyBorder="1"/>
    <xf numFmtId="0" fontId="5" fillId="11" borderId="18" xfId="0" applyFont="1" applyFill="1" applyBorder="1" applyAlignment="1">
      <alignment horizontal="right" vertical="center"/>
    </xf>
    <xf numFmtId="0" fontId="5" fillId="8" borderId="29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11" borderId="18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right" vertical="center"/>
    </xf>
    <xf numFmtId="0" fontId="5" fillId="8" borderId="30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/>
    </xf>
    <xf numFmtId="0" fontId="5" fillId="11" borderId="26" xfId="0" applyFont="1" applyFill="1" applyBorder="1" applyAlignment="1">
      <alignment horizontal="right" vertical="center"/>
    </xf>
    <xf numFmtId="0" fontId="5" fillId="8" borderId="35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11" borderId="26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right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right" vertical="center"/>
    </xf>
    <xf numFmtId="0" fontId="5" fillId="8" borderId="35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righ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5" fillId="11" borderId="82" xfId="0" applyFont="1" applyFill="1" applyBorder="1" applyAlignment="1">
      <alignment horizontal="right" vertical="center"/>
    </xf>
    <xf numFmtId="0" fontId="5" fillId="0" borderId="29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right" vertical="center"/>
    </xf>
    <xf numFmtId="0" fontId="5" fillId="0" borderId="3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right" vertical="center" wrapText="1"/>
    </xf>
    <xf numFmtId="0" fontId="5" fillId="14" borderId="18" xfId="0" applyFont="1" applyFill="1" applyBorder="1" applyAlignment="1">
      <alignment horizontal="center" vertical="center" wrapText="1"/>
    </xf>
    <xf numFmtId="0" fontId="5" fillId="14" borderId="20" xfId="0" applyFont="1" applyFill="1" applyBorder="1" applyAlignment="1">
      <alignment horizontal="right" vertical="center"/>
    </xf>
    <xf numFmtId="0" fontId="5" fillId="14" borderId="20" xfId="0" applyFont="1" applyFill="1" applyBorder="1" applyAlignment="1">
      <alignment horizontal="center" vertical="center" wrapText="1"/>
    </xf>
    <xf numFmtId="0" fontId="5" fillId="14" borderId="26" xfId="0" applyFont="1" applyFill="1" applyBorder="1" applyAlignment="1">
      <alignment horizontal="right" vertical="center"/>
    </xf>
    <xf numFmtId="0" fontId="5" fillId="14" borderId="2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right" vertical="center"/>
    </xf>
    <xf numFmtId="0" fontId="5" fillId="11" borderId="9" xfId="0" applyFont="1" applyFill="1" applyBorder="1" applyAlignment="1">
      <alignment horizontal="right" vertical="center"/>
    </xf>
    <xf numFmtId="0" fontId="5" fillId="11" borderId="15" xfId="0" applyFont="1" applyFill="1" applyBorder="1" applyAlignment="1">
      <alignment horizontal="right" vertical="center"/>
    </xf>
    <xf numFmtId="0" fontId="5" fillId="7" borderId="2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35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3" borderId="9" xfId="0" applyNumberFormat="1" applyFont="1" applyFill="1" applyBorder="1" applyAlignment="1">
      <alignment horizontal="center" vertical="center"/>
    </xf>
    <xf numFmtId="0" fontId="5" fillId="3" borderId="19" xfId="0" applyNumberFormat="1" applyFont="1" applyFill="1" applyBorder="1" applyAlignment="1">
      <alignment horizontal="center" vertical="center" wrapText="1"/>
    </xf>
    <xf numFmtId="0" fontId="5" fillId="3" borderId="15" xfId="0" applyNumberFormat="1" applyFont="1" applyFill="1" applyBorder="1" applyAlignment="1">
      <alignment horizontal="center" vertical="center"/>
    </xf>
    <xf numFmtId="0" fontId="5" fillId="3" borderId="29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5" fillId="3" borderId="18" xfId="0" applyNumberFormat="1" applyFont="1" applyFill="1" applyBorder="1" applyAlignment="1">
      <alignment horizontal="center" vertical="center" wrapText="1"/>
    </xf>
    <xf numFmtId="0" fontId="5" fillId="3" borderId="26" xfId="0" applyNumberFormat="1" applyFont="1" applyFill="1" applyBorder="1" applyAlignment="1">
      <alignment horizontal="center" vertical="center" wrapText="1"/>
    </xf>
    <xf numFmtId="0" fontId="5" fillId="3" borderId="20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14" borderId="18" xfId="0" applyNumberFormat="1" applyFont="1" applyFill="1" applyBorder="1" applyAlignment="1">
      <alignment horizontal="center" vertical="center" wrapText="1"/>
    </xf>
    <xf numFmtId="0" fontId="5" fillId="14" borderId="20" xfId="0" applyNumberFormat="1" applyFont="1" applyFill="1" applyBorder="1" applyAlignment="1">
      <alignment horizontal="center" vertical="center" wrapText="1"/>
    </xf>
    <xf numFmtId="0" fontId="5" fillId="14" borderId="26" xfId="0" applyNumberFormat="1" applyFont="1" applyFill="1" applyBorder="1" applyAlignment="1">
      <alignment horizontal="center" vertical="center" wrapText="1"/>
    </xf>
    <xf numFmtId="176" fontId="5" fillId="3" borderId="29" xfId="0" applyNumberFormat="1" applyFont="1" applyFill="1" applyBorder="1" applyAlignment="1">
      <alignment horizontal="center" vertical="center" wrapText="1"/>
    </xf>
    <xf numFmtId="176" fontId="5" fillId="3" borderId="6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176" fontId="5" fillId="3" borderId="30" xfId="0" applyNumberFormat="1" applyFont="1" applyFill="1" applyBorder="1" applyAlignment="1">
      <alignment horizontal="center" vertical="center" wrapText="1"/>
    </xf>
    <xf numFmtId="176" fontId="5" fillId="3" borderId="19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176" fontId="5" fillId="3" borderId="35" xfId="0" applyNumberFormat="1" applyFont="1" applyFill="1" applyBorder="1" applyAlignment="1">
      <alignment horizontal="center" vertical="center" wrapText="1"/>
    </xf>
    <xf numFmtId="176" fontId="5" fillId="3" borderId="15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76" fontId="5" fillId="3" borderId="2" xfId="0" applyNumberFormat="1" applyFont="1" applyFill="1" applyBorder="1" applyAlignment="1">
      <alignment horizontal="center" vertical="center" wrapText="1"/>
    </xf>
    <xf numFmtId="176" fontId="5" fillId="3" borderId="3" xfId="0" applyNumberFormat="1" applyFont="1" applyFill="1" applyBorder="1" applyAlignment="1">
      <alignment horizontal="center" vertical="center" wrapText="1"/>
    </xf>
    <xf numFmtId="176" fontId="5" fillId="11" borderId="18" xfId="0" applyNumberFormat="1" applyFont="1" applyFill="1" applyBorder="1" applyAlignment="1">
      <alignment horizontal="center" vertical="center"/>
    </xf>
    <xf numFmtId="176" fontId="5" fillId="11" borderId="20" xfId="0" applyNumberFormat="1" applyFont="1" applyFill="1" applyBorder="1" applyAlignment="1">
      <alignment horizontal="center" vertical="center"/>
    </xf>
    <xf numFmtId="176" fontId="5" fillId="11" borderId="26" xfId="0" applyNumberFormat="1" applyFont="1" applyFill="1" applyBorder="1" applyAlignment="1">
      <alignment horizontal="center" vertical="center"/>
    </xf>
    <xf numFmtId="176" fontId="5" fillId="3" borderId="18" xfId="0" applyNumberFormat="1" applyFont="1" applyFill="1" applyBorder="1" applyAlignment="1">
      <alignment horizontal="center" vertical="center" wrapText="1"/>
    </xf>
    <xf numFmtId="176" fontId="5" fillId="3" borderId="26" xfId="0" applyNumberFormat="1" applyFont="1" applyFill="1" applyBorder="1" applyAlignment="1">
      <alignment horizontal="center" vertical="center" wrapText="1"/>
    </xf>
    <xf numFmtId="176" fontId="5" fillId="11" borderId="22" xfId="0" applyNumberFormat="1" applyFont="1" applyFill="1" applyBorder="1" applyAlignment="1">
      <alignment horizontal="center" vertical="center"/>
    </xf>
    <xf numFmtId="176" fontId="5" fillId="3" borderId="20" xfId="0" applyNumberFormat="1" applyFont="1" applyFill="1" applyBorder="1" applyAlignment="1">
      <alignment horizontal="center" vertical="center" wrapText="1"/>
    </xf>
    <xf numFmtId="176" fontId="5" fillId="11" borderId="3" xfId="0" applyNumberFormat="1" applyFont="1" applyFill="1" applyBorder="1" applyAlignment="1">
      <alignment horizontal="center" vertical="center"/>
    </xf>
    <xf numFmtId="176" fontId="5" fillId="11" borderId="16" xfId="0" applyNumberFormat="1" applyFont="1" applyFill="1" applyBorder="1" applyAlignment="1">
      <alignment horizontal="center" vertical="center"/>
    </xf>
    <xf numFmtId="176" fontId="5" fillId="14" borderId="18" xfId="0" applyNumberFormat="1" applyFont="1" applyFill="1" applyBorder="1" applyAlignment="1">
      <alignment horizontal="center" vertical="center" wrapText="1"/>
    </xf>
    <xf numFmtId="176" fontId="5" fillId="14" borderId="20" xfId="0" applyNumberFormat="1" applyFont="1" applyFill="1" applyBorder="1" applyAlignment="1">
      <alignment horizontal="center" vertical="center" wrapText="1"/>
    </xf>
    <xf numFmtId="176" fontId="5" fillId="14" borderId="26" xfId="0" applyNumberFormat="1" applyFont="1" applyFill="1" applyBorder="1" applyAlignment="1">
      <alignment horizontal="center" vertical="center" wrapText="1"/>
    </xf>
    <xf numFmtId="176" fontId="5" fillId="3" borderId="16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CDFF"/>
      <color rgb="00FF9BFF"/>
      <color rgb="00FF69F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54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5" Type="http://schemas.openxmlformats.org/officeDocument/2006/relationships/image" Target="../media/image18.pn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7.jpeg"/><Relationship Id="rId8" Type="http://schemas.openxmlformats.org/officeDocument/2006/relationships/image" Target="../media/image26.jpeg"/><Relationship Id="rId7" Type="http://schemas.openxmlformats.org/officeDocument/2006/relationships/image" Target="../media/image25.jpeg"/><Relationship Id="rId6" Type="http://schemas.openxmlformats.org/officeDocument/2006/relationships/image" Target="../media/image24.jpeg"/><Relationship Id="rId5" Type="http://schemas.openxmlformats.org/officeDocument/2006/relationships/image" Target="../media/image23.jpeg"/><Relationship Id="rId4" Type="http://schemas.openxmlformats.org/officeDocument/2006/relationships/image" Target="../media/image22.jpeg"/><Relationship Id="rId3" Type="http://schemas.openxmlformats.org/officeDocument/2006/relationships/image" Target="../media/image21.jpeg"/><Relationship Id="rId2" Type="http://schemas.openxmlformats.org/officeDocument/2006/relationships/image" Target="../media/image20.jpeg"/><Relationship Id="rId13" Type="http://schemas.openxmlformats.org/officeDocument/2006/relationships/image" Target="../media/image31.jpeg"/><Relationship Id="rId12" Type="http://schemas.openxmlformats.org/officeDocument/2006/relationships/image" Target="../media/image30.jpeg"/><Relationship Id="rId11" Type="http://schemas.openxmlformats.org/officeDocument/2006/relationships/image" Target="../media/image29.jpeg"/><Relationship Id="rId10" Type="http://schemas.openxmlformats.org/officeDocument/2006/relationships/image" Target="../media/image28.jpeg"/><Relationship Id="rId1" Type="http://schemas.openxmlformats.org/officeDocument/2006/relationships/image" Target="../media/image19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7.jpeg"/><Relationship Id="rId8" Type="http://schemas.openxmlformats.org/officeDocument/2006/relationships/image" Target="../media/image26.jpeg"/><Relationship Id="rId7" Type="http://schemas.openxmlformats.org/officeDocument/2006/relationships/image" Target="../media/image25.jpeg"/><Relationship Id="rId6" Type="http://schemas.openxmlformats.org/officeDocument/2006/relationships/image" Target="../media/image24.jpeg"/><Relationship Id="rId5" Type="http://schemas.openxmlformats.org/officeDocument/2006/relationships/image" Target="../media/image23.jpeg"/><Relationship Id="rId4" Type="http://schemas.openxmlformats.org/officeDocument/2006/relationships/image" Target="../media/image22.jpeg"/><Relationship Id="rId3" Type="http://schemas.openxmlformats.org/officeDocument/2006/relationships/image" Target="../media/image21.jpeg"/><Relationship Id="rId2" Type="http://schemas.openxmlformats.org/officeDocument/2006/relationships/image" Target="../media/image20.jpeg"/><Relationship Id="rId14" Type="http://schemas.openxmlformats.org/officeDocument/2006/relationships/image" Target="../media/image32.jpeg"/><Relationship Id="rId13" Type="http://schemas.openxmlformats.org/officeDocument/2006/relationships/image" Target="../media/image31.jpeg"/><Relationship Id="rId12" Type="http://schemas.openxmlformats.org/officeDocument/2006/relationships/image" Target="../media/image30.jpeg"/><Relationship Id="rId11" Type="http://schemas.openxmlformats.org/officeDocument/2006/relationships/image" Target="../media/image29.jpeg"/><Relationship Id="rId10" Type="http://schemas.openxmlformats.org/officeDocument/2006/relationships/image" Target="../media/image28.jpeg"/><Relationship Id="rId1" Type="http://schemas.openxmlformats.org/officeDocument/2006/relationships/image" Target="../media/image19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2.jpeg"/><Relationship Id="rId8" Type="http://schemas.openxmlformats.org/officeDocument/2006/relationships/image" Target="../media/image51.jpeg"/><Relationship Id="rId7" Type="http://schemas.openxmlformats.org/officeDocument/2006/relationships/image" Target="../media/image50.jpeg"/><Relationship Id="rId6" Type="http://schemas.openxmlformats.org/officeDocument/2006/relationships/image" Target="../media/image49.jpeg"/><Relationship Id="rId5" Type="http://schemas.openxmlformats.org/officeDocument/2006/relationships/image" Target="../media/image48.jpeg"/><Relationship Id="rId4" Type="http://schemas.openxmlformats.org/officeDocument/2006/relationships/image" Target="../media/image47.jpeg"/><Relationship Id="rId3" Type="http://schemas.openxmlformats.org/officeDocument/2006/relationships/image" Target="../media/image46.jpeg"/><Relationship Id="rId2" Type="http://schemas.openxmlformats.org/officeDocument/2006/relationships/image" Target="../media/image45.jpeg"/><Relationship Id="rId11" Type="http://schemas.openxmlformats.org/officeDocument/2006/relationships/image" Target="../media/image43.jpeg"/><Relationship Id="rId10" Type="http://schemas.openxmlformats.org/officeDocument/2006/relationships/image" Target="../media/image53.jpeg"/><Relationship Id="rId1" Type="http://schemas.openxmlformats.org/officeDocument/2006/relationships/image" Target="../media/image4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421130" y="1019492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38910" y="870521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03350" y="260921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98905" y="147891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89380" y="1177290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43990" y="1329436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19225" y="1505521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450975" y="4305300"/>
          <a:ext cx="165290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12240" y="567817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22400" y="718121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393825" y="1659890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376680" y="1819275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393825" y="1993011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389380" y="977582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89380" y="828675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89380" y="219011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89380" y="105981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89380" y="1135380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06525" y="1299654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89380" y="1463611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389380" y="3724910"/>
          <a:ext cx="155130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89380" y="525907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389380" y="676211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381125" y="161620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359535" y="177558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463040" y="1966785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116205</xdr:colOff>
      <xdr:row>36</xdr:row>
      <xdr:rowOff>337820</xdr:rowOff>
    </xdr:from>
    <xdr:to>
      <xdr:col>3</xdr:col>
      <xdr:colOff>0</xdr:colOff>
      <xdr:row>39</xdr:row>
      <xdr:rowOff>327025</xdr:rowOff>
    </xdr:to>
    <xdr:pic>
      <xdr:nvPicPr>
        <xdr:cNvPr id="19" name="图片 1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462405" y="21530945"/>
          <a:ext cx="1478280" cy="13354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8920" y="152717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18920" y="281559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7495" y="412242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18920" y="540131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57020" y="793432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90345" y="660781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57020" y="1052131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28445" y="921321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74470" y="1799145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362710" y="1543113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77315" y="1419225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75740" y="1670367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359535" y="1287462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376680" y="1165034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9380" y="104013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89380" y="232791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89380" y="36353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89380" y="491426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89380" y="743394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89380" y="610743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89380" y="1002093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89380" y="871347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78915" y="1758061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371600" y="1502029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81760" y="1378140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80185" y="162921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368425" y="1246378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381125" y="1123950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463675" y="1881441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3</xdr:col>
      <xdr:colOff>0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31925" y="3319145"/>
          <a:ext cx="1671955" cy="178752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3</xdr:col>
      <xdr:colOff>0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97635" y="5923280"/>
          <a:ext cx="1706245" cy="178752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3</xdr:col>
      <xdr:colOff>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49705" y="8726805"/>
          <a:ext cx="165417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3</xdr:col>
      <xdr:colOff>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49705" y="15685135"/>
          <a:ext cx="1654175" cy="179324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3</xdr:col>
      <xdr:colOff>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97635" y="18221960"/>
          <a:ext cx="170624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3</xdr:col>
      <xdr:colOff>0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15415" y="20893405"/>
          <a:ext cx="1688465" cy="179324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3</xdr:col>
      <xdr:colOff>0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2560" y="23636605"/>
          <a:ext cx="1671320" cy="179260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3</xdr:col>
      <xdr:colOff>0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15415" y="13176885"/>
          <a:ext cx="1688465" cy="179641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3</xdr:col>
      <xdr:colOff>0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49705" y="10899775"/>
          <a:ext cx="1654175" cy="179641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3</xdr:col>
      <xdr:colOff>0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28750" y="26034365"/>
          <a:ext cx="1675130" cy="1812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98600" y="1401445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3</xdr:col>
      <xdr:colOff>0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66850" y="3848735"/>
          <a:ext cx="1637030" cy="185737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3</xdr:col>
      <xdr:colOff>0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32560" y="7611110"/>
          <a:ext cx="1671320" cy="18580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3</xdr:col>
      <xdr:colOff>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49705" y="10890885"/>
          <a:ext cx="1654175" cy="185928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3</xdr:col>
      <xdr:colOff>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49705" y="20876260"/>
          <a:ext cx="1654175" cy="185928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3</xdr:col>
      <xdr:colOff>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97635" y="24373205"/>
          <a:ext cx="1706245" cy="185737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3</xdr:col>
      <xdr:colOff>0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15415" y="28279725"/>
          <a:ext cx="1688465" cy="182435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3</xdr:col>
      <xdr:colOff>0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2560" y="32118935"/>
          <a:ext cx="1671320" cy="185864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3</xdr:col>
      <xdr:colOff>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84630" y="17648555"/>
          <a:ext cx="1619250" cy="18580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3</xdr:col>
      <xdr:colOff>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49705" y="13937615"/>
          <a:ext cx="1654175" cy="185737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3</xdr:col>
      <xdr:colOff>0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93190" y="35457765"/>
          <a:ext cx="1710690" cy="1858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2255" y="1330960"/>
          <a:ext cx="1440180" cy="144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Q37"/>
  <sheetViews>
    <sheetView showGridLines="0" zoomScale="55" zoomScaleNormal="55" workbookViewId="0">
      <pane xSplit="11" ySplit="3" topLeftCell="L23" activePane="bottomRight" state="frozen"/>
      <selection/>
      <selection pane="topRight"/>
      <selection pane="bottomLeft"/>
      <selection pane="bottomRight" activeCell="BO35" sqref="BO35"/>
    </sheetView>
  </sheetViews>
  <sheetFormatPr defaultColWidth="9" defaultRowHeight="25.8"/>
  <cols>
    <col min="2" max="2" width="10.6296296296296" customWidth="1"/>
    <col min="3" max="3" width="25.6296296296296" customWidth="1"/>
    <col min="4" max="4" width="9.76851851851852" style="4" customWidth="1"/>
    <col min="5" max="5" width="15.6296296296296" style="4" customWidth="1"/>
    <col min="6" max="11" width="5.62962962962963" style="4" hidden="1" customWidth="1"/>
    <col min="12" max="29" width="5.62962962962963" customWidth="1"/>
    <col min="30" max="53" width="5.62962962962963" hidden="1" customWidth="1" outlineLevel="1"/>
    <col min="54" max="54" width="5.62962962962963" customWidth="1" collapsed="1"/>
    <col min="55" max="65" width="5.62962962962963" customWidth="1"/>
    <col min="66" max="83" width="8.62962962962963" customWidth="1"/>
    <col min="84" max="89" width="9" style="55"/>
  </cols>
  <sheetData>
    <row r="1" ht="28.95" spans="1:62">
      <c r="A1" s="56" t="s">
        <v>0</v>
      </c>
      <c r="BH1" s="99"/>
      <c r="BI1" s="99"/>
      <c r="BJ1" s="99"/>
    </row>
    <row r="2" ht="60" customHeight="1" spans="6:83">
      <c r="F2" s="122" t="s">
        <v>1</v>
      </c>
      <c r="G2" s="123"/>
      <c r="H2" s="123"/>
      <c r="I2" s="123"/>
      <c r="J2" s="123"/>
      <c r="K2" s="123"/>
      <c r="L2" s="122" t="s">
        <v>1</v>
      </c>
      <c r="M2" s="123"/>
      <c r="N2" s="123"/>
      <c r="O2" s="123"/>
      <c r="P2" s="123"/>
      <c r="Q2" s="234"/>
      <c r="R2" s="122" t="s">
        <v>2</v>
      </c>
      <c r="S2" s="123"/>
      <c r="T2" s="123"/>
      <c r="U2" s="123"/>
      <c r="V2" s="123"/>
      <c r="W2" s="234"/>
      <c r="X2" s="252" t="s">
        <v>3</v>
      </c>
      <c r="Y2" s="253"/>
      <c r="Z2" s="253"/>
      <c r="AA2" s="253"/>
      <c r="AB2" s="253"/>
      <c r="AC2" s="265"/>
      <c r="AD2" s="266" t="s">
        <v>4</v>
      </c>
      <c r="AE2" s="267"/>
      <c r="AF2" s="267"/>
      <c r="AG2" s="267"/>
      <c r="AH2" s="267"/>
      <c r="AI2" s="268"/>
      <c r="AJ2" s="266" t="s">
        <v>5</v>
      </c>
      <c r="AK2" s="267"/>
      <c r="AL2" s="267"/>
      <c r="AM2" s="267"/>
      <c r="AN2" s="267"/>
      <c r="AO2" s="268"/>
      <c r="AP2" s="266" t="s">
        <v>6</v>
      </c>
      <c r="AQ2" s="284"/>
      <c r="AR2" s="284"/>
      <c r="AS2" s="284"/>
      <c r="AT2" s="284"/>
      <c r="AU2" s="285"/>
      <c r="AV2" s="266" t="s">
        <v>7</v>
      </c>
      <c r="AW2" s="284"/>
      <c r="AX2" s="284"/>
      <c r="AY2" s="284"/>
      <c r="AZ2" s="284"/>
      <c r="BA2" s="285"/>
      <c r="BB2" s="266" t="s">
        <v>8</v>
      </c>
      <c r="BC2" s="267"/>
      <c r="BD2" s="267"/>
      <c r="BE2" s="267"/>
      <c r="BF2" s="267"/>
      <c r="BG2" s="268"/>
      <c r="BH2" s="122" t="s">
        <v>9</v>
      </c>
      <c r="BI2" s="123"/>
      <c r="BJ2" s="123"/>
      <c r="BK2" s="123"/>
      <c r="BL2" s="123"/>
      <c r="BM2" s="234"/>
      <c r="BN2" s="122" t="s">
        <v>0</v>
      </c>
      <c r="BO2" s="123"/>
      <c r="BP2" s="123"/>
      <c r="BQ2" s="123"/>
      <c r="BR2" s="123"/>
      <c r="BS2" s="234"/>
      <c r="BT2" s="122" t="s">
        <v>10</v>
      </c>
      <c r="BU2" s="123"/>
      <c r="BV2" s="123"/>
      <c r="BW2" s="123"/>
      <c r="BX2" s="123"/>
      <c r="BY2" s="234"/>
      <c r="BZ2" s="266" t="s">
        <v>11</v>
      </c>
      <c r="CA2" s="267"/>
      <c r="CB2" s="267"/>
      <c r="CC2" s="267"/>
      <c r="CD2" s="267"/>
      <c r="CE2" s="268"/>
    </row>
    <row r="3" s="55" customFormat="1" ht="22.95" spans="2:83">
      <c r="B3" s="484" t="s">
        <v>12</v>
      </c>
      <c r="C3" s="484" t="s">
        <v>13</v>
      </c>
      <c r="D3" s="484" t="s">
        <v>14</v>
      </c>
      <c r="E3" s="485" t="s">
        <v>15</v>
      </c>
      <c r="F3" s="484" t="s">
        <v>16</v>
      </c>
      <c r="G3" s="484" t="s">
        <v>17</v>
      </c>
      <c r="H3" s="484" t="s">
        <v>18</v>
      </c>
      <c r="I3" s="484" t="s">
        <v>19</v>
      </c>
      <c r="J3" s="484" t="s">
        <v>20</v>
      </c>
      <c r="K3" s="485" t="s">
        <v>21</v>
      </c>
      <c r="L3" s="499" t="s">
        <v>16</v>
      </c>
      <c r="M3" s="190" t="s">
        <v>17</v>
      </c>
      <c r="N3" s="190" t="s">
        <v>18</v>
      </c>
      <c r="O3" s="190" t="s">
        <v>19</v>
      </c>
      <c r="P3" s="190" t="s">
        <v>20</v>
      </c>
      <c r="Q3" s="522" t="s">
        <v>21</v>
      </c>
      <c r="R3" s="523" t="s">
        <v>16</v>
      </c>
      <c r="S3" s="524" t="s">
        <v>17</v>
      </c>
      <c r="T3" s="524" t="s">
        <v>18</v>
      </c>
      <c r="U3" s="524" t="s">
        <v>19</v>
      </c>
      <c r="V3" s="524" t="s">
        <v>20</v>
      </c>
      <c r="W3" s="522" t="s">
        <v>21</v>
      </c>
      <c r="X3" s="523" t="s">
        <v>16</v>
      </c>
      <c r="Y3" s="524" t="s">
        <v>17</v>
      </c>
      <c r="Z3" s="524" t="s">
        <v>18</v>
      </c>
      <c r="AA3" s="524" t="s">
        <v>19</v>
      </c>
      <c r="AB3" s="524" t="s">
        <v>20</v>
      </c>
      <c r="AC3" s="522" t="s">
        <v>21</v>
      </c>
      <c r="AD3" s="499" t="s">
        <v>16</v>
      </c>
      <c r="AE3" s="190" t="s">
        <v>17</v>
      </c>
      <c r="AF3" s="190" t="s">
        <v>18</v>
      </c>
      <c r="AG3" s="190" t="s">
        <v>19</v>
      </c>
      <c r="AH3" s="190" t="s">
        <v>20</v>
      </c>
      <c r="AI3" s="522" t="s">
        <v>21</v>
      </c>
      <c r="AJ3" s="499" t="s">
        <v>16</v>
      </c>
      <c r="AK3" s="190" t="s">
        <v>17</v>
      </c>
      <c r="AL3" s="190" t="s">
        <v>18</v>
      </c>
      <c r="AM3" s="190" t="s">
        <v>19</v>
      </c>
      <c r="AN3" s="190" t="s">
        <v>20</v>
      </c>
      <c r="AO3" s="522" t="s">
        <v>21</v>
      </c>
      <c r="AP3" s="523" t="s">
        <v>16</v>
      </c>
      <c r="AQ3" s="524" t="s">
        <v>17</v>
      </c>
      <c r="AR3" s="524" t="s">
        <v>18</v>
      </c>
      <c r="AS3" s="524" t="s">
        <v>19</v>
      </c>
      <c r="AT3" s="524" t="s">
        <v>20</v>
      </c>
      <c r="AU3" s="522" t="s">
        <v>21</v>
      </c>
      <c r="AV3" s="523" t="s">
        <v>16</v>
      </c>
      <c r="AW3" s="524" t="s">
        <v>17</v>
      </c>
      <c r="AX3" s="524" t="s">
        <v>18</v>
      </c>
      <c r="AY3" s="524" t="s">
        <v>19</v>
      </c>
      <c r="AZ3" s="524" t="s">
        <v>20</v>
      </c>
      <c r="BA3" s="522" t="s">
        <v>21</v>
      </c>
      <c r="BB3" s="523" t="s">
        <v>16</v>
      </c>
      <c r="BC3" s="524" t="s">
        <v>17</v>
      </c>
      <c r="BD3" s="524" t="s">
        <v>18</v>
      </c>
      <c r="BE3" s="524" t="s">
        <v>19</v>
      </c>
      <c r="BF3" s="524" t="s">
        <v>20</v>
      </c>
      <c r="BG3" s="522" t="s">
        <v>21</v>
      </c>
      <c r="BH3" s="499" t="s">
        <v>16</v>
      </c>
      <c r="BI3" s="190" t="s">
        <v>17</v>
      </c>
      <c r="BJ3" s="190" t="s">
        <v>18</v>
      </c>
      <c r="BK3" s="190" t="s">
        <v>19</v>
      </c>
      <c r="BL3" s="190" t="s">
        <v>20</v>
      </c>
      <c r="BM3" s="522" t="s">
        <v>21</v>
      </c>
      <c r="BN3" s="499" t="s">
        <v>16</v>
      </c>
      <c r="BO3" s="190" t="s">
        <v>17</v>
      </c>
      <c r="BP3" s="190" t="s">
        <v>18</v>
      </c>
      <c r="BQ3" s="190" t="s">
        <v>19</v>
      </c>
      <c r="BR3" s="190" t="s">
        <v>20</v>
      </c>
      <c r="BS3" s="522" t="s">
        <v>21</v>
      </c>
      <c r="BT3" s="499" t="s">
        <v>16</v>
      </c>
      <c r="BU3" s="190" t="s">
        <v>17</v>
      </c>
      <c r="BV3" s="190" t="s">
        <v>18</v>
      </c>
      <c r="BW3" s="190" t="s">
        <v>19</v>
      </c>
      <c r="BX3" s="190" t="s">
        <v>20</v>
      </c>
      <c r="BY3" s="522" t="s">
        <v>21</v>
      </c>
      <c r="BZ3" s="523" t="s">
        <v>16</v>
      </c>
      <c r="CA3" s="524" t="s">
        <v>17</v>
      </c>
      <c r="CB3" s="524" t="s">
        <v>18</v>
      </c>
      <c r="CC3" s="524" t="s">
        <v>19</v>
      </c>
      <c r="CD3" s="524" t="s">
        <v>20</v>
      </c>
      <c r="CE3" s="522" t="s">
        <v>21</v>
      </c>
    </row>
    <row r="4" ht="30" customHeight="1" spans="2:94">
      <c r="B4" s="124" t="s">
        <v>22</v>
      </c>
      <c r="C4" s="124"/>
      <c r="D4" s="207" t="s">
        <v>23</v>
      </c>
      <c r="E4" s="486" t="s">
        <v>24</v>
      </c>
      <c r="F4" s="487" t="s">
        <v>25</v>
      </c>
      <c r="G4" s="487" t="s">
        <v>26</v>
      </c>
      <c r="H4" s="487" t="s">
        <v>27</v>
      </c>
      <c r="I4" s="487" t="s">
        <v>28</v>
      </c>
      <c r="J4" s="487" t="s">
        <v>29</v>
      </c>
      <c r="K4" s="500"/>
      <c r="L4" s="218"/>
      <c r="M4" s="219"/>
      <c r="N4" s="219"/>
      <c r="O4" s="219"/>
      <c r="P4" s="219"/>
      <c r="Q4" s="525"/>
      <c r="R4" s="526"/>
      <c r="S4" s="527"/>
      <c r="T4" s="527"/>
      <c r="U4" s="527"/>
      <c r="V4" s="527"/>
      <c r="W4" s="528"/>
      <c r="X4" s="526"/>
      <c r="Y4" s="527"/>
      <c r="Z4" s="527"/>
      <c r="AA4" s="527"/>
      <c r="AB4" s="527"/>
      <c r="AC4" s="528"/>
      <c r="AD4" s="218"/>
      <c r="AE4" s="219"/>
      <c r="AF4" s="219"/>
      <c r="AG4" s="219"/>
      <c r="AH4" s="219"/>
      <c r="AI4" s="525"/>
      <c r="AJ4" s="218"/>
      <c r="AK4" s="219"/>
      <c r="AL4" s="219"/>
      <c r="AM4" s="219"/>
      <c r="AN4" s="219"/>
      <c r="AO4" s="525"/>
      <c r="AP4" s="575"/>
      <c r="AQ4" s="576"/>
      <c r="AR4" s="576"/>
      <c r="AS4" s="576"/>
      <c r="AT4" s="576"/>
      <c r="AU4" s="528"/>
      <c r="AV4" s="575"/>
      <c r="AW4" s="576"/>
      <c r="AX4" s="576"/>
      <c r="AY4" s="576"/>
      <c r="AZ4" s="576"/>
      <c r="BA4" s="528"/>
      <c r="BB4" s="575"/>
      <c r="BC4" s="576"/>
      <c r="BD4" s="576"/>
      <c r="BE4" s="576"/>
      <c r="BF4" s="576"/>
      <c r="BG4" s="528"/>
      <c r="BH4" s="316">
        <f t="shared" ref="BH4:BH27" si="0">IF($A$1="补货",L4+R4+X4,L4)</f>
        <v>0</v>
      </c>
      <c r="BI4" s="317">
        <f t="shared" ref="BI4:BI27" si="1">IF($A$1="补货",M4+S4+Y4,M4)</f>
        <v>0</v>
      </c>
      <c r="BJ4" s="317">
        <f t="shared" ref="BJ4:BJ27" si="2">IF($A$1="补货",N4+T4+Z4,N4)</f>
        <v>0</v>
      </c>
      <c r="BK4" s="317">
        <f t="shared" ref="BK4:BK27" si="3">IF($A$1="补货",O4+U4+AA4,O4)</f>
        <v>0</v>
      </c>
      <c r="BL4" s="317">
        <f t="shared" ref="BL4:BL27" si="4">IF($A$1="补货",P4+V4+AB4,P4)</f>
        <v>0</v>
      </c>
      <c r="BM4" s="528"/>
      <c r="BN4" s="551"/>
      <c r="BO4" s="552"/>
      <c r="BP4" s="552"/>
      <c r="BQ4" s="552"/>
      <c r="BR4" s="552"/>
      <c r="BS4" s="528"/>
      <c r="BT4" s="316">
        <f>BH4+BN4</f>
        <v>0</v>
      </c>
      <c r="BU4" s="332">
        <f t="shared" ref="BU4:BY19" si="5">BI4+BO4</f>
        <v>0</v>
      </c>
      <c r="BV4" s="332">
        <f t="shared" si="5"/>
        <v>0</v>
      </c>
      <c r="BW4" s="332">
        <f t="shared" si="5"/>
        <v>0</v>
      </c>
      <c r="BX4" s="332">
        <f t="shared" si="5"/>
        <v>0</v>
      </c>
      <c r="BY4" s="528"/>
      <c r="BZ4" s="606" t="str">
        <f>IF(BB4&lt;&gt;0,BT4/BB4*7,"-")</f>
        <v>-</v>
      </c>
      <c r="CA4" s="607" t="str">
        <f t="shared" ref="CA4:CE19" si="6">IF(BC4&lt;&gt;0,BU4/BC4*7,"-")</f>
        <v>-</v>
      </c>
      <c r="CB4" s="607" t="str">
        <f t="shared" si="6"/>
        <v>-</v>
      </c>
      <c r="CC4" s="607" t="str">
        <f t="shared" si="6"/>
        <v>-</v>
      </c>
      <c r="CD4" s="607" t="str">
        <f t="shared" si="6"/>
        <v>-</v>
      </c>
      <c r="CE4" s="623" t="str">
        <f t="shared" si="6"/>
        <v>-</v>
      </c>
      <c r="CF4">
        <v>999</v>
      </c>
      <c r="CG4">
        <v>999</v>
      </c>
      <c r="CH4">
        <v>999</v>
      </c>
      <c r="CI4">
        <v>999</v>
      </c>
      <c r="CJ4">
        <v>999</v>
      </c>
      <c r="CL4" t="s">
        <v>30</v>
      </c>
      <c r="CM4" t="s">
        <v>30</v>
      </c>
      <c r="CN4" t="s">
        <v>30</v>
      </c>
      <c r="CO4" t="s">
        <v>30</v>
      </c>
      <c r="CP4" t="s">
        <v>30</v>
      </c>
    </row>
    <row r="5" ht="30" customHeight="1" spans="2:94">
      <c r="B5" s="372"/>
      <c r="C5" s="372"/>
      <c r="D5" s="488" t="s">
        <v>31</v>
      </c>
      <c r="E5" s="489" t="s">
        <v>32</v>
      </c>
      <c r="F5" s="490" t="s">
        <v>33</v>
      </c>
      <c r="G5" s="490" t="s">
        <v>34</v>
      </c>
      <c r="H5" s="490" t="s">
        <v>35</v>
      </c>
      <c r="I5" s="490" t="s">
        <v>36</v>
      </c>
      <c r="J5" s="490" t="s">
        <v>37</v>
      </c>
      <c r="K5" s="501"/>
      <c r="L5" s="83"/>
      <c r="M5" s="502"/>
      <c r="N5" s="502"/>
      <c r="O5" s="502"/>
      <c r="P5" s="502">
        <v>1</v>
      </c>
      <c r="Q5" s="529"/>
      <c r="R5" s="530"/>
      <c r="S5" s="531"/>
      <c r="T5" s="532"/>
      <c r="U5" s="531"/>
      <c r="V5" s="531">
        <v>4</v>
      </c>
      <c r="W5" s="533"/>
      <c r="X5" s="530"/>
      <c r="Y5" s="531"/>
      <c r="Z5" s="532"/>
      <c r="AA5" s="531"/>
      <c r="AB5" s="531"/>
      <c r="AC5" s="533"/>
      <c r="AD5" s="83"/>
      <c r="AE5" s="502"/>
      <c r="AF5" s="502"/>
      <c r="AG5" s="502"/>
      <c r="AH5" s="502"/>
      <c r="AI5" s="529"/>
      <c r="AJ5" s="83"/>
      <c r="AK5" s="502"/>
      <c r="AL5" s="502"/>
      <c r="AM5" s="502"/>
      <c r="AN5" s="502"/>
      <c r="AO5" s="529"/>
      <c r="AP5" s="577"/>
      <c r="AQ5" s="291"/>
      <c r="AR5" s="578"/>
      <c r="AS5" s="291"/>
      <c r="AT5" s="291"/>
      <c r="AU5" s="533"/>
      <c r="AV5" s="577"/>
      <c r="AW5" s="291"/>
      <c r="AX5" s="578"/>
      <c r="AY5" s="291"/>
      <c r="AZ5" s="291"/>
      <c r="BA5" s="533"/>
      <c r="BB5" s="577"/>
      <c r="BC5" s="291"/>
      <c r="BD5" s="578"/>
      <c r="BE5" s="291"/>
      <c r="BF5" s="291"/>
      <c r="BG5" s="533"/>
      <c r="BH5" s="318">
        <f t="shared" si="0"/>
        <v>0</v>
      </c>
      <c r="BI5" s="590">
        <f t="shared" si="1"/>
        <v>0</v>
      </c>
      <c r="BJ5" s="591">
        <f t="shared" si="2"/>
        <v>0</v>
      </c>
      <c r="BK5" s="590">
        <f t="shared" si="3"/>
        <v>0</v>
      </c>
      <c r="BL5" s="590">
        <f t="shared" si="4"/>
        <v>5</v>
      </c>
      <c r="BM5" s="533"/>
      <c r="BN5" s="554"/>
      <c r="BO5" s="40"/>
      <c r="BP5" s="598"/>
      <c r="BQ5" s="40"/>
      <c r="BR5" s="40"/>
      <c r="BS5" s="533"/>
      <c r="BT5" s="333">
        <f t="shared" ref="BT5:BY30" si="7">BH5+BN5</f>
        <v>0</v>
      </c>
      <c r="BU5" s="608">
        <f t="shared" si="5"/>
        <v>0</v>
      </c>
      <c r="BV5" s="609">
        <f t="shared" si="5"/>
        <v>0</v>
      </c>
      <c r="BW5" s="608">
        <f t="shared" si="5"/>
        <v>0</v>
      </c>
      <c r="BX5" s="608">
        <f t="shared" si="5"/>
        <v>5</v>
      </c>
      <c r="BY5" s="533"/>
      <c r="BZ5" s="610" t="str">
        <f t="shared" ref="BZ5:CE30" si="8">IF(BB5&lt;&gt;0,BT5/BB5*7,"-")</f>
        <v>-</v>
      </c>
      <c r="CA5" s="351" t="str">
        <f t="shared" si="6"/>
        <v>-</v>
      </c>
      <c r="CB5" s="611" t="str">
        <f t="shared" si="6"/>
        <v>-</v>
      </c>
      <c r="CC5" s="351" t="str">
        <f t="shared" si="6"/>
        <v>-</v>
      </c>
      <c r="CD5" s="351" t="str">
        <f t="shared" si="6"/>
        <v>-</v>
      </c>
      <c r="CE5" s="624" t="str">
        <f t="shared" si="6"/>
        <v>-</v>
      </c>
      <c r="CF5">
        <v>999</v>
      </c>
      <c r="CG5">
        <v>999</v>
      </c>
      <c r="CH5">
        <v>999</v>
      </c>
      <c r="CI5">
        <v>999</v>
      </c>
      <c r="CJ5">
        <v>999</v>
      </c>
      <c r="CL5" t="s">
        <v>30</v>
      </c>
      <c r="CM5" t="s">
        <v>38</v>
      </c>
      <c r="CN5" t="s">
        <v>30</v>
      </c>
      <c r="CO5" t="s">
        <v>30</v>
      </c>
      <c r="CP5" t="s">
        <v>30</v>
      </c>
    </row>
    <row r="6" ht="30" customHeight="1" spans="2:94">
      <c r="B6" s="376"/>
      <c r="C6" s="376"/>
      <c r="D6" s="207" t="s">
        <v>39</v>
      </c>
      <c r="E6" s="486" t="s">
        <v>40</v>
      </c>
      <c r="F6" s="491" t="s">
        <v>41</v>
      </c>
      <c r="G6" s="491" t="s">
        <v>42</v>
      </c>
      <c r="H6" s="491" t="s">
        <v>43</v>
      </c>
      <c r="I6" s="503" t="s">
        <v>44</v>
      </c>
      <c r="J6" s="503" t="s">
        <v>45</v>
      </c>
      <c r="K6" s="504"/>
      <c r="L6" s="94"/>
      <c r="M6" s="505"/>
      <c r="N6" s="505"/>
      <c r="O6" s="505"/>
      <c r="P6" s="505">
        <v>1</v>
      </c>
      <c r="Q6" s="534"/>
      <c r="R6" s="535"/>
      <c r="S6" s="536"/>
      <c r="T6" s="536"/>
      <c r="U6" s="536"/>
      <c r="V6" s="536">
        <v>2</v>
      </c>
      <c r="W6" s="537"/>
      <c r="X6" s="535"/>
      <c r="Y6" s="536"/>
      <c r="Z6" s="536"/>
      <c r="AA6" s="536"/>
      <c r="AB6" s="536"/>
      <c r="AC6" s="537"/>
      <c r="AD6" s="94"/>
      <c r="AE6" s="505"/>
      <c r="AF6" s="505"/>
      <c r="AG6" s="505"/>
      <c r="AH6" s="505"/>
      <c r="AI6" s="534"/>
      <c r="AJ6" s="94"/>
      <c r="AK6" s="505"/>
      <c r="AL6" s="505"/>
      <c r="AM6" s="505"/>
      <c r="AN6" s="505"/>
      <c r="AO6" s="534"/>
      <c r="AP6" s="96"/>
      <c r="AQ6" s="296"/>
      <c r="AR6" s="296"/>
      <c r="AS6" s="296"/>
      <c r="AT6" s="296">
        <v>1</v>
      </c>
      <c r="AU6" s="537"/>
      <c r="AV6" s="96"/>
      <c r="AW6" s="296"/>
      <c r="AX6" s="296">
        <v>2</v>
      </c>
      <c r="AY6" s="296"/>
      <c r="AZ6" s="296">
        <v>1</v>
      </c>
      <c r="BA6" s="537"/>
      <c r="BB6" s="96"/>
      <c r="BC6" s="296"/>
      <c r="BD6" s="296">
        <v>0.03</v>
      </c>
      <c r="BE6" s="296"/>
      <c r="BF6" s="296">
        <v>0.05</v>
      </c>
      <c r="BG6" s="537"/>
      <c r="BH6" s="115">
        <f t="shared" si="0"/>
        <v>0</v>
      </c>
      <c r="BI6" s="592">
        <f t="shared" si="1"/>
        <v>0</v>
      </c>
      <c r="BJ6" s="592">
        <f t="shared" si="2"/>
        <v>0</v>
      </c>
      <c r="BK6" s="592">
        <f t="shared" si="3"/>
        <v>0</v>
      </c>
      <c r="BL6" s="592">
        <f t="shared" si="4"/>
        <v>3</v>
      </c>
      <c r="BM6" s="537"/>
      <c r="BN6" s="95"/>
      <c r="BO6" s="50"/>
      <c r="BP6" s="50"/>
      <c r="BQ6" s="50"/>
      <c r="BR6" s="50"/>
      <c r="BS6" s="537"/>
      <c r="BT6" s="116">
        <f t="shared" si="7"/>
        <v>0</v>
      </c>
      <c r="BU6" s="612">
        <f t="shared" si="5"/>
        <v>0</v>
      </c>
      <c r="BV6" s="612">
        <f t="shared" si="5"/>
        <v>0</v>
      </c>
      <c r="BW6" s="612">
        <f t="shared" si="5"/>
        <v>0</v>
      </c>
      <c r="BX6" s="612">
        <f t="shared" si="5"/>
        <v>3</v>
      </c>
      <c r="BY6" s="537"/>
      <c r="BZ6" s="354" t="str">
        <f t="shared" si="8"/>
        <v>-</v>
      </c>
      <c r="CA6" s="355" t="str">
        <f t="shared" si="6"/>
        <v>-</v>
      </c>
      <c r="CB6" s="355">
        <f t="shared" si="6"/>
        <v>0</v>
      </c>
      <c r="CC6" s="355" t="str">
        <f t="shared" si="6"/>
        <v>-</v>
      </c>
      <c r="CD6" s="355">
        <f t="shared" si="6"/>
        <v>420</v>
      </c>
      <c r="CE6" s="625" t="str">
        <f t="shared" si="6"/>
        <v>-</v>
      </c>
      <c r="CF6">
        <v>999</v>
      </c>
      <c r="CG6">
        <v>999</v>
      </c>
      <c r="CH6">
        <v>999</v>
      </c>
      <c r="CI6">
        <v>999</v>
      </c>
      <c r="CJ6">
        <v>999</v>
      </c>
      <c r="CL6" t="s">
        <v>30</v>
      </c>
      <c r="CM6" t="s">
        <v>30</v>
      </c>
      <c r="CN6" t="s">
        <v>30</v>
      </c>
      <c r="CO6" t="s">
        <v>30</v>
      </c>
      <c r="CP6" t="s">
        <v>30</v>
      </c>
    </row>
    <row r="7" ht="30" customHeight="1" spans="2:94">
      <c r="B7" s="124" t="s">
        <v>46</v>
      </c>
      <c r="C7" s="124"/>
      <c r="D7" s="488" t="s">
        <v>47</v>
      </c>
      <c r="E7" s="489" t="s">
        <v>48</v>
      </c>
      <c r="F7" s="492" t="s">
        <v>49</v>
      </c>
      <c r="G7" s="492" t="s">
        <v>50</v>
      </c>
      <c r="H7" s="492" t="s">
        <v>51</v>
      </c>
      <c r="I7" s="492" t="s">
        <v>52</v>
      </c>
      <c r="J7" s="487" t="s">
        <v>53</v>
      </c>
      <c r="K7" s="506"/>
      <c r="L7" s="218">
        <v>5</v>
      </c>
      <c r="M7" s="219">
        <v>3</v>
      </c>
      <c r="N7" s="219">
        <v>2</v>
      </c>
      <c r="O7" s="219">
        <v>2</v>
      </c>
      <c r="P7" s="219">
        <v>3</v>
      </c>
      <c r="Q7" s="525"/>
      <c r="R7" s="526"/>
      <c r="S7" s="527">
        <v>10</v>
      </c>
      <c r="T7" s="527">
        <v>2</v>
      </c>
      <c r="U7" s="527">
        <v>7</v>
      </c>
      <c r="V7" s="527"/>
      <c r="W7" s="528"/>
      <c r="X7" s="526"/>
      <c r="Y7" s="527"/>
      <c r="Z7" s="527"/>
      <c r="AA7" s="527"/>
      <c r="AB7" s="527"/>
      <c r="AC7" s="528"/>
      <c r="AD7" s="218"/>
      <c r="AE7" s="219"/>
      <c r="AF7" s="219"/>
      <c r="AG7" s="219"/>
      <c r="AH7" s="219"/>
      <c r="AI7" s="525"/>
      <c r="AJ7" s="218"/>
      <c r="AK7" s="219"/>
      <c r="AL7" s="219"/>
      <c r="AM7" s="219"/>
      <c r="AN7" s="219"/>
      <c r="AO7" s="525"/>
      <c r="AP7" s="575"/>
      <c r="AQ7" s="576"/>
      <c r="AR7" s="576"/>
      <c r="AS7" s="576"/>
      <c r="AT7" s="576"/>
      <c r="AU7" s="528"/>
      <c r="AV7" s="575"/>
      <c r="AW7" s="576"/>
      <c r="AX7" s="576"/>
      <c r="AY7" s="576"/>
      <c r="AZ7" s="576"/>
      <c r="BA7" s="528"/>
      <c r="BB7" s="575"/>
      <c r="BC7" s="576"/>
      <c r="BD7" s="576"/>
      <c r="BE7" s="576"/>
      <c r="BF7" s="576"/>
      <c r="BG7" s="528"/>
      <c r="BH7" s="316">
        <f t="shared" si="0"/>
        <v>5</v>
      </c>
      <c r="BI7" s="317">
        <f t="shared" si="1"/>
        <v>13</v>
      </c>
      <c r="BJ7" s="317">
        <f t="shared" si="2"/>
        <v>4</v>
      </c>
      <c r="BK7" s="317">
        <f t="shared" si="3"/>
        <v>9</v>
      </c>
      <c r="BL7" s="317">
        <f t="shared" si="4"/>
        <v>3</v>
      </c>
      <c r="BM7" s="528"/>
      <c r="BN7" s="551"/>
      <c r="BO7" s="552"/>
      <c r="BP7" s="552"/>
      <c r="BQ7" s="552"/>
      <c r="BR7" s="552"/>
      <c r="BS7" s="528"/>
      <c r="BT7" s="316">
        <f t="shared" si="7"/>
        <v>5</v>
      </c>
      <c r="BU7" s="332">
        <f t="shared" si="5"/>
        <v>13</v>
      </c>
      <c r="BV7" s="332">
        <f t="shared" si="5"/>
        <v>4</v>
      </c>
      <c r="BW7" s="332">
        <f t="shared" si="5"/>
        <v>9</v>
      </c>
      <c r="BX7" s="332">
        <f t="shared" si="5"/>
        <v>3</v>
      </c>
      <c r="BY7" s="528"/>
      <c r="BZ7" s="606" t="str">
        <f t="shared" si="8"/>
        <v>-</v>
      </c>
      <c r="CA7" s="607" t="str">
        <f t="shared" si="6"/>
        <v>-</v>
      </c>
      <c r="CB7" s="607" t="str">
        <f t="shared" si="6"/>
        <v>-</v>
      </c>
      <c r="CC7" s="607" t="str">
        <f t="shared" si="6"/>
        <v>-</v>
      </c>
      <c r="CD7" s="607" t="str">
        <f t="shared" si="6"/>
        <v>-</v>
      </c>
      <c r="CE7" s="623" t="str">
        <f t="shared" si="6"/>
        <v>-</v>
      </c>
      <c r="CF7">
        <v>1880</v>
      </c>
      <c r="CG7">
        <v>1880</v>
      </c>
      <c r="CH7">
        <v>1880</v>
      </c>
      <c r="CI7">
        <v>1880</v>
      </c>
      <c r="CJ7">
        <v>1880</v>
      </c>
      <c r="CL7" t="s">
        <v>30</v>
      </c>
      <c r="CM7" t="s">
        <v>30</v>
      </c>
      <c r="CN7" t="s">
        <v>30</v>
      </c>
      <c r="CO7" t="s">
        <v>30</v>
      </c>
      <c r="CP7" t="s">
        <v>30</v>
      </c>
    </row>
    <row r="8" ht="30" customHeight="1" spans="2:94">
      <c r="B8" s="372"/>
      <c r="C8" s="372"/>
      <c r="D8" s="488" t="s">
        <v>54</v>
      </c>
      <c r="E8" s="489" t="s">
        <v>55</v>
      </c>
      <c r="F8" s="493" t="s">
        <v>56</v>
      </c>
      <c r="G8" s="493" t="s">
        <v>57</v>
      </c>
      <c r="H8" s="493" t="s">
        <v>58</v>
      </c>
      <c r="I8" s="490" t="s">
        <v>59</v>
      </c>
      <c r="J8" s="490" t="s">
        <v>60</v>
      </c>
      <c r="K8" s="507"/>
      <c r="L8" s="83">
        <v>1</v>
      </c>
      <c r="M8" s="502">
        <v>2</v>
      </c>
      <c r="N8" s="502">
        <v>1</v>
      </c>
      <c r="O8" s="502">
        <v>2</v>
      </c>
      <c r="P8" s="502">
        <v>4</v>
      </c>
      <c r="Q8" s="529"/>
      <c r="R8" s="538">
        <v>10</v>
      </c>
      <c r="S8" s="531">
        <v>9</v>
      </c>
      <c r="T8" s="531">
        <v>1</v>
      </c>
      <c r="U8" s="531"/>
      <c r="V8" s="531"/>
      <c r="W8" s="533"/>
      <c r="X8" s="538"/>
      <c r="Y8" s="531"/>
      <c r="Z8" s="531"/>
      <c r="AA8" s="531"/>
      <c r="AB8" s="531"/>
      <c r="AC8" s="533"/>
      <c r="AD8" s="83"/>
      <c r="AE8" s="502"/>
      <c r="AF8" s="502"/>
      <c r="AG8" s="502"/>
      <c r="AH8" s="502"/>
      <c r="AI8" s="529"/>
      <c r="AJ8" s="83"/>
      <c r="AK8" s="502"/>
      <c r="AL8" s="502"/>
      <c r="AM8" s="502"/>
      <c r="AN8" s="502"/>
      <c r="AO8" s="529"/>
      <c r="AP8" s="85"/>
      <c r="AQ8" s="291"/>
      <c r="AR8" s="291"/>
      <c r="AS8" s="291">
        <v>1</v>
      </c>
      <c r="AT8" s="291"/>
      <c r="AU8" s="533"/>
      <c r="AV8" s="85"/>
      <c r="AW8" s="291">
        <v>1</v>
      </c>
      <c r="AX8" s="291"/>
      <c r="AY8" s="291">
        <v>2</v>
      </c>
      <c r="AZ8" s="291">
        <v>1</v>
      </c>
      <c r="BA8" s="533"/>
      <c r="BB8" s="85"/>
      <c r="BC8" s="291">
        <v>0.02</v>
      </c>
      <c r="BD8" s="291"/>
      <c r="BE8" s="291">
        <v>0.07</v>
      </c>
      <c r="BF8" s="291">
        <v>0.02</v>
      </c>
      <c r="BG8" s="533"/>
      <c r="BH8" s="103">
        <f t="shared" si="0"/>
        <v>11</v>
      </c>
      <c r="BI8" s="590">
        <f t="shared" si="1"/>
        <v>11</v>
      </c>
      <c r="BJ8" s="590">
        <f t="shared" si="2"/>
        <v>2</v>
      </c>
      <c r="BK8" s="590">
        <f t="shared" si="3"/>
        <v>2</v>
      </c>
      <c r="BL8" s="590">
        <f t="shared" si="4"/>
        <v>4</v>
      </c>
      <c r="BM8" s="533"/>
      <c r="BN8" s="84"/>
      <c r="BO8" s="40"/>
      <c r="BP8" s="40"/>
      <c r="BQ8" s="40"/>
      <c r="BR8" s="40"/>
      <c r="BS8" s="533"/>
      <c r="BT8" s="104">
        <f t="shared" si="7"/>
        <v>11</v>
      </c>
      <c r="BU8" s="608">
        <f t="shared" si="5"/>
        <v>11</v>
      </c>
      <c r="BV8" s="608">
        <f t="shared" si="5"/>
        <v>2</v>
      </c>
      <c r="BW8" s="608">
        <f t="shared" si="5"/>
        <v>2</v>
      </c>
      <c r="BX8" s="608">
        <f t="shared" si="5"/>
        <v>4</v>
      </c>
      <c r="BY8" s="533"/>
      <c r="BZ8" s="350" t="str">
        <f t="shared" si="8"/>
        <v>-</v>
      </c>
      <c r="CA8" s="351">
        <f t="shared" si="6"/>
        <v>3850</v>
      </c>
      <c r="CB8" s="351" t="str">
        <f t="shared" si="6"/>
        <v>-</v>
      </c>
      <c r="CC8" s="351">
        <f t="shared" si="6"/>
        <v>200</v>
      </c>
      <c r="CD8" s="351">
        <f t="shared" si="6"/>
        <v>1400</v>
      </c>
      <c r="CE8" s="624" t="str">
        <f t="shared" si="6"/>
        <v>-</v>
      </c>
      <c r="CF8">
        <v>1880</v>
      </c>
      <c r="CG8">
        <v>1880</v>
      </c>
      <c r="CH8">
        <v>1880</v>
      </c>
      <c r="CI8">
        <v>1880</v>
      </c>
      <c r="CJ8">
        <v>1880</v>
      </c>
      <c r="CL8" t="s">
        <v>30</v>
      </c>
      <c r="CM8" t="s">
        <v>30</v>
      </c>
      <c r="CN8" t="s">
        <v>30</v>
      </c>
      <c r="CO8" t="s">
        <v>30</v>
      </c>
      <c r="CP8" t="s">
        <v>30</v>
      </c>
    </row>
    <row r="9" ht="30" customHeight="1" spans="2:94">
      <c r="B9" s="372"/>
      <c r="C9" s="372"/>
      <c r="D9" s="488" t="s">
        <v>61</v>
      </c>
      <c r="E9" s="489" t="s">
        <v>62</v>
      </c>
      <c r="F9" s="493" t="s">
        <v>63</v>
      </c>
      <c r="G9" s="493" t="s">
        <v>64</v>
      </c>
      <c r="H9" s="493" t="s">
        <v>65</v>
      </c>
      <c r="I9" s="490" t="s">
        <v>66</v>
      </c>
      <c r="J9" s="490" t="s">
        <v>67</v>
      </c>
      <c r="K9" s="507"/>
      <c r="L9" s="83">
        <v>4</v>
      </c>
      <c r="M9" s="502">
        <v>2</v>
      </c>
      <c r="N9" s="502">
        <v>2</v>
      </c>
      <c r="O9" s="502">
        <v>2</v>
      </c>
      <c r="P9" s="502">
        <v>3</v>
      </c>
      <c r="Q9" s="529"/>
      <c r="R9" s="538"/>
      <c r="S9" s="531">
        <v>5</v>
      </c>
      <c r="T9" s="531">
        <v>8</v>
      </c>
      <c r="U9" s="531">
        <v>7</v>
      </c>
      <c r="V9" s="531">
        <v>10</v>
      </c>
      <c r="W9" s="533"/>
      <c r="X9" s="538"/>
      <c r="Y9" s="531"/>
      <c r="Z9" s="531"/>
      <c r="AA9" s="531"/>
      <c r="AB9" s="531"/>
      <c r="AC9" s="533"/>
      <c r="AD9" s="83"/>
      <c r="AE9" s="502"/>
      <c r="AF9" s="502"/>
      <c r="AG9" s="502"/>
      <c r="AH9" s="502"/>
      <c r="AI9" s="529"/>
      <c r="AJ9" s="83"/>
      <c r="AK9" s="502"/>
      <c r="AL9" s="502"/>
      <c r="AM9" s="502"/>
      <c r="AN9" s="502"/>
      <c r="AO9" s="529"/>
      <c r="AP9" s="85"/>
      <c r="AQ9" s="291"/>
      <c r="AR9" s="291"/>
      <c r="AS9" s="291"/>
      <c r="AT9" s="291"/>
      <c r="AU9" s="533"/>
      <c r="AV9" s="85">
        <v>1</v>
      </c>
      <c r="AW9" s="291"/>
      <c r="AX9" s="291"/>
      <c r="AY9" s="291"/>
      <c r="AZ9" s="291"/>
      <c r="BA9" s="533"/>
      <c r="BB9" s="85">
        <v>0.02</v>
      </c>
      <c r="BC9" s="291"/>
      <c r="BD9" s="291"/>
      <c r="BE9" s="291"/>
      <c r="BF9" s="291"/>
      <c r="BG9" s="533"/>
      <c r="BH9" s="103">
        <f t="shared" si="0"/>
        <v>4</v>
      </c>
      <c r="BI9" s="590">
        <f t="shared" si="1"/>
        <v>7</v>
      </c>
      <c r="BJ9" s="590">
        <f t="shared" si="2"/>
        <v>10</v>
      </c>
      <c r="BK9" s="590">
        <f t="shared" si="3"/>
        <v>9</v>
      </c>
      <c r="BL9" s="590">
        <f t="shared" si="4"/>
        <v>13</v>
      </c>
      <c r="BM9" s="533"/>
      <c r="BN9" s="84"/>
      <c r="BO9" s="40"/>
      <c r="BP9" s="40"/>
      <c r="BQ9" s="40"/>
      <c r="BR9" s="40"/>
      <c r="BS9" s="533"/>
      <c r="BT9" s="104">
        <f t="shared" si="7"/>
        <v>4</v>
      </c>
      <c r="BU9" s="608">
        <f t="shared" si="5"/>
        <v>7</v>
      </c>
      <c r="BV9" s="608">
        <f t="shared" si="5"/>
        <v>10</v>
      </c>
      <c r="BW9" s="608">
        <f t="shared" si="5"/>
        <v>9</v>
      </c>
      <c r="BX9" s="608">
        <f t="shared" si="5"/>
        <v>13</v>
      </c>
      <c r="BY9" s="533"/>
      <c r="BZ9" s="350">
        <f t="shared" si="8"/>
        <v>1400</v>
      </c>
      <c r="CA9" s="351" t="str">
        <f t="shared" si="6"/>
        <v>-</v>
      </c>
      <c r="CB9" s="351" t="str">
        <f t="shared" si="6"/>
        <v>-</v>
      </c>
      <c r="CC9" s="351" t="str">
        <f t="shared" si="6"/>
        <v>-</v>
      </c>
      <c r="CD9" s="351" t="str">
        <f t="shared" si="6"/>
        <v>-</v>
      </c>
      <c r="CE9" s="624" t="str">
        <f t="shared" si="6"/>
        <v>-</v>
      </c>
      <c r="CF9">
        <v>1880</v>
      </c>
      <c r="CG9">
        <v>1880</v>
      </c>
      <c r="CH9">
        <v>1880</v>
      </c>
      <c r="CI9">
        <v>1880</v>
      </c>
      <c r="CJ9">
        <v>1880</v>
      </c>
      <c r="CL9" t="s">
        <v>30</v>
      </c>
      <c r="CM9" t="s">
        <v>30</v>
      </c>
      <c r="CN9" t="s">
        <v>30</v>
      </c>
      <c r="CO9" t="s">
        <v>30</v>
      </c>
      <c r="CP9" t="s">
        <v>30</v>
      </c>
    </row>
    <row r="10" ht="30" customHeight="1" spans="2:94">
      <c r="B10" s="376"/>
      <c r="C10" s="376"/>
      <c r="D10" s="207" t="s">
        <v>68</v>
      </c>
      <c r="E10" s="486" t="s">
        <v>69</v>
      </c>
      <c r="F10" s="491" t="s">
        <v>70</v>
      </c>
      <c r="G10" s="491" t="s">
        <v>71</v>
      </c>
      <c r="H10" s="491" t="s">
        <v>72</v>
      </c>
      <c r="I10" s="503" t="s">
        <v>73</v>
      </c>
      <c r="J10" s="503" t="s">
        <v>74</v>
      </c>
      <c r="K10" s="508"/>
      <c r="L10" s="94">
        <v>3</v>
      </c>
      <c r="M10" s="505">
        <v>2</v>
      </c>
      <c r="N10" s="505">
        <v>3</v>
      </c>
      <c r="O10" s="505">
        <v>3</v>
      </c>
      <c r="P10" s="505">
        <v>3</v>
      </c>
      <c r="Q10" s="534"/>
      <c r="R10" s="535">
        <v>5</v>
      </c>
      <c r="S10" s="536">
        <v>2</v>
      </c>
      <c r="T10" s="536">
        <v>2</v>
      </c>
      <c r="U10" s="536">
        <v>2</v>
      </c>
      <c r="V10" s="536">
        <v>2</v>
      </c>
      <c r="W10" s="537"/>
      <c r="X10" s="535"/>
      <c r="Y10" s="536"/>
      <c r="Z10" s="536"/>
      <c r="AA10" s="536"/>
      <c r="AB10" s="536"/>
      <c r="AC10" s="537"/>
      <c r="AD10" s="94"/>
      <c r="AE10" s="505"/>
      <c r="AF10" s="505"/>
      <c r="AG10" s="505"/>
      <c r="AH10" s="505"/>
      <c r="AI10" s="534"/>
      <c r="AJ10" s="94"/>
      <c r="AK10" s="505"/>
      <c r="AL10" s="505"/>
      <c r="AM10" s="505"/>
      <c r="AN10" s="505"/>
      <c r="AO10" s="534"/>
      <c r="AP10" s="96"/>
      <c r="AQ10" s="296"/>
      <c r="AR10" s="296"/>
      <c r="AS10" s="296"/>
      <c r="AT10" s="296"/>
      <c r="AU10" s="537"/>
      <c r="AV10" s="96"/>
      <c r="AW10" s="296"/>
      <c r="AX10" s="296"/>
      <c r="AY10" s="296"/>
      <c r="AZ10" s="296"/>
      <c r="BA10" s="537"/>
      <c r="BB10" s="96"/>
      <c r="BC10" s="296"/>
      <c r="BD10" s="296"/>
      <c r="BE10" s="296"/>
      <c r="BF10" s="296"/>
      <c r="BG10" s="537"/>
      <c r="BH10" s="115">
        <f t="shared" si="0"/>
        <v>8</v>
      </c>
      <c r="BI10" s="592">
        <f t="shared" si="1"/>
        <v>4</v>
      </c>
      <c r="BJ10" s="592">
        <f t="shared" si="2"/>
        <v>5</v>
      </c>
      <c r="BK10" s="592">
        <f t="shared" si="3"/>
        <v>5</v>
      </c>
      <c r="BL10" s="592">
        <f t="shared" si="4"/>
        <v>5</v>
      </c>
      <c r="BM10" s="537"/>
      <c r="BN10" s="95"/>
      <c r="BO10" s="50"/>
      <c r="BP10" s="50"/>
      <c r="BQ10" s="50"/>
      <c r="BR10" s="50"/>
      <c r="BS10" s="537"/>
      <c r="BT10" s="116">
        <f t="shared" si="7"/>
        <v>8</v>
      </c>
      <c r="BU10" s="612">
        <f t="shared" si="5"/>
        <v>4</v>
      </c>
      <c r="BV10" s="612">
        <f t="shared" si="5"/>
        <v>5</v>
      </c>
      <c r="BW10" s="612">
        <f t="shared" si="5"/>
        <v>5</v>
      </c>
      <c r="BX10" s="612">
        <f t="shared" si="5"/>
        <v>5</v>
      </c>
      <c r="BY10" s="537"/>
      <c r="BZ10" s="354" t="str">
        <f t="shared" si="8"/>
        <v>-</v>
      </c>
      <c r="CA10" s="355" t="str">
        <f t="shared" si="6"/>
        <v>-</v>
      </c>
      <c r="CB10" s="355" t="str">
        <f t="shared" si="6"/>
        <v>-</v>
      </c>
      <c r="CC10" s="355" t="str">
        <f t="shared" si="6"/>
        <v>-</v>
      </c>
      <c r="CD10" s="355" t="str">
        <f t="shared" si="6"/>
        <v>-</v>
      </c>
      <c r="CE10" s="625" t="str">
        <f t="shared" si="6"/>
        <v>-</v>
      </c>
      <c r="CF10">
        <v>1880</v>
      </c>
      <c r="CG10">
        <v>1880</v>
      </c>
      <c r="CH10">
        <v>1880</v>
      </c>
      <c r="CI10">
        <v>1880</v>
      </c>
      <c r="CJ10">
        <v>1880</v>
      </c>
      <c r="CL10" t="s">
        <v>30</v>
      </c>
      <c r="CM10" t="s">
        <v>30</v>
      </c>
      <c r="CN10" t="s">
        <v>30</v>
      </c>
      <c r="CO10" t="s">
        <v>30</v>
      </c>
      <c r="CP10" t="s">
        <v>30</v>
      </c>
    </row>
    <row r="11" ht="60" customHeight="1" spans="2:95">
      <c r="B11" s="124" t="s">
        <v>75</v>
      </c>
      <c r="C11" s="124"/>
      <c r="D11" s="488" t="s">
        <v>23</v>
      </c>
      <c r="E11" s="489" t="s">
        <v>24</v>
      </c>
      <c r="F11" s="492" t="s">
        <v>76</v>
      </c>
      <c r="G11" s="492" t="s">
        <v>77</v>
      </c>
      <c r="H11" s="492" t="s">
        <v>78</v>
      </c>
      <c r="I11" s="487" t="s">
        <v>79</v>
      </c>
      <c r="J11" s="487" t="s">
        <v>80</v>
      </c>
      <c r="K11" s="509" t="s">
        <v>81</v>
      </c>
      <c r="L11" s="218">
        <v>2</v>
      </c>
      <c r="M11" s="219">
        <v>4</v>
      </c>
      <c r="N11" s="219">
        <v>1</v>
      </c>
      <c r="O11" s="219">
        <v>3</v>
      </c>
      <c r="P11" s="219">
        <v>3</v>
      </c>
      <c r="Q11" s="539">
        <v>3</v>
      </c>
      <c r="R11" s="526">
        <v>4</v>
      </c>
      <c r="S11" s="527">
        <v>7</v>
      </c>
      <c r="T11" s="527"/>
      <c r="U11" s="527">
        <v>15</v>
      </c>
      <c r="V11" s="527">
        <v>12</v>
      </c>
      <c r="W11" s="540">
        <v>2</v>
      </c>
      <c r="X11" s="526"/>
      <c r="Y11" s="527"/>
      <c r="Z11" s="527"/>
      <c r="AA11" s="527"/>
      <c r="AB11" s="527"/>
      <c r="AC11" s="540"/>
      <c r="AD11" s="218"/>
      <c r="AE11" s="219"/>
      <c r="AF11" s="219"/>
      <c r="AG11" s="219"/>
      <c r="AH11" s="219"/>
      <c r="AI11" s="539"/>
      <c r="AJ11" s="218">
        <v>1</v>
      </c>
      <c r="AK11" s="219">
        <v>1</v>
      </c>
      <c r="AL11" s="219"/>
      <c r="AM11" s="219"/>
      <c r="AN11" s="219"/>
      <c r="AO11" s="539"/>
      <c r="AP11" s="575">
        <v>1</v>
      </c>
      <c r="AQ11" s="576">
        <v>1</v>
      </c>
      <c r="AR11" s="576">
        <v>2</v>
      </c>
      <c r="AS11" s="576">
        <v>1</v>
      </c>
      <c r="AT11" s="576"/>
      <c r="AU11" s="579"/>
      <c r="AV11" s="575">
        <v>6</v>
      </c>
      <c r="AW11" s="576">
        <v>2</v>
      </c>
      <c r="AX11" s="576">
        <v>5</v>
      </c>
      <c r="AY11" s="576">
        <v>1</v>
      </c>
      <c r="AZ11" s="576">
        <v>1</v>
      </c>
      <c r="BA11" s="579">
        <v>1</v>
      </c>
      <c r="BB11" s="575">
        <v>0.2</v>
      </c>
      <c r="BC11" s="576">
        <v>0.14</v>
      </c>
      <c r="BD11" s="576">
        <v>0.15</v>
      </c>
      <c r="BE11" s="576">
        <v>0.05</v>
      </c>
      <c r="BF11" s="576">
        <v>0.02</v>
      </c>
      <c r="BG11" s="579">
        <v>0.02</v>
      </c>
      <c r="BH11" s="593">
        <f t="shared" si="0"/>
        <v>6</v>
      </c>
      <c r="BI11" s="317">
        <f t="shared" si="1"/>
        <v>11</v>
      </c>
      <c r="BJ11" s="317">
        <f t="shared" si="2"/>
        <v>1</v>
      </c>
      <c r="BK11" s="317">
        <f t="shared" si="3"/>
        <v>18</v>
      </c>
      <c r="BL11" s="317">
        <f t="shared" si="4"/>
        <v>15</v>
      </c>
      <c r="BM11" s="599">
        <f>IF($A$1="补货",Q11+W11+AC11,Q11)</f>
        <v>5</v>
      </c>
      <c r="BN11" s="551"/>
      <c r="BO11" s="552"/>
      <c r="BP11" s="552">
        <v>10</v>
      </c>
      <c r="BQ11" s="552"/>
      <c r="BR11" s="552"/>
      <c r="BS11" s="540"/>
      <c r="BT11" s="316">
        <f t="shared" si="7"/>
        <v>6</v>
      </c>
      <c r="BU11" s="332">
        <f t="shared" si="5"/>
        <v>11</v>
      </c>
      <c r="BV11" s="332">
        <f t="shared" si="5"/>
        <v>11</v>
      </c>
      <c r="BW11" s="332">
        <f t="shared" si="5"/>
        <v>18</v>
      </c>
      <c r="BX11" s="332">
        <f t="shared" si="5"/>
        <v>15</v>
      </c>
      <c r="BY11" s="613">
        <f t="shared" si="5"/>
        <v>5</v>
      </c>
      <c r="BZ11" s="606">
        <f t="shared" si="8"/>
        <v>210</v>
      </c>
      <c r="CA11" s="607">
        <f t="shared" si="6"/>
        <v>550</v>
      </c>
      <c r="CB11" s="607">
        <f t="shared" si="6"/>
        <v>513.333333333333</v>
      </c>
      <c r="CC11" s="607">
        <f t="shared" si="6"/>
        <v>2520</v>
      </c>
      <c r="CD11" s="607">
        <f t="shared" si="6"/>
        <v>5250</v>
      </c>
      <c r="CE11" s="626">
        <f t="shared" si="6"/>
        <v>1750</v>
      </c>
      <c r="CF11">
        <v>1980</v>
      </c>
      <c r="CG11">
        <v>1980</v>
      </c>
      <c r="CH11">
        <v>1980</v>
      </c>
      <c r="CI11">
        <v>1980</v>
      </c>
      <c r="CJ11">
        <v>1980</v>
      </c>
      <c r="CK11">
        <v>1980</v>
      </c>
      <c r="CL11" t="s">
        <v>30</v>
      </c>
      <c r="CM11" t="s">
        <v>30</v>
      </c>
      <c r="CN11" t="s">
        <v>30</v>
      </c>
      <c r="CO11" t="s">
        <v>30</v>
      </c>
      <c r="CP11" t="s">
        <v>30</v>
      </c>
      <c r="CQ11" t="s">
        <v>30</v>
      </c>
    </row>
    <row r="12" ht="60" customHeight="1" spans="2:95">
      <c r="B12" s="372"/>
      <c r="C12" s="372"/>
      <c r="D12" s="488" t="s">
        <v>39</v>
      </c>
      <c r="E12" s="489" t="s">
        <v>40</v>
      </c>
      <c r="F12" s="491" t="s">
        <v>82</v>
      </c>
      <c r="G12" s="491" t="s">
        <v>83</v>
      </c>
      <c r="H12" s="491" t="s">
        <v>84</v>
      </c>
      <c r="I12" s="503" t="s">
        <v>85</v>
      </c>
      <c r="J12" s="503" t="s">
        <v>86</v>
      </c>
      <c r="K12" s="510" t="s">
        <v>87</v>
      </c>
      <c r="L12" s="94">
        <v>1</v>
      </c>
      <c r="M12" s="505">
        <v>2</v>
      </c>
      <c r="N12" s="505">
        <v>2</v>
      </c>
      <c r="O12" s="505">
        <v>2</v>
      </c>
      <c r="P12" s="505">
        <v>2</v>
      </c>
      <c r="Q12" s="541">
        <v>2</v>
      </c>
      <c r="R12" s="542">
        <v>10</v>
      </c>
      <c r="S12" s="543">
        <v>14</v>
      </c>
      <c r="T12" s="543">
        <v>27</v>
      </c>
      <c r="U12" s="543">
        <v>3</v>
      </c>
      <c r="V12" s="543">
        <v>3</v>
      </c>
      <c r="W12" s="544">
        <v>3</v>
      </c>
      <c r="X12" s="542"/>
      <c r="Y12" s="543"/>
      <c r="Z12" s="543"/>
      <c r="AA12" s="543"/>
      <c r="AB12" s="543"/>
      <c r="AC12" s="544"/>
      <c r="AD12" s="94"/>
      <c r="AE12" s="505">
        <v>1</v>
      </c>
      <c r="AF12" s="505">
        <v>1</v>
      </c>
      <c r="AG12" s="505"/>
      <c r="AH12" s="505"/>
      <c r="AI12" s="541"/>
      <c r="AJ12" s="94"/>
      <c r="AK12" s="505">
        <v>2</v>
      </c>
      <c r="AL12" s="505">
        <v>2</v>
      </c>
      <c r="AM12" s="505"/>
      <c r="AN12" s="505">
        <v>1</v>
      </c>
      <c r="AO12" s="541"/>
      <c r="AP12" s="580">
        <v>1</v>
      </c>
      <c r="AQ12" s="581">
        <v>3</v>
      </c>
      <c r="AR12" s="581">
        <v>2</v>
      </c>
      <c r="AS12" s="581"/>
      <c r="AT12" s="581">
        <v>2</v>
      </c>
      <c r="AU12" s="582">
        <v>1</v>
      </c>
      <c r="AV12" s="580">
        <v>1</v>
      </c>
      <c r="AW12" s="581">
        <v>5</v>
      </c>
      <c r="AX12" s="581">
        <v>4</v>
      </c>
      <c r="AY12" s="581">
        <v>1</v>
      </c>
      <c r="AZ12" s="581">
        <v>4</v>
      </c>
      <c r="BA12" s="582">
        <v>3</v>
      </c>
      <c r="BB12" s="580">
        <v>0.05</v>
      </c>
      <c r="BC12" s="581">
        <v>0.47</v>
      </c>
      <c r="BD12" s="581">
        <v>0.77</v>
      </c>
      <c r="BE12" s="581">
        <v>0.02</v>
      </c>
      <c r="BF12" s="581">
        <v>0.2</v>
      </c>
      <c r="BG12" s="582">
        <v>0.08</v>
      </c>
      <c r="BH12" s="320">
        <f t="shared" si="0"/>
        <v>11</v>
      </c>
      <c r="BI12" s="321">
        <f t="shared" si="1"/>
        <v>16</v>
      </c>
      <c r="BJ12" s="321">
        <f t="shared" si="2"/>
        <v>29</v>
      </c>
      <c r="BK12" s="321">
        <f t="shared" si="3"/>
        <v>5</v>
      </c>
      <c r="BL12" s="321">
        <f t="shared" si="4"/>
        <v>5</v>
      </c>
      <c r="BM12" s="600">
        <f>IF($A$1="补货",Q12+W12+AC12,Q12)</f>
        <v>5</v>
      </c>
      <c r="BN12" s="557"/>
      <c r="BO12" s="558"/>
      <c r="BP12" s="558"/>
      <c r="BQ12" s="558"/>
      <c r="BR12" s="558"/>
      <c r="BS12" s="544"/>
      <c r="BT12" s="335">
        <f t="shared" si="7"/>
        <v>11</v>
      </c>
      <c r="BU12" s="336">
        <f t="shared" si="5"/>
        <v>16</v>
      </c>
      <c r="BV12" s="336">
        <f t="shared" si="5"/>
        <v>29</v>
      </c>
      <c r="BW12" s="336">
        <f t="shared" si="5"/>
        <v>5</v>
      </c>
      <c r="BX12" s="336">
        <f t="shared" si="5"/>
        <v>5</v>
      </c>
      <c r="BY12" s="614">
        <f t="shared" si="5"/>
        <v>5</v>
      </c>
      <c r="BZ12" s="615">
        <f t="shared" si="8"/>
        <v>1540</v>
      </c>
      <c r="CA12" s="616">
        <f t="shared" si="6"/>
        <v>238.297872340426</v>
      </c>
      <c r="CB12" s="616">
        <f t="shared" si="6"/>
        <v>263.636363636364</v>
      </c>
      <c r="CC12" s="616">
        <f t="shared" si="6"/>
        <v>1750</v>
      </c>
      <c r="CD12" s="616">
        <f t="shared" si="6"/>
        <v>175</v>
      </c>
      <c r="CE12" s="627">
        <f t="shared" si="6"/>
        <v>437.5</v>
      </c>
      <c r="CF12">
        <v>1700</v>
      </c>
      <c r="CG12">
        <v>1980</v>
      </c>
      <c r="CH12">
        <v>1980</v>
      </c>
      <c r="CI12">
        <v>1980</v>
      </c>
      <c r="CJ12">
        <v>1880</v>
      </c>
      <c r="CK12">
        <v>1980</v>
      </c>
      <c r="CL12" t="s">
        <v>30</v>
      </c>
      <c r="CM12" t="s">
        <v>30</v>
      </c>
      <c r="CN12" t="s">
        <v>30</v>
      </c>
      <c r="CO12" t="s">
        <v>30</v>
      </c>
      <c r="CP12" t="s">
        <v>30</v>
      </c>
      <c r="CQ12" t="s">
        <v>30</v>
      </c>
    </row>
    <row r="13" ht="39.95" customHeight="1" spans="2:94">
      <c r="B13" s="124" t="s">
        <v>88</v>
      </c>
      <c r="C13" s="124"/>
      <c r="D13" s="488" t="s">
        <v>23</v>
      </c>
      <c r="E13" s="489" t="s">
        <v>24</v>
      </c>
      <c r="F13" s="492" t="s">
        <v>89</v>
      </c>
      <c r="G13" s="492" t="s">
        <v>90</v>
      </c>
      <c r="H13" s="492" t="s">
        <v>91</v>
      </c>
      <c r="I13" s="492" t="s">
        <v>92</v>
      </c>
      <c r="J13" s="492" t="s">
        <v>93</v>
      </c>
      <c r="K13" s="506"/>
      <c r="L13" s="218">
        <v>2</v>
      </c>
      <c r="M13" s="219">
        <v>6</v>
      </c>
      <c r="N13" s="219">
        <v>5</v>
      </c>
      <c r="O13" s="219">
        <v>3</v>
      </c>
      <c r="P13" s="219">
        <v>4</v>
      </c>
      <c r="Q13" s="525"/>
      <c r="R13" s="526">
        <v>25</v>
      </c>
      <c r="S13" s="527">
        <v>15</v>
      </c>
      <c r="T13" s="527">
        <v>6</v>
      </c>
      <c r="U13" s="527">
        <v>15</v>
      </c>
      <c r="V13" s="527">
        <v>5</v>
      </c>
      <c r="W13" s="528"/>
      <c r="X13" s="526"/>
      <c r="Y13" s="527"/>
      <c r="Z13" s="527"/>
      <c r="AA13" s="527"/>
      <c r="AB13" s="527"/>
      <c r="AC13" s="528"/>
      <c r="AD13" s="218">
        <v>1</v>
      </c>
      <c r="AE13" s="219"/>
      <c r="AF13" s="219"/>
      <c r="AG13" s="219"/>
      <c r="AH13" s="219"/>
      <c r="AI13" s="525"/>
      <c r="AJ13" s="218">
        <v>2</v>
      </c>
      <c r="AK13" s="219">
        <v>1</v>
      </c>
      <c r="AL13" s="219">
        <v>1</v>
      </c>
      <c r="AM13" s="572"/>
      <c r="AN13" s="572"/>
      <c r="AO13" s="525"/>
      <c r="AP13" s="575">
        <v>3</v>
      </c>
      <c r="AQ13" s="576">
        <v>2</v>
      </c>
      <c r="AR13" s="576">
        <v>1</v>
      </c>
      <c r="AS13" s="583"/>
      <c r="AT13" s="583"/>
      <c r="AU13" s="528"/>
      <c r="AV13" s="575">
        <v>13</v>
      </c>
      <c r="AW13" s="576">
        <v>10</v>
      </c>
      <c r="AX13" s="576">
        <v>2</v>
      </c>
      <c r="AY13" s="583">
        <v>2</v>
      </c>
      <c r="AZ13" s="583">
        <v>1</v>
      </c>
      <c r="BA13" s="528"/>
      <c r="BB13" s="575">
        <v>0.6</v>
      </c>
      <c r="BC13" s="576">
        <v>0.3</v>
      </c>
      <c r="BD13" s="576">
        <v>0.14</v>
      </c>
      <c r="BE13" s="576">
        <v>0.03</v>
      </c>
      <c r="BF13" s="576">
        <v>0.02</v>
      </c>
      <c r="BG13" s="528"/>
      <c r="BH13" s="593">
        <f t="shared" si="0"/>
        <v>27</v>
      </c>
      <c r="BI13" s="317">
        <f t="shared" si="1"/>
        <v>21</v>
      </c>
      <c r="BJ13" s="317">
        <f t="shared" si="2"/>
        <v>11</v>
      </c>
      <c r="BK13" s="317">
        <f t="shared" si="3"/>
        <v>18</v>
      </c>
      <c r="BL13" s="317">
        <f t="shared" si="4"/>
        <v>9</v>
      </c>
      <c r="BM13" s="528"/>
      <c r="BN13" s="551"/>
      <c r="BO13" s="552"/>
      <c r="BP13" s="552"/>
      <c r="BQ13" s="552"/>
      <c r="BR13" s="552"/>
      <c r="BS13" s="528"/>
      <c r="BT13" s="316">
        <f t="shared" si="7"/>
        <v>27</v>
      </c>
      <c r="BU13" s="332">
        <f t="shared" si="5"/>
        <v>21</v>
      </c>
      <c r="BV13" s="332">
        <f t="shared" si="5"/>
        <v>11</v>
      </c>
      <c r="BW13" s="332">
        <f t="shared" ref="BW13:BW15" si="9">BK13+BQ13</f>
        <v>18</v>
      </c>
      <c r="BX13" s="332">
        <f t="shared" ref="BX13:BX15" si="10">BL13+BR13</f>
        <v>9</v>
      </c>
      <c r="BY13" s="528"/>
      <c r="BZ13" s="606">
        <f t="shared" si="8"/>
        <v>315</v>
      </c>
      <c r="CA13" s="607">
        <f t="shared" si="6"/>
        <v>490</v>
      </c>
      <c r="CB13" s="607">
        <f t="shared" si="6"/>
        <v>550</v>
      </c>
      <c r="CC13" s="607">
        <f t="shared" ref="CC13:CC15" si="11">IF(BE13&lt;&gt;0,BW13/BE13*7,"-")</f>
        <v>4200</v>
      </c>
      <c r="CD13" s="607">
        <f t="shared" ref="CD13:CD15" si="12">IF(BF13&lt;&gt;0,BX13/BF13*7,"-")</f>
        <v>3150</v>
      </c>
      <c r="CE13" s="623" t="str">
        <f t="shared" si="6"/>
        <v>-</v>
      </c>
      <c r="CF13">
        <v>1780</v>
      </c>
      <c r="CG13">
        <v>1780</v>
      </c>
      <c r="CH13">
        <v>1780</v>
      </c>
      <c r="CI13">
        <v>1780</v>
      </c>
      <c r="CJ13">
        <v>1780</v>
      </c>
      <c r="CL13" t="s">
        <v>30</v>
      </c>
      <c r="CM13" t="s">
        <v>30</v>
      </c>
      <c r="CN13" t="s">
        <v>30</v>
      </c>
      <c r="CO13" t="s">
        <v>30</v>
      </c>
      <c r="CP13" t="s">
        <v>30</v>
      </c>
    </row>
    <row r="14" ht="39.95" customHeight="1" spans="2:94">
      <c r="B14" s="372"/>
      <c r="C14" s="372"/>
      <c r="D14" s="488" t="s">
        <v>31</v>
      </c>
      <c r="E14" s="489" t="s">
        <v>32</v>
      </c>
      <c r="F14" s="493" t="s">
        <v>94</v>
      </c>
      <c r="G14" s="493" t="s">
        <v>95</v>
      </c>
      <c r="H14" s="493" t="s">
        <v>96</v>
      </c>
      <c r="I14" s="493" t="s">
        <v>97</v>
      </c>
      <c r="J14" s="493" t="s">
        <v>98</v>
      </c>
      <c r="K14" s="507"/>
      <c r="L14" s="83">
        <v>5</v>
      </c>
      <c r="M14" s="502">
        <v>4</v>
      </c>
      <c r="N14" s="502">
        <v>6</v>
      </c>
      <c r="O14" s="502">
        <v>3</v>
      </c>
      <c r="P14" s="502">
        <v>2</v>
      </c>
      <c r="Q14" s="529"/>
      <c r="R14" s="538">
        <v>20</v>
      </c>
      <c r="S14" s="531">
        <v>10</v>
      </c>
      <c r="T14" s="531"/>
      <c r="U14" s="531">
        <v>8</v>
      </c>
      <c r="V14" s="531">
        <v>10</v>
      </c>
      <c r="W14" s="533"/>
      <c r="X14" s="538"/>
      <c r="Y14" s="531"/>
      <c r="Z14" s="531"/>
      <c r="AA14" s="531"/>
      <c r="AB14" s="531"/>
      <c r="AC14" s="533"/>
      <c r="AD14" s="83"/>
      <c r="AE14" s="502"/>
      <c r="AF14" s="502">
        <v>1</v>
      </c>
      <c r="AG14" s="502"/>
      <c r="AH14" s="502">
        <v>1</v>
      </c>
      <c r="AI14" s="529"/>
      <c r="AJ14" s="83"/>
      <c r="AK14" s="502">
        <v>1</v>
      </c>
      <c r="AL14" s="502">
        <v>1</v>
      </c>
      <c r="AM14" s="573"/>
      <c r="AN14" s="573">
        <v>1</v>
      </c>
      <c r="AO14" s="529"/>
      <c r="AP14" s="85">
        <v>3</v>
      </c>
      <c r="AQ14" s="291">
        <v>1</v>
      </c>
      <c r="AR14" s="291">
        <v>1</v>
      </c>
      <c r="AS14" s="584">
        <v>2</v>
      </c>
      <c r="AT14" s="584">
        <v>1</v>
      </c>
      <c r="AU14" s="533"/>
      <c r="AV14" s="85">
        <v>8</v>
      </c>
      <c r="AW14" s="291">
        <v>2</v>
      </c>
      <c r="AX14" s="291">
        <v>1</v>
      </c>
      <c r="AY14" s="584">
        <v>2</v>
      </c>
      <c r="AZ14" s="584">
        <v>1</v>
      </c>
      <c r="BA14" s="533"/>
      <c r="BB14" s="85">
        <v>0.23</v>
      </c>
      <c r="BC14" s="291">
        <v>0.14</v>
      </c>
      <c r="BD14" s="291">
        <v>0.27</v>
      </c>
      <c r="BE14" s="291">
        <v>0.1</v>
      </c>
      <c r="BF14" s="291">
        <v>0.27</v>
      </c>
      <c r="BG14" s="533"/>
      <c r="BH14" s="103">
        <f t="shared" si="0"/>
        <v>25</v>
      </c>
      <c r="BI14" s="590">
        <f t="shared" si="1"/>
        <v>14</v>
      </c>
      <c r="BJ14" s="590">
        <f t="shared" si="2"/>
        <v>6</v>
      </c>
      <c r="BK14" s="590">
        <f t="shared" si="3"/>
        <v>11</v>
      </c>
      <c r="BL14" s="590">
        <f t="shared" si="4"/>
        <v>12</v>
      </c>
      <c r="BM14" s="533"/>
      <c r="BN14" s="84"/>
      <c r="BO14" s="40"/>
      <c r="BP14" s="40"/>
      <c r="BQ14" s="40"/>
      <c r="BR14" s="40"/>
      <c r="BS14" s="533"/>
      <c r="BT14" s="104">
        <f t="shared" si="7"/>
        <v>25</v>
      </c>
      <c r="BU14" s="608">
        <f t="shared" si="5"/>
        <v>14</v>
      </c>
      <c r="BV14" s="608">
        <f t="shared" si="5"/>
        <v>6</v>
      </c>
      <c r="BW14" s="608">
        <f t="shared" si="9"/>
        <v>11</v>
      </c>
      <c r="BX14" s="608">
        <f t="shared" si="10"/>
        <v>12</v>
      </c>
      <c r="BY14" s="533"/>
      <c r="BZ14" s="350">
        <f t="shared" si="8"/>
        <v>760.869565217391</v>
      </c>
      <c r="CA14" s="351">
        <f t="shared" si="6"/>
        <v>700</v>
      </c>
      <c r="CB14" s="351">
        <f t="shared" si="6"/>
        <v>155.555555555556</v>
      </c>
      <c r="CC14" s="351">
        <f t="shared" si="11"/>
        <v>770</v>
      </c>
      <c r="CD14" s="351">
        <f t="shared" si="12"/>
        <v>311.111111111111</v>
      </c>
      <c r="CE14" s="624" t="str">
        <f t="shared" si="6"/>
        <v>-</v>
      </c>
      <c r="CF14">
        <v>1780</v>
      </c>
      <c r="CG14">
        <v>1780</v>
      </c>
      <c r="CH14">
        <v>1780</v>
      </c>
      <c r="CI14">
        <v>1780</v>
      </c>
      <c r="CJ14">
        <v>1780</v>
      </c>
      <c r="CL14" t="s">
        <v>30</v>
      </c>
      <c r="CM14" t="s">
        <v>30</v>
      </c>
      <c r="CN14" t="s">
        <v>30</v>
      </c>
      <c r="CO14" t="s">
        <v>30</v>
      </c>
      <c r="CP14" t="s">
        <v>30</v>
      </c>
    </row>
    <row r="15" ht="39.95" customHeight="1" spans="2:94">
      <c r="B15" s="376"/>
      <c r="C15" s="376"/>
      <c r="D15" s="488" t="s">
        <v>39</v>
      </c>
      <c r="E15" s="489" t="s">
        <v>40</v>
      </c>
      <c r="F15" s="491" t="s">
        <v>99</v>
      </c>
      <c r="G15" s="491" t="s">
        <v>100</v>
      </c>
      <c r="H15" s="491" t="s">
        <v>101</v>
      </c>
      <c r="I15" s="491" t="s">
        <v>102</v>
      </c>
      <c r="J15" s="491" t="s">
        <v>103</v>
      </c>
      <c r="K15" s="508"/>
      <c r="L15" s="94">
        <v>15</v>
      </c>
      <c r="M15" s="505">
        <v>4</v>
      </c>
      <c r="N15" s="505">
        <v>6</v>
      </c>
      <c r="O15" s="505"/>
      <c r="P15" s="505">
        <v>5</v>
      </c>
      <c r="Q15" s="534"/>
      <c r="R15" s="535">
        <v>50</v>
      </c>
      <c r="S15" s="536">
        <v>60</v>
      </c>
      <c r="T15" s="536">
        <v>11</v>
      </c>
      <c r="U15" s="536"/>
      <c r="V15" s="536">
        <v>10</v>
      </c>
      <c r="W15" s="537"/>
      <c r="X15" s="535"/>
      <c r="Y15" s="536"/>
      <c r="Z15" s="536"/>
      <c r="AA15" s="536"/>
      <c r="AB15" s="536"/>
      <c r="AC15" s="537"/>
      <c r="AD15" s="94"/>
      <c r="AE15" s="505">
        <v>1</v>
      </c>
      <c r="AF15" s="505"/>
      <c r="AG15" s="505"/>
      <c r="AH15" s="505"/>
      <c r="AI15" s="534"/>
      <c r="AJ15" s="94"/>
      <c r="AK15" s="505">
        <v>3</v>
      </c>
      <c r="AL15" s="505"/>
      <c r="AM15" s="574"/>
      <c r="AN15" s="574"/>
      <c r="AO15" s="534"/>
      <c r="AP15" s="96">
        <v>6</v>
      </c>
      <c r="AQ15" s="296">
        <v>7</v>
      </c>
      <c r="AR15" s="296"/>
      <c r="AS15" s="585"/>
      <c r="AT15" s="585">
        <v>1</v>
      </c>
      <c r="AU15" s="537"/>
      <c r="AV15" s="96">
        <v>29</v>
      </c>
      <c r="AW15" s="296">
        <v>19</v>
      </c>
      <c r="AX15" s="296">
        <v>2</v>
      </c>
      <c r="AY15" s="585">
        <v>4</v>
      </c>
      <c r="AZ15" s="585">
        <v>3</v>
      </c>
      <c r="BA15" s="537"/>
      <c r="BB15" s="96">
        <v>0.66</v>
      </c>
      <c r="BC15" s="296">
        <v>0.9</v>
      </c>
      <c r="BD15" s="296">
        <v>0.03</v>
      </c>
      <c r="BE15" s="296">
        <v>0.06</v>
      </c>
      <c r="BF15" s="296">
        <v>0.08</v>
      </c>
      <c r="BG15" s="537"/>
      <c r="BH15" s="115">
        <f t="shared" si="0"/>
        <v>65</v>
      </c>
      <c r="BI15" s="592">
        <f t="shared" si="1"/>
        <v>64</v>
      </c>
      <c r="BJ15" s="592">
        <f t="shared" si="2"/>
        <v>17</v>
      </c>
      <c r="BK15" s="592">
        <f t="shared" si="3"/>
        <v>0</v>
      </c>
      <c r="BL15" s="592">
        <f t="shared" si="4"/>
        <v>15</v>
      </c>
      <c r="BM15" s="537"/>
      <c r="BN15" s="95"/>
      <c r="BO15" s="50"/>
      <c r="BP15" s="50"/>
      <c r="BQ15" s="50">
        <v>20</v>
      </c>
      <c r="BR15" s="50"/>
      <c r="BS15" s="537"/>
      <c r="BT15" s="116">
        <f t="shared" si="7"/>
        <v>65</v>
      </c>
      <c r="BU15" s="612">
        <f t="shared" si="5"/>
        <v>64</v>
      </c>
      <c r="BV15" s="612">
        <f t="shared" si="5"/>
        <v>17</v>
      </c>
      <c r="BW15" s="612">
        <f t="shared" si="9"/>
        <v>20</v>
      </c>
      <c r="BX15" s="612">
        <f t="shared" si="10"/>
        <v>15</v>
      </c>
      <c r="BY15" s="537"/>
      <c r="BZ15" s="354">
        <f t="shared" si="8"/>
        <v>689.393939393939</v>
      </c>
      <c r="CA15" s="355">
        <f t="shared" si="6"/>
        <v>497.777777777778</v>
      </c>
      <c r="CB15" s="355">
        <f t="shared" si="6"/>
        <v>3966.66666666667</v>
      </c>
      <c r="CC15" s="355">
        <f t="shared" si="11"/>
        <v>2333.33333333333</v>
      </c>
      <c r="CD15" s="355">
        <f t="shared" si="12"/>
        <v>1312.5</v>
      </c>
      <c r="CE15" s="625" t="str">
        <f t="shared" si="6"/>
        <v>-</v>
      </c>
      <c r="CF15">
        <v>1780</v>
      </c>
      <c r="CG15">
        <v>1780</v>
      </c>
      <c r="CH15">
        <v>1780</v>
      </c>
      <c r="CI15">
        <v>1780</v>
      </c>
      <c r="CJ15">
        <v>1780</v>
      </c>
      <c r="CL15" t="s">
        <v>30</v>
      </c>
      <c r="CM15" t="s">
        <v>30</v>
      </c>
      <c r="CN15" t="s">
        <v>30</v>
      </c>
      <c r="CO15" t="s">
        <v>30</v>
      </c>
      <c r="CP15" t="s">
        <v>30</v>
      </c>
    </row>
    <row r="16" ht="39.95" customHeight="1" spans="2:94">
      <c r="B16" s="124" t="s">
        <v>104</v>
      </c>
      <c r="C16" s="124"/>
      <c r="D16" s="488" t="s">
        <v>23</v>
      </c>
      <c r="E16" s="489" t="s">
        <v>24</v>
      </c>
      <c r="F16" s="492" t="s">
        <v>105</v>
      </c>
      <c r="G16" s="492" t="s">
        <v>106</v>
      </c>
      <c r="H16" s="492" t="s">
        <v>107</v>
      </c>
      <c r="I16" s="492" t="s">
        <v>108</v>
      </c>
      <c r="J16" s="492" t="s">
        <v>109</v>
      </c>
      <c r="K16" s="506"/>
      <c r="L16" s="218">
        <v>1</v>
      </c>
      <c r="M16" s="219">
        <v>4</v>
      </c>
      <c r="N16" s="219">
        <v>2</v>
      </c>
      <c r="O16" s="219">
        <v>2</v>
      </c>
      <c r="P16" s="219">
        <v>4</v>
      </c>
      <c r="Q16" s="525"/>
      <c r="R16" s="526">
        <v>18</v>
      </c>
      <c r="S16" s="527">
        <v>10</v>
      </c>
      <c r="T16" s="527">
        <v>3</v>
      </c>
      <c r="U16" s="527">
        <v>12</v>
      </c>
      <c r="V16" s="527">
        <v>8</v>
      </c>
      <c r="W16" s="528"/>
      <c r="X16" s="526"/>
      <c r="Y16" s="527"/>
      <c r="Z16" s="527"/>
      <c r="AA16" s="527"/>
      <c r="AB16" s="527"/>
      <c r="AC16" s="528"/>
      <c r="AD16" s="218">
        <v>1</v>
      </c>
      <c r="AE16" s="219"/>
      <c r="AF16" s="219"/>
      <c r="AG16" s="219"/>
      <c r="AH16" s="219"/>
      <c r="AI16" s="525"/>
      <c r="AJ16" s="218">
        <v>1</v>
      </c>
      <c r="AK16" s="219"/>
      <c r="AL16" s="219"/>
      <c r="AM16" s="219"/>
      <c r="AN16" s="219"/>
      <c r="AO16" s="525"/>
      <c r="AP16" s="575">
        <v>1</v>
      </c>
      <c r="AQ16" s="576"/>
      <c r="AR16" s="576"/>
      <c r="AS16" s="576"/>
      <c r="AT16" s="576"/>
      <c r="AU16" s="528"/>
      <c r="AV16" s="575">
        <v>2</v>
      </c>
      <c r="AW16" s="576">
        <v>1</v>
      </c>
      <c r="AX16" s="576">
        <v>1</v>
      </c>
      <c r="AY16" s="576">
        <v>1</v>
      </c>
      <c r="AZ16" s="576"/>
      <c r="BA16" s="528"/>
      <c r="BB16" s="575">
        <v>0.29</v>
      </c>
      <c r="BC16" s="576">
        <v>0.02</v>
      </c>
      <c r="BD16" s="576">
        <v>0.02</v>
      </c>
      <c r="BE16" s="576">
        <v>0.02</v>
      </c>
      <c r="BF16" s="576"/>
      <c r="BG16" s="528"/>
      <c r="BH16" s="316">
        <f t="shared" si="0"/>
        <v>19</v>
      </c>
      <c r="BI16" s="317">
        <f t="shared" si="1"/>
        <v>14</v>
      </c>
      <c r="BJ16" s="317">
        <f t="shared" si="2"/>
        <v>5</v>
      </c>
      <c r="BK16" s="317">
        <f t="shared" si="3"/>
        <v>14</v>
      </c>
      <c r="BL16" s="317">
        <f t="shared" si="4"/>
        <v>12</v>
      </c>
      <c r="BM16" s="528"/>
      <c r="BN16" s="551"/>
      <c r="BO16" s="552"/>
      <c r="BP16" s="552"/>
      <c r="BQ16" s="552"/>
      <c r="BR16" s="552"/>
      <c r="BS16" s="528"/>
      <c r="BT16" s="316">
        <f t="shared" si="7"/>
        <v>19</v>
      </c>
      <c r="BU16" s="332">
        <f t="shared" si="5"/>
        <v>14</v>
      </c>
      <c r="BV16" s="332">
        <f t="shared" si="5"/>
        <v>5</v>
      </c>
      <c r="BW16" s="332">
        <f t="shared" si="5"/>
        <v>14</v>
      </c>
      <c r="BX16" s="332">
        <f t="shared" si="5"/>
        <v>12</v>
      </c>
      <c r="BY16" s="528"/>
      <c r="BZ16" s="606">
        <f t="shared" si="8"/>
        <v>458.620689655172</v>
      </c>
      <c r="CA16" s="607">
        <f t="shared" si="6"/>
        <v>4900</v>
      </c>
      <c r="CB16" s="607">
        <f t="shared" si="6"/>
        <v>1750</v>
      </c>
      <c r="CC16" s="607">
        <f t="shared" si="6"/>
        <v>4900</v>
      </c>
      <c r="CD16" s="607" t="str">
        <f t="shared" si="6"/>
        <v>-</v>
      </c>
      <c r="CE16" s="623" t="str">
        <f t="shared" si="6"/>
        <v>-</v>
      </c>
      <c r="CF16">
        <v>1780</v>
      </c>
      <c r="CG16">
        <v>1780</v>
      </c>
      <c r="CH16">
        <v>1780</v>
      </c>
      <c r="CI16">
        <v>1980</v>
      </c>
      <c r="CJ16">
        <v>1980</v>
      </c>
      <c r="CL16" t="s">
        <v>30</v>
      </c>
      <c r="CM16" t="s">
        <v>30</v>
      </c>
      <c r="CN16" t="s">
        <v>30</v>
      </c>
      <c r="CO16" t="s">
        <v>30</v>
      </c>
      <c r="CP16" t="s">
        <v>30</v>
      </c>
    </row>
    <row r="17" ht="39.95" customHeight="1" spans="2:94">
      <c r="B17" s="372"/>
      <c r="C17" s="372"/>
      <c r="D17" s="488" t="s">
        <v>39</v>
      </c>
      <c r="E17" s="489" t="s">
        <v>40</v>
      </c>
      <c r="F17" s="493" t="s">
        <v>110</v>
      </c>
      <c r="G17" s="493" t="s">
        <v>111</v>
      </c>
      <c r="H17" s="493" t="s">
        <v>112</v>
      </c>
      <c r="I17" s="493" t="s">
        <v>113</v>
      </c>
      <c r="J17" s="493" t="s">
        <v>114</v>
      </c>
      <c r="K17" s="507"/>
      <c r="L17" s="83"/>
      <c r="M17" s="502">
        <v>3</v>
      </c>
      <c r="N17" s="502">
        <v>3</v>
      </c>
      <c r="O17" s="502">
        <v>3</v>
      </c>
      <c r="P17" s="502">
        <v>7</v>
      </c>
      <c r="Q17" s="529"/>
      <c r="R17" s="538"/>
      <c r="S17" s="531">
        <v>15</v>
      </c>
      <c r="T17" s="531">
        <v>8</v>
      </c>
      <c r="U17" s="531">
        <v>16</v>
      </c>
      <c r="V17" s="531">
        <v>5</v>
      </c>
      <c r="W17" s="533"/>
      <c r="X17" s="538"/>
      <c r="Y17" s="531"/>
      <c r="Z17" s="531"/>
      <c r="AA17" s="531"/>
      <c r="AB17" s="531"/>
      <c r="AC17" s="533"/>
      <c r="AD17" s="83"/>
      <c r="AE17" s="502"/>
      <c r="AF17" s="502"/>
      <c r="AG17" s="502"/>
      <c r="AH17" s="502"/>
      <c r="AI17" s="529"/>
      <c r="AJ17" s="83">
        <v>2</v>
      </c>
      <c r="AK17" s="502">
        <v>1</v>
      </c>
      <c r="AL17" s="502"/>
      <c r="AM17" s="502"/>
      <c r="AN17" s="502"/>
      <c r="AO17" s="529"/>
      <c r="AP17" s="85">
        <v>9</v>
      </c>
      <c r="AQ17" s="291">
        <v>5</v>
      </c>
      <c r="AR17" s="291">
        <v>3</v>
      </c>
      <c r="AS17" s="291"/>
      <c r="AT17" s="291"/>
      <c r="AU17" s="533"/>
      <c r="AV17" s="85">
        <v>13</v>
      </c>
      <c r="AW17" s="291">
        <v>13</v>
      </c>
      <c r="AX17" s="291">
        <v>3</v>
      </c>
      <c r="AY17" s="291">
        <v>1</v>
      </c>
      <c r="AZ17" s="291"/>
      <c r="BA17" s="533"/>
      <c r="BB17" s="85">
        <v>0.66</v>
      </c>
      <c r="BC17" s="291">
        <v>0.45</v>
      </c>
      <c r="BD17" s="291">
        <v>0.15</v>
      </c>
      <c r="BE17" s="291">
        <v>0.02</v>
      </c>
      <c r="BF17" s="291"/>
      <c r="BG17" s="533"/>
      <c r="BH17" s="103">
        <f t="shared" si="0"/>
        <v>0</v>
      </c>
      <c r="BI17" s="590">
        <f t="shared" si="1"/>
        <v>18</v>
      </c>
      <c r="BJ17" s="590">
        <f t="shared" si="2"/>
        <v>11</v>
      </c>
      <c r="BK17" s="590">
        <f t="shared" si="3"/>
        <v>19</v>
      </c>
      <c r="BL17" s="590">
        <f t="shared" si="4"/>
        <v>12</v>
      </c>
      <c r="BM17" s="533"/>
      <c r="BN17" s="84">
        <v>20</v>
      </c>
      <c r="BO17" s="40"/>
      <c r="BP17" s="40"/>
      <c r="BQ17" s="40"/>
      <c r="BR17" s="40"/>
      <c r="BS17" s="533"/>
      <c r="BT17" s="104">
        <f t="shared" si="7"/>
        <v>20</v>
      </c>
      <c r="BU17" s="608">
        <f t="shared" si="5"/>
        <v>18</v>
      </c>
      <c r="BV17" s="608">
        <f t="shared" si="5"/>
        <v>11</v>
      </c>
      <c r="BW17" s="608">
        <f t="shared" si="5"/>
        <v>19</v>
      </c>
      <c r="BX17" s="608">
        <f t="shared" si="5"/>
        <v>12</v>
      </c>
      <c r="BY17" s="533"/>
      <c r="BZ17" s="350">
        <f t="shared" si="8"/>
        <v>212.121212121212</v>
      </c>
      <c r="CA17" s="351">
        <f t="shared" si="6"/>
        <v>280</v>
      </c>
      <c r="CB17" s="351">
        <f t="shared" si="6"/>
        <v>513.333333333333</v>
      </c>
      <c r="CC17" s="351">
        <f t="shared" si="6"/>
        <v>6650</v>
      </c>
      <c r="CD17" s="351" t="str">
        <f t="shared" si="6"/>
        <v>-</v>
      </c>
      <c r="CE17" s="624" t="str">
        <f t="shared" si="6"/>
        <v>-</v>
      </c>
      <c r="CF17">
        <v>1780</v>
      </c>
      <c r="CG17">
        <v>1780</v>
      </c>
      <c r="CH17">
        <v>1780</v>
      </c>
      <c r="CI17">
        <v>1980</v>
      </c>
      <c r="CJ17">
        <v>1980</v>
      </c>
      <c r="CL17" t="s">
        <v>30</v>
      </c>
      <c r="CM17" t="s">
        <v>30</v>
      </c>
      <c r="CN17" t="s">
        <v>30</v>
      </c>
      <c r="CO17" t="s">
        <v>30</v>
      </c>
      <c r="CP17" t="s">
        <v>30</v>
      </c>
    </row>
    <row r="18" ht="39.95" customHeight="1" spans="2:94">
      <c r="B18" s="376"/>
      <c r="C18" s="376"/>
      <c r="D18" s="488" t="s">
        <v>31</v>
      </c>
      <c r="E18" s="489" t="s">
        <v>32</v>
      </c>
      <c r="F18" s="491" t="s">
        <v>115</v>
      </c>
      <c r="G18" s="491" t="s">
        <v>116</v>
      </c>
      <c r="H18" s="491" t="s">
        <v>117</v>
      </c>
      <c r="I18" s="491" t="s">
        <v>118</v>
      </c>
      <c r="J18" s="491" t="s">
        <v>119</v>
      </c>
      <c r="K18" s="508"/>
      <c r="L18" s="86">
        <v>2</v>
      </c>
      <c r="M18" s="511">
        <v>2</v>
      </c>
      <c r="N18" s="511">
        <v>2</v>
      </c>
      <c r="O18" s="511">
        <v>3</v>
      </c>
      <c r="P18" s="511">
        <v>3</v>
      </c>
      <c r="Q18" s="545"/>
      <c r="R18" s="546">
        <v>20</v>
      </c>
      <c r="S18" s="547">
        <v>19</v>
      </c>
      <c r="T18" s="547">
        <v>12</v>
      </c>
      <c r="U18" s="547">
        <v>10</v>
      </c>
      <c r="V18" s="547">
        <v>17</v>
      </c>
      <c r="W18" s="548"/>
      <c r="X18" s="546"/>
      <c r="Y18" s="547"/>
      <c r="Z18" s="547"/>
      <c r="AA18" s="547"/>
      <c r="AB18" s="547"/>
      <c r="AC18" s="548"/>
      <c r="AD18" s="86"/>
      <c r="AE18" s="511"/>
      <c r="AF18" s="511"/>
      <c r="AG18" s="511"/>
      <c r="AH18" s="511"/>
      <c r="AI18" s="545"/>
      <c r="AJ18" s="86"/>
      <c r="AK18" s="511">
        <v>1</v>
      </c>
      <c r="AL18" s="511"/>
      <c r="AM18" s="511"/>
      <c r="AN18" s="511"/>
      <c r="AO18" s="545"/>
      <c r="AP18" s="88"/>
      <c r="AQ18" s="306">
        <v>1</v>
      </c>
      <c r="AR18" s="306">
        <v>1</v>
      </c>
      <c r="AS18" s="306">
        <v>1</v>
      </c>
      <c r="AT18" s="306"/>
      <c r="AU18" s="548"/>
      <c r="AV18" s="88">
        <v>1</v>
      </c>
      <c r="AW18" s="306">
        <v>2</v>
      </c>
      <c r="AX18" s="306">
        <v>4</v>
      </c>
      <c r="AY18" s="306">
        <v>1</v>
      </c>
      <c r="AZ18" s="306">
        <v>3</v>
      </c>
      <c r="BA18" s="548"/>
      <c r="BB18" s="88">
        <v>0.02</v>
      </c>
      <c r="BC18" s="306">
        <v>0.14</v>
      </c>
      <c r="BD18" s="306">
        <v>0.1</v>
      </c>
      <c r="BE18" s="306">
        <v>0.05</v>
      </c>
      <c r="BF18" s="306">
        <v>0.05</v>
      </c>
      <c r="BG18" s="548"/>
      <c r="BH18" s="106">
        <f t="shared" si="0"/>
        <v>22</v>
      </c>
      <c r="BI18" s="594">
        <f t="shared" si="1"/>
        <v>21</v>
      </c>
      <c r="BJ18" s="594">
        <f t="shared" si="2"/>
        <v>14</v>
      </c>
      <c r="BK18" s="594">
        <f t="shared" si="3"/>
        <v>13</v>
      </c>
      <c r="BL18" s="594">
        <f t="shared" si="4"/>
        <v>20</v>
      </c>
      <c r="BM18" s="548"/>
      <c r="BN18" s="87"/>
      <c r="BO18" s="44"/>
      <c r="BP18" s="44"/>
      <c r="BQ18" s="44"/>
      <c r="BR18" s="44"/>
      <c r="BS18" s="548"/>
      <c r="BT18" s="107">
        <f t="shared" si="7"/>
        <v>22</v>
      </c>
      <c r="BU18" s="617">
        <f t="shared" si="5"/>
        <v>21</v>
      </c>
      <c r="BV18" s="617">
        <f t="shared" si="5"/>
        <v>14</v>
      </c>
      <c r="BW18" s="617">
        <f t="shared" si="5"/>
        <v>13</v>
      </c>
      <c r="BX18" s="617">
        <f t="shared" si="5"/>
        <v>20</v>
      </c>
      <c r="BY18" s="548"/>
      <c r="BZ18" s="362">
        <f t="shared" si="8"/>
        <v>7700</v>
      </c>
      <c r="CA18" s="363">
        <f t="shared" si="6"/>
        <v>1050</v>
      </c>
      <c r="CB18" s="363">
        <f t="shared" si="6"/>
        <v>980</v>
      </c>
      <c r="CC18" s="363">
        <f t="shared" si="6"/>
        <v>1820</v>
      </c>
      <c r="CD18" s="363">
        <f t="shared" si="6"/>
        <v>2800</v>
      </c>
      <c r="CE18" s="628" t="str">
        <f t="shared" si="6"/>
        <v>-</v>
      </c>
      <c r="CF18">
        <v>1780</v>
      </c>
      <c r="CG18">
        <v>1780</v>
      </c>
      <c r="CH18">
        <v>1780</v>
      </c>
      <c r="CI18">
        <v>1980</v>
      </c>
      <c r="CJ18">
        <v>1980</v>
      </c>
      <c r="CL18" t="s">
        <v>30</v>
      </c>
      <c r="CM18" t="s">
        <v>30</v>
      </c>
      <c r="CN18" t="s">
        <v>30</v>
      </c>
      <c r="CO18" t="s">
        <v>30</v>
      </c>
      <c r="CP18" t="s">
        <v>30</v>
      </c>
    </row>
    <row r="19" ht="39.95" customHeight="1" spans="2:94">
      <c r="B19" s="124" t="s">
        <v>120</v>
      </c>
      <c r="C19" s="124"/>
      <c r="D19" s="488" t="s">
        <v>23</v>
      </c>
      <c r="E19" s="489" t="s">
        <v>24</v>
      </c>
      <c r="F19" s="492" t="s">
        <v>121</v>
      </c>
      <c r="G19" s="492" t="s">
        <v>122</v>
      </c>
      <c r="H19" s="492" t="s">
        <v>123</v>
      </c>
      <c r="I19" s="492" t="s">
        <v>124</v>
      </c>
      <c r="J19" s="492" t="s">
        <v>125</v>
      </c>
      <c r="K19" s="506"/>
      <c r="L19" s="218">
        <v>8</v>
      </c>
      <c r="M19" s="219">
        <v>5</v>
      </c>
      <c r="N19" s="219">
        <v>4</v>
      </c>
      <c r="O19" s="219">
        <v>6</v>
      </c>
      <c r="P19" s="219">
        <v>6</v>
      </c>
      <c r="Q19" s="525"/>
      <c r="R19" s="526">
        <v>7</v>
      </c>
      <c r="S19" s="527">
        <v>12</v>
      </c>
      <c r="T19" s="527">
        <v>11</v>
      </c>
      <c r="U19" s="527">
        <v>7</v>
      </c>
      <c r="V19" s="527">
        <v>12</v>
      </c>
      <c r="W19" s="528"/>
      <c r="X19" s="526"/>
      <c r="Y19" s="527"/>
      <c r="Z19" s="527"/>
      <c r="AA19" s="527"/>
      <c r="AB19" s="527"/>
      <c r="AC19" s="528"/>
      <c r="AD19" s="218"/>
      <c r="AE19" s="219"/>
      <c r="AF19" s="219"/>
      <c r="AG19" s="219"/>
      <c r="AH19" s="219"/>
      <c r="AI19" s="525"/>
      <c r="AJ19" s="218"/>
      <c r="AK19" s="219"/>
      <c r="AL19" s="219"/>
      <c r="AM19" s="219"/>
      <c r="AN19" s="219"/>
      <c r="AO19" s="525"/>
      <c r="AP19" s="575"/>
      <c r="AQ19" s="576"/>
      <c r="AR19" s="576"/>
      <c r="AS19" s="576"/>
      <c r="AT19" s="576"/>
      <c r="AU19" s="528"/>
      <c r="AV19" s="575"/>
      <c r="AW19" s="576"/>
      <c r="AX19" s="576"/>
      <c r="AY19" s="576"/>
      <c r="AZ19" s="576"/>
      <c r="BA19" s="528"/>
      <c r="BB19" s="575"/>
      <c r="BC19" s="576"/>
      <c r="BD19" s="576"/>
      <c r="BE19" s="576"/>
      <c r="BF19" s="576"/>
      <c r="BG19" s="528"/>
      <c r="BH19" s="316">
        <f t="shared" si="0"/>
        <v>15</v>
      </c>
      <c r="BI19" s="317">
        <f t="shared" si="1"/>
        <v>17</v>
      </c>
      <c r="BJ19" s="317">
        <f t="shared" si="2"/>
        <v>15</v>
      </c>
      <c r="BK19" s="317">
        <f t="shared" si="3"/>
        <v>13</v>
      </c>
      <c r="BL19" s="317">
        <f t="shared" si="4"/>
        <v>18</v>
      </c>
      <c r="BM19" s="528"/>
      <c r="BN19" s="551"/>
      <c r="BO19" s="552"/>
      <c r="BP19" s="552"/>
      <c r="BQ19" s="552"/>
      <c r="BR19" s="552"/>
      <c r="BS19" s="528"/>
      <c r="BT19" s="316">
        <f t="shared" si="7"/>
        <v>15</v>
      </c>
      <c r="BU19" s="332">
        <f t="shared" si="5"/>
        <v>17</v>
      </c>
      <c r="BV19" s="332">
        <f t="shared" si="5"/>
        <v>15</v>
      </c>
      <c r="BW19" s="332">
        <f t="shared" si="5"/>
        <v>13</v>
      </c>
      <c r="BX19" s="332">
        <f t="shared" si="5"/>
        <v>18</v>
      </c>
      <c r="BY19" s="528"/>
      <c r="BZ19" s="606" t="str">
        <f t="shared" si="8"/>
        <v>-</v>
      </c>
      <c r="CA19" s="607" t="str">
        <f t="shared" si="6"/>
        <v>-</v>
      </c>
      <c r="CB19" s="607" t="str">
        <f t="shared" si="6"/>
        <v>-</v>
      </c>
      <c r="CC19" s="607" t="str">
        <f t="shared" si="6"/>
        <v>-</v>
      </c>
      <c r="CD19" s="607" t="str">
        <f t="shared" si="6"/>
        <v>-</v>
      </c>
      <c r="CE19" s="623" t="str">
        <f t="shared" si="6"/>
        <v>-</v>
      </c>
      <c r="CF19">
        <v>2380</v>
      </c>
      <c r="CG19">
        <v>2380</v>
      </c>
      <c r="CH19">
        <v>2380</v>
      </c>
      <c r="CI19">
        <v>2380</v>
      </c>
      <c r="CJ19">
        <v>2380</v>
      </c>
      <c r="CL19" t="s">
        <v>30</v>
      </c>
      <c r="CM19" t="s">
        <v>30</v>
      </c>
      <c r="CN19" t="s">
        <v>30</v>
      </c>
      <c r="CO19" t="s">
        <v>30</v>
      </c>
      <c r="CP19" t="s">
        <v>30</v>
      </c>
    </row>
    <row r="20" ht="39.95" customHeight="1" spans="2:94">
      <c r="B20" s="372"/>
      <c r="C20" s="372"/>
      <c r="D20" s="488" t="s">
        <v>31</v>
      </c>
      <c r="E20" s="489" t="s">
        <v>32</v>
      </c>
      <c r="F20" s="493" t="s">
        <v>126</v>
      </c>
      <c r="G20" s="493" t="s">
        <v>127</v>
      </c>
      <c r="H20" s="493" t="s">
        <v>128</v>
      </c>
      <c r="I20" s="493" t="s">
        <v>129</v>
      </c>
      <c r="J20" s="493" t="s">
        <v>130</v>
      </c>
      <c r="K20" s="507"/>
      <c r="L20" s="83">
        <v>3</v>
      </c>
      <c r="M20" s="502">
        <v>2</v>
      </c>
      <c r="N20" s="502">
        <v>2</v>
      </c>
      <c r="O20" s="502">
        <v>3</v>
      </c>
      <c r="P20" s="502">
        <v>1</v>
      </c>
      <c r="Q20" s="529"/>
      <c r="R20" s="530">
        <v>5</v>
      </c>
      <c r="S20" s="549">
        <v>9</v>
      </c>
      <c r="T20" s="549"/>
      <c r="U20" s="549"/>
      <c r="V20" s="549">
        <v>12</v>
      </c>
      <c r="W20" s="533"/>
      <c r="X20" s="530"/>
      <c r="Y20" s="549"/>
      <c r="Z20" s="549"/>
      <c r="AA20" s="549"/>
      <c r="AB20" s="549"/>
      <c r="AC20" s="533"/>
      <c r="AD20" s="83"/>
      <c r="AE20" s="502"/>
      <c r="AF20" s="502"/>
      <c r="AG20" s="502"/>
      <c r="AH20" s="502"/>
      <c r="AI20" s="529"/>
      <c r="AJ20" s="83"/>
      <c r="AK20" s="502">
        <v>1</v>
      </c>
      <c r="AL20" s="502">
        <v>1</v>
      </c>
      <c r="AM20" s="502"/>
      <c r="AN20" s="502"/>
      <c r="AO20" s="529"/>
      <c r="AP20" s="577"/>
      <c r="AQ20" s="586">
        <v>1</v>
      </c>
      <c r="AR20" s="586">
        <v>1</v>
      </c>
      <c r="AS20" s="586"/>
      <c r="AT20" s="586"/>
      <c r="AU20" s="533"/>
      <c r="AV20" s="577">
        <v>2</v>
      </c>
      <c r="AW20" s="586">
        <v>1</v>
      </c>
      <c r="AX20" s="586">
        <v>3</v>
      </c>
      <c r="AY20" s="586">
        <v>1</v>
      </c>
      <c r="AZ20" s="586"/>
      <c r="BA20" s="533"/>
      <c r="BB20" s="577">
        <v>0.03</v>
      </c>
      <c r="BC20" s="586">
        <v>0.12</v>
      </c>
      <c r="BD20" s="586">
        <v>0.15</v>
      </c>
      <c r="BE20" s="586">
        <v>0.02</v>
      </c>
      <c r="BF20" s="586"/>
      <c r="BG20" s="533"/>
      <c r="BH20" s="318">
        <f t="shared" si="0"/>
        <v>8</v>
      </c>
      <c r="BI20" s="319">
        <f t="shared" si="1"/>
        <v>11</v>
      </c>
      <c r="BJ20" s="319">
        <f t="shared" si="2"/>
        <v>2</v>
      </c>
      <c r="BK20" s="319">
        <f t="shared" si="3"/>
        <v>3</v>
      </c>
      <c r="BL20" s="319">
        <f t="shared" si="4"/>
        <v>13</v>
      </c>
      <c r="BM20" s="533"/>
      <c r="BN20" s="554"/>
      <c r="BO20" s="555"/>
      <c r="BP20" s="555">
        <v>5</v>
      </c>
      <c r="BQ20" s="555">
        <v>5</v>
      </c>
      <c r="BR20" s="555"/>
      <c r="BS20" s="533"/>
      <c r="BT20" s="333">
        <f t="shared" si="7"/>
        <v>8</v>
      </c>
      <c r="BU20" s="334">
        <f t="shared" si="7"/>
        <v>11</v>
      </c>
      <c r="BV20" s="334">
        <f t="shared" si="7"/>
        <v>7</v>
      </c>
      <c r="BW20" s="334">
        <f t="shared" si="7"/>
        <v>8</v>
      </c>
      <c r="BX20" s="334">
        <f t="shared" si="7"/>
        <v>13</v>
      </c>
      <c r="BY20" s="533"/>
      <c r="BZ20" s="610">
        <f t="shared" si="8"/>
        <v>1866.66666666667</v>
      </c>
      <c r="CA20" s="618">
        <f t="shared" si="8"/>
        <v>641.666666666667</v>
      </c>
      <c r="CB20" s="618">
        <f t="shared" si="8"/>
        <v>326.666666666667</v>
      </c>
      <c r="CC20" s="618">
        <f t="shared" si="8"/>
        <v>2800</v>
      </c>
      <c r="CD20" s="618" t="str">
        <f t="shared" si="8"/>
        <v>-</v>
      </c>
      <c r="CE20" s="624" t="str">
        <f t="shared" si="8"/>
        <v>-</v>
      </c>
      <c r="CF20">
        <v>2380</v>
      </c>
      <c r="CG20">
        <v>2380</v>
      </c>
      <c r="CH20">
        <v>2380</v>
      </c>
      <c r="CI20">
        <v>2380</v>
      </c>
      <c r="CJ20">
        <v>2380</v>
      </c>
      <c r="CL20" t="s">
        <v>30</v>
      </c>
      <c r="CM20" t="s">
        <v>30</v>
      </c>
      <c r="CN20" t="s">
        <v>30</v>
      </c>
      <c r="CO20" t="s">
        <v>30</v>
      </c>
      <c r="CP20" t="s">
        <v>30</v>
      </c>
    </row>
    <row r="21" ht="39.95" customHeight="1" spans="2:94">
      <c r="B21" s="376"/>
      <c r="C21" s="376"/>
      <c r="D21" s="488" t="s">
        <v>131</v>
      </c>
      <c r="E21" s="489" t="s">
        <v>132</v>
      </c>
      <c r="F21" s="491" t="s">
        <v>133</v>
      </c>
      <c r="G21" s="491" t="s">
        <v>134</v>
      </c>
      <c r="H21" s="491" t="s">
        <v>135</v>
      </c>
      <c r="I21" s="491" t="s">
        <v>136</v>
      </c>
      <c r="J21" s="491" t="s">
        <v>137</v>
      </c>
      <c r="K21" s="508"/>
      <c r="L21" s="94">
        <v>3</v>
      </c>
      <c r="M21" s="505">
        <v>1</v>
      </c>
      <c r="N21" s="505">
        <v>3</v>
      </c>
      <c r="O21" s="505">
        <v>3</v>
      </c>
      <c r="P21" s="505">
        <v>5</v>
      </c>
      <c r="Q21" s="534"/>
      <c r="R21" s="542">
        <v>2</v>
      </c>
      <c r="S21" s="543">
        <v>10</v>
      </c>
      <c r="T21" s="543">
        <v>5</v>
      </c>
      <c r="U21" s="543">
        <v>10</v>
      </c>
      <c r="V21" s="543">
        <v>2</v>
      </c>
      <c r="W21" s="537"/>
      <c r="X21" s="542"/>
      <c r="Y21" s="543"/>
      <c r="Z21" s="543"/>
      <c r="AA21" s="543"/>
      <c r="AB21" s="543"/>
      <c r="AC21" s="537"/>
      <c r="AD21" s="94"/>
      <c r="AE21" s="505"/>
      <c r="AF21" s="505"/>
      <c r="AG21" s="505"/>
      <c r="AH21" s="505"/>
      <c r="AI21" s="534"/>
      <c r="AJ21" s="94"/>
      <c r="AK21" s="505"/>
      <c r="AL21" s="505"/>
      <c r="AM21" s="505"/>
      <c r="AN21" s="505">
        <v>1</v>
      </c>
      <c r="AO21" s="534"/>
      <c r="AP21" s="580"/>
      <c r="AQ21" s="581">
        <v>1</v>
      </c>
      <c r="AR21" s="581">
        <v>1</v>
      </c>
      <c r="AS21" s="581"/>
      <c r="AT21" s="581">
        <v>1</v>
      </c>
      <c r="AU21" s="537"/>
      <c r="AV21" s="580"/>
      <c r="AW21" s="581">
        <v>1</v>
      </c>
      <c r="AX21" s="581">
        <v>3</v>
      </c>
      <c r="AY21" s="581">
        <v>1</v>
      </c>
      <c r="AZ21" s="581">
        <v>1</v>
      </c>
      <c r="BA21" s="537"/>
      <c r="BB21" s="580"/>
      <c r="BC21" s="581">
        <v>0.05</v>
      </c>
      <c r="BD21" s="581">
        <v>0.08</v>
      </c>
      <c r="BE21" s="581">
        <v>0.02</v>
      </c>
      <c r="BF21" s="581">
        <v>0.12</v>
      </c>
      <c r="BG21" s="537"/>
      <c r="BH21" s="320">
        <f t="shared" si="0"/>
        <v>5</v>
      </c>
      <c r="BI21" s="321">
        <f t="shared" si="1"/>
        <v>11</v>
      </c>
      <c r="BJ21" s="321">
        <f t="shared" si="2"/>
        <v>8</v>
      </c>
      <c r="BK21" s="321">
        <f t="shared" si="3"/>
        <v>13</v>
      </c>
      <c r="BL21" s="321">
        <f t="shared" si="4"/>
        <v>7</v>
      </c>
      <c r="BM21" s="537"/>
      <c r="BN21" s="557"/>
      <c r="BO21" s="558"/>
      <c r="BP21" s="558"/>
      <c r="BQ21" s="558"/>
      <c r="BR21" s="558"/>
      <c r="BS21" s="537"/>
      <c r="BT21" s="335">
        <f t="shared" si="7"/>
        <v>5</v>
      </c>
      <c r="BU21" s="336">
        <f t="shared" si="7"/>
        <v>11</v>
      </c>
      <c r="BV21" s="336">
        <f t="shared" si="7"/>
        <v>8</v>
      </c>
      <c r="BW21" s="336">
        <f t="shared" si="7"/>
        <v>13</v>
      </c>
      <c r="BX21" s="336">
        <f t="shared" si="7"/>
        <v>7</v>
      </c>
      <c r="BY21" s="537"/>
      <c r="BZ21" s="615" t="str">
        <f t="shared" si="8"/>
        <v>-</v>
      </c>
      <c r="CA21" s="616">
        <f t="shared" si="8"/>
        <v>1540</v>
      </c>
      <c r="CB21" s="616">
        <f t="shared" si="8"/>
        <v>700</v>
      </c>
      <c r="CC21" s="616">
        <f t="shared" si="8"/>
        <v>4550</v>
      </c>
      <c r="CD21" s="616">
        <f t="shared" si="8"/>
        <v>408.333333333333</v>
      </c>
      <c r="CE21" s="625" t="str">
        <f t="shared" si="8"/>
        <v>-</v>
      </c>
      <c r="CF21">
        <v>2380</v>
      </c>
      <c r="CG21">
        <v>2380</v>
      </c>
      <c r="CH21">
        <v>2380</v>
      </c>
      <c r="CI21">
        <v>2380</v>
      </c>
      <c r="CJ21">
        <v>2380</v>
      </c>
      <c r="CL21" t="s">
        <v>30</v>
      </c>
      <c r="CM21" t="s">
        <v>30</v>
      </c>
      <c r="CN21" t="s">
        <v>30</v>
      </c>
      <c r="CO21" t="s">
        <v>30</v>
      </c>
      <c r="CP21" t="s">
        <v>30</v>
      </c>
    </row>
    <row r="22" ht="60" customHeight="1" spans="2:94">
      <c r="B22" s="124" t="s">
        <v>138</v>
      </c>
      <c r="C22" s="124"/>
      <c r="D22" s="488" t="s">
        <v>139</v>
      </c>
      <c r="E22" s="489" t="s">
        <v>140</v>
      </c>
      <c r="F22" s="492" t="s">
        <v>141</v>
      </c>
      <c r="G22" s="492" t="s">
        <v>142</v>
      </c>
      <c r="H22" s="492" t="s">
        <v>143</v>
      </c>
      <c r="I22" s="492" t="s">
        <v>144</v>
      </c>
      <c r="J22" s="492" t="s">
        <v>145</v>
      </c>
      <c r="K22" s="506"/>
      <c r="L22" s="227">
        <v>3</v>
      </c>
      <c r="M22" s="228">
        <v>2</v>
      </c>
      <c r="N22" s="228">
        <v>4</v>
      </c>
      <c r="O22" s="228">
        <v>2</v>
      </c>
      <c r="P22" s="228">
        <v>2</v>
      </c>
      <c r="Q22" s="550"/>
      <c r="R22" s="526">
        <v>18</v>
      </c>
      <c r="S22" s="527">
        <v>7</v>
      </c>
      <c r="T22" s="527"/>
      <c r="U22" s="527">
        <v>7</v>
      </c>
      <c r="V22" s="527">
        <v>23</v>
      </c>
      <c r="W22" s="528"/>
      <c r="X22" s="526"/>
      <c r="Y22" s="527"/>
      <c r="Z22" s="527"/>
      <c r="AA22" s="527"/>
      <c r="AB22" s="527"/>
      <c r="AC22" s="528"/>
      <c r="AD22" s="218"/>
      <c r="AE22" s="219"/>
      <c r="AF22" s="219">
        <v>2</v>
      </c>
      <c r="AG22" s="219"/>
      <c r="AH22" s="219"/>
      <c r="AI22" s="525"/>
      <c r="AJ22" s="218"/>
      <c r="AK22" s="219"/>
      <c r="AL22" s="219">
        <v>2</v>
      </c>
      <c r="AM22" s="219"/>
      <c r="AN22" s="219">
        <v>1</v>
      </c>
      <c r="AO22" s="525"/>
      <c r="AP22" s="575">
        <v>2</v>
      </c>
      <c r="AQ22" s="576">
        <v>1</v>
      </c>
      <c r="AR22" s="576">
        <v>2</v>
      </c>
      <c r="AS22" s="576">
        <v>1</v>
      </c>
      <c r="AT22" s="576">
        <v>2</v>
      </c>
      <c r="AU22" s="528"/>
      <c r="AV22" s="575">
        <v>3</v>
      </c>
      <c r="AW22" s="576">
        <v>5</v>
      </c>
      <c r="AX22" s="576">
        <v>4</v>
      </c>
      <c r="AY22" s="576">
        <v>1</v>
      </c>
      <c r="AZ22" s="576">
        <v>11</v>
      </c>
      <c r="BA22" s="528"/>
      <c r="BB22" s="575">
        <v>0.12</v>
      </c>
      <c r="BC22" s="576">
        <v>0.11</v>
      </c>
      <c r="BD22" s="576">
        <v>0.57</v>
      </c>
      <c r="BE22" s="576">
        <v>0.05</v>
      </c>
      <c r="BF22" s="576">
        <v>0.31</v>
      </c>
      <c r="BG22" s="528"/>
      <c r="BH22" s="316">
        <f t="shared" si="0"/>
        <v>21</v>
      </c>
      <c r="BI22" s="317">
        <f t="shared" si="1"/>
        <v>9</v>
      </c>
      <c r="BJ22" s="317">
        <f t="shared" si="2"/>
        <v>4</v>
      </c>
      <c r="BK22" s="317">
        <f t="shared" si="3"/>
        <v>9</v>
      </c>
      <c r="BL22" s="317">
        <f t="shared" si="4"/>
        <v>25</v>
      </c>
      <c r="BM22" s="528"/>
      <c r="BN22" s="551"/>
      <c r="BO22" s="552"/>
      <c r="BP22" s="552">
        <v>5</v>
      </c>
      <c r="BQ22" s="552"/>
      <c r="BR22" s="552"/>
      <c r="BS22" s="528"/>
      <c r="BT22" s="316">
        <f t="shared" si="7"/>
        <v>21</v>
      </c>
      <c r="BU22" s="332">
        <f t="shared" si="7"/>
        <v>9</v>
      </c>
      <c r="BV22" s="332">
        <f t="shared" si="7"/>
        <v>9</v>
      </c>
      <c r="BW22" s="332">
        <f t="shared" si="7"/>
        <v>9</v>
      </c>
      <c r="BX22" s="332">
        <f t="shared" si="7"/>
        <v>25</v>
      </c>
      <c r="BY22" s="528"/>
      <c r="BZ22" s="606">
        <f t="shared" si="8"/>
        <v>1225</v>
      </c>
      <c r="CA22" s="607">
        <f t="shared" si="8"/>
        <v>572.727272727273</v>
      </c>
      <c r="CB22" s="607">
        <f t="shared" si="8"/>
        <v>110.526315789474</v>
      </c>
      <c r="CC22" s="607">
        <f t="shared" si="8"/>
        <v>1260</v>
      </c>
      <c r="CD22" s="607">
        <f t="shared" si="8"/>
        <v>564.516129032258</v>
      </c>
      <c r="CE22" s="623" t="str">
        <f t="shared" si="8"/>
        <v>-</v>
      </c>
      <c r="CF22">
        <v>1480</v>
      </c>
      <c r="CG22">
        <v>1380</v>
      </c>
      <c r="CH22">
        <v>1380</v>
      </c>
      <c r="CI22">
        <v>1480</v>
      </c>
      <c r="CJ22">
        <v>1480</v>
      </c>
      <c r="CL22" t="s">
        <v>30</v>
      </c>
      <c r="CM22" t="s">
        <v>30</v>
      </c>
      <c r="CN22" t="s">
        <v>30</v>
      </c>
      <c r="CO22" t="s">
        <v>30</v>
      </c>
      <c r="CP22" t="s">
        <v>30</v>
      </c>
    </row>
    <row r="23" ht="60" customHeight="1" spans="2:94">
      <c r="B23" s="376"/>
      <c r="C23" s="376"/>
      <c r="D23" s="207" t="s">
        <v>146</v>
      </c>
      <c r="E23" s="486" t="s">
        <v>147</v>
      </c>
      <c r="F23" s="491" t="s">
        <v>148</v>
      </c>
      <c r="G23" s="491" t="s">
        <v>149</v>
      </c>
      <c r="H23" s="491" t="s">
        <v>150</v>
      </c>
      <c r="I23" s="491" t="s">
        <v>151</v>
      </c>
      <c r="J23" s="491" t="s">
        <v>152</v>
      </c>
      <c r="K23" s="508"/>
      <c r="L23" s="86">
        <v>1</v>
      </c>
      <c r="M23" s="511">
        <v>4</v>
      </c>
      <c r="N23" s="511">
        <v>3</v>
      </c>
      <c r="O23" s="511">
        <v>6</v>
      </c>
      <c r="P23" s="511">
        <v>4</v>
      </c>
      <c r="Q23" s="545"/>
      <c r="R23" s="95">
        <v>10</v>
      </c>
      <c r="S23" s="50">
        <v>5</v>
      </c>
      <c r="T23" s="50">
        <v>10</v>
      </c>
      <c r="U23" s="50">
        <v>12</v>
      </c>
      <c r="V23" s="50">
        <v>22</v>
      </c>
      <c r="W23" s="537"/>
      <c r="X23" s="95"/>
      <c r="Y23" s="50"/>
      <c r="Z23" s="50"/>
      <c r="AA23" s="50"/>
      <c r="AB23" s="50"/>
      <c r="AC23" s="537"/>
      <c r="AD23" s="94">
        <v>1</v>
      </c>
      <c r="AE23" s="505"/>
      <c r="AF23" s="505"/>
      <c r="AG23" s="505"/>
      <c r="AH23" s="505">
        <v>1</v>
      </c>
      <c r="AI23" s="534"/>
      <c r="AJ23" s="94">
        <v>2</v>
      </c>
      <c r="AK23" s="505">
        <v>3</v>
      </c>
      <c r="AL23" s="505">
        <v>1</v>
      </c>
      <c r="AM23" s="505"/>
      <c r="AN23" s="505">
        <v>1</v>
      </c>
      <c r="AO23" s="534"/>
      <c r="AP23" s="96">
        <v>4</v>
      </c>
      <c r="AQ23" s="296">
        <v>3</v>
      </c>
      <c r="AR23" s="296">
        <v>3</v>
      </c>
      <c r="AS23" s="296">
        <v>5</v>
      </c>
      <c r="AT23" s="296">
        <v>3</v>
      </c>
      <c r="AU23" s="537"/>
      <c r="AV23" s="96">
        <v>8</v>
      </c>
      <c r="AW23" s="296">
        <v>7</v>
      </c>
      <c r="AX23" s="296">
        <v>4</v>
      </c>
      <c r="AY23" s="296">
        <v>12</v>
      </c>
      <c r="AZ23" s="296">
        <v>11</v>
      </c>
      <c r="BA23" s="537"/>
      <c r="BB23" s="96">
        <v>0.55</v>
      </c>
      <c r="BC23" s="296">
        <v>0.42</v>
      </c>
      <c r="BD23" s="296">
        <v>0.24</v>
      </c>
      <c r="BE23" s="296">
        <v>0.36</v>
      </c>
      <c r="BF23" s="296">
        <v>0.5</v>
      </c>
      <c r="BG23" s="537"/>
      <c r="BH23" s="115">
        <f t="shared" si="0"/>
        <v>11</v>
      </c>
      <c r="BI23" s="592">
        <f t="shared" si="1"/>
        <v>9</v>
      </c>
      <c r="BJ23" s="592">
        <f t="shared" si="2"/>
        <v>13</v>
      </c>
      <c r="BK23" s="592">
        <f t="shared" si="3"/>
        <v>18</v>
      </c>
      <c r="BL23" s="592">
        <f t="shared" si="4"/>
        <v>26</v>
      </c>
      <c r="BM23" s="537"/>
      <c r="BN23" s="95"/>
      <c r="BO23" s="50"/>
      <c r="BP23" s="50"/>
      <c r="BQ23" s="50"/>
      <c r="BR23" s="50"/>
      <c r="BS23" s="537"/>
      <c r="BT23" s="116">
        <f t="shared" si="7"/>
        <v>11</v>
      </c>
      <c r="BU23" s="612">
        <f t="shared" si="7"/>
        <v>9</v>
      </c>
      <c r="BV23" s="612">
        <f t="shared" si="7"/>
        <v>13</v>
      </c>
      <c r="BW23" s="612">
        <f t="shared" si="7"/>
        <v>18</v>
      </c>
      <c r="BX23" s="612">
        <f t="shared" si="7"/>
        <v>26</v>
      </c>
      <c r="BY23" s="537"/>
      <c r="BZ23" s="354">
        <f t="shared" si="8"/>
        <v>140</v>
      </c>
      <c r="CA23" s="355">
        <f t="shared" si="8"/>
        <v>150</v>
      </c>
      <c r="CB23" s="355">
        <f t="shared" si="8"/>
        <v>379.166666666667</v>
      </c>
      <c r="CC23" s="355">
        <f t="shared" si="8"/>
        <v>350</v>
      </c>
      <c r="CD23" s="355">
        <f t="shared" si="8"/>
        <v>364</v>
      </c>
      <c r="CE23" s="625" t="str">
        <f t="shared" si="8"/>
        <v>-</v>
      </c>
      <c r="CF23">
        <v>1380</v>
      </c>
      <c r="CG23">
        <v>1380</v>
      </c>
      <c r="CH23">
        <v>1380</v>
      </c>
      <c r="CI23">
        <v>1380</v>
      </c>
      <c r="CJ23">
        <v>1480</v>
      </c>
      <c r="CL23" t="s">
        <v>30</v>
      </c>
      <c r="CM23" t="s">
        <v>30</v>
      </c>
      <c r="CN23" t="s">
        <v>30</v>
      </c>
      <c r="CO23" t="s">
        <v>30</v>
      </c>
      <c r="CP23" t="s">
        <v>30</v>
      </c>
    </row>
    <row r="24" ht="30" customHeight="1" spans="2:95">
      <c r="B24" s="124" t="s">
        <v>153</v>
      </c>
      <c r="C24" s="124"/>
      <c r="D24" s="488" t="s">
        <v>154</v>
      </c>
      <c r="E24" s="489" t="s">
        <v>155</v>
      </c>
      <c r="F24" s="492" t="s">
        <v>156</v>
      </c>
      <c r="G24" s="492" t="s">
        <v>157</v>
      </c>
      <c r="H24" s="492" t="s">
        <v>158</v>
      </c>
      <c r="I24" s="492" t="s">
        <v>159</v>
      </c>
      <c r="J24" s="492" t="s">
        <v>160</v>
      </c>
      <c r="K24" s="509" t="s">
        <v>161</v>
      </c>
      <c r="L24" s="218">
        <v>3</v>
      </c>
      <c r="M24" s="219">
        <v>3</v>
      </c>
      <c r="N24" s="219">
        <v>3</v>
      </c>
      <c r="O24" s="219">
        <v>2</v>
      </c>
      <c r="P24" s="219">
        <v>2</v>
      </c>
      <c r="Q24" s="539">
        <v>3</v>
      </c>
      <c r="R24" s="551">
        <v>13</v>
      </c>
      <c r="S24" s="552">
        <v>8</v>
      </c>
      <c r="T24" s="552">
        <v>10</v>
      </c>
      <c r="U24" s="552">
        <v>2</v>
      </c>
      <c r="V24" s="552">
        <v>12</v>
      </c>
      <c r="W24" s="540">
        <v>6</v>
      </c>
      <c r="X24" s="551"/>
      <c r="Y24" s="552"/>
      <c r="Z24" s="552"/>
      <c r="AA24" s="552"/>
      <c r="AB24" s="552"/>
      <c r="AC24" s="540"/>
      <c r="AD24" s="218"/>
      <c r="AE24" s="219"/>
      <c r="AF24" s="219"/>
      <c r="AG24" s="219"/>
      <c r="AH24" s="219"/>
      <c r="AI24" s="539"/>
      <c r="AJ24" s="218"/>
      <c r="AK24" s="219"/>
      <c r="AL24" s="219"/>
      <c r="AM24" s="219"/>
      <c r="AN24" s="219"/>
      <c r="AO24" s="539"/>
      <c r="AP24" s="575"/>
      <c r="AQ24" s="576"/>
      <c r="AR24" s="576"/>
      <c r="AS24" s="576"/>
      <c r="AT24" s="576"/>
      <c r="AU24" s="579"/>
      <c r="AV24" s="575"/>
      <c r="AW24" s="576"/>
      <c r="AX24" s="576"/>
      <c r="AY24" s="576">
        <v>2</v>
      </c>
      <c r="AZ24" s="576">
        <v>1</v>
      </c>
      <c r="BA24" s="579">
        <v>1</v>
      </c>
      <c r="BB24" s="575"/>
      <c r="BC24" s="576"/>
      <c r="BD24" s="576"/>
      <c r="BE24" s="576">
        <v>0.03</v>
      </c>
      <c r="BF24" s="576">
        <v>0.02</v>
      </c>
      <c r="BG24" s="579">
        <v>0.02</v>
      </c>
      <c r="BH24" s="593">
        <f t="shared" si="0"/>
        <v>16</v>
      </c>
      <c r="BI24" s="317">
        <f t="shared" si="1"/>
        <v>11</v>
      </c>
      <c r="BJ24" s="317">
        <f t="shared" si="2"/>
        <v>13</v>
      </c>
      <c r="BK24" s="317">
        <f t="shared" si="3"/>
        <v>4</v>
      </c>
      <c r="BL24" s="317">
        <f t="shared" si="4"/>
        <v>14</v>
      </c>
      <c r="BM24" s="599">
        <f>IF($A$1="补货",Q24+W24+AC24,Q24)</f>
        <v>9</v>
      </c>
      <c r="BN24" s="551"/>
      <c r="BO24" s="552"/>
      <c r="BP24" s="552"/>
      <c r="BQ24" s="552"/>
      <c r="BR24" s="552"/>
      <c r="BS24" s="540"/>
      <c r="BT24" s="316">
        <f t="shared" si="7"/>
        <v>16</v>
      </c>
      <c r="BU24" s="332">
        <f t="shared" si="7"/>
        <v>11</v>
      </c>
      <c r="BV24" s="332">
        <f t="shared" si="7"/>
        <v>13</v>
      </c>
      <c r="BW24" s="332">
        <f t="shared" si="7"/>
        <v>4</v>
      </c>
      <c r="BX24" s="332">
        <f t="shared" si="7"/>
        <v>14</v>
      </c>
      <c r="BY24" s="613">
        <f t="shared" si="7"/>
        <v>9</v>
      </c>
      <c r="BZ24" s="606" t="str">
        <f t="shared" si="8"/>
        <v>-</v>
      </c>
      <c r="CA24" s="607" t="str">
        <f t="shared" si="8"/>
        <v>-</v>
      </c>
      <c r="CB24" s="607" t="str">
        <f t="shared" si="8"/>
        <v>-</v>
      </c>
      <c r="CC24" s="607">
        <f t="shared" si="8"/>
        <v>933.333333333333</v>
      </c>
      <c r="CD24" s="607">
        <f t="shared" si="8"/>
        <v>4900</v>
      </c>
      <c r="CE24" s="626">
        <f t="shared" si="8"/>
        <v>3150</v>
      </c>
      <c r="CF24">
        <v>2180</v>
      </c>
      <c r="CG24">
        <v>2180</v>
      </c>
      <c r="CH24">
        <v>2180</v>
      </c>
      <c r="CI24">
        <v>2180</v>
      </c>
      <c r="CJ24">
        <v>2180</v>
      </c>
      <c r="CK24">
        <v>2180</v>
      </c>
      <c r="CL24" t="s">
        <v>30</v>
      </c>
      <c r="CM24" t="s">
        <v>30</v>
      </c>
      <c r="CN24" t="s">
        <v>30</v>
      </c>
      <c r="CO24" t="s">
        <v>30</v>
      </c>
      <c r="CP24" t="s">
        <v>30</v>
      </c>
      <c r="CQ24" t="s">
        <v>30</v>
      </c>
    </row>
    <row r="25" ht="30" customHeight="1" spans="2:95">
      <c r="B25" s="372"/>
      <c r="C25" s="372"/>
      <c r="D25" s="488" t="s">
        <v>23</v>
      </c>
      <c r="E25" s="489" t="s">
        <v>24</v>
      </c>
      <c r="F25" s="493" t="s">
        <v>162</v>
      </c>
      <c r="G25" s="493" t="s">
        <v>163</v>
      </c>
      <c r="H25" s="493" t="s">
        <v>164</v>
      </c>
      <c r="I25" s="493" t="s">
        <v>165</v>
      </c>
      <c r="J25" s="493" t="s">
        <v>166</v>
      </c>
      <c r="K25" s="512" t="s">
        <v>167</v>
      </c>
      <c r="L25" s="83">
        <v>2</v>
      </c>
      <c r="M25" s="502">
        <v>5</v>
      </c>
      <c r="N25" s="502">
        <v>2</v>
      </c>
      <c r="O25" s="502">
        <v>2</v>
      </c>
      <c r="P25" s="502">
        <v>4</v>
      </c>
      <c r="Q25" s="553">
        <v>3</v>
      </c>
      <c r="R25" s="554">
        <v>9</v>
      </c>
      <c r="S25" s="555">
        <v>16</v>
      </c>
      <c r="T25" s="555">
        <v>17</v>
      </c>
      <c r="U25" s="555">
        <v>10</v>
      </c>
      <c r="V25" s="555">
        <v>13</v>
      </c>
      <c r="W25" s="556">
        <v>9</v>
      </c>
      <c r="X25" s="554"/>
      <c r="Y25" s="555"/>
      <c r="Z25" s="555"/>
      <c r="AA25" s="555"/>
      <c r="AB25" s="555"/>
      <c r="AC25" s="556"/>
      <c r="AD25" s="83">
        <v>1</v>
      </c>
      <c r="AE25" s="502"/>
      <c r="AF25" s="502"/>
      <c r="AG25" s="502"/>
      <c r="AH25" s="502"/>
      <c r="AI25" s="553"/>
      <c r="AJ25" s="83">
        <v>3</v>
      </c>
      <c r="AK25" s="502">
        <v>1</v>
      </c>
      <c r="AL25" s="502">
        <v>1</v>
      </c>
      <c r="AM25" s="502">
        <v>1</v>
      </c>
      <c r="AN25" s="502">
        <v>1</v>
      </c>
      <c r="AO25" s="553">
        <v>1</v>
      </c>
      <c r="AP25" s="577">
        <v>3</v>
      </c>
      <c r="AQ25" s="586">
        <v>1</v>
      </c>
      <c r="AR25" s="586">
        <v>2</v>
      </c>
      <c r="AS25" s="586">
        <v>2</v>
      </c>
      <c r="AT25" s="586">
        <v>5</v>
      </c>
      <c r="AU25" s="587">
        <v>4</v>
      </c>
      <c r="AV25" s="577">
        <v>5</v>
      </c>
      <c r="AW25" s="586">
        <v>2</v>
      </c>
      <c r="AX25" s="586">
        <v>5</v>
      </c>
      <c r="AY25" s="586">
        <v>6</v>
      </c>
      <c r="AZ25" s="586">
        <v>11</v>
      </c>
      <c r="BA25" s="587">
        <v>8</v>
      </c>
      <c r="BB25" s="577">
        <v>0.54</v>
      </c>
      <c r="BC25" s="586">
        <v>0.14</v>
      </c>
      <c r="BD25" s="586">
        <v>0.22</v>
      </c>
      <c r="BE25" s="586">
        <v>0.23</v>
      </c>
      <c r="BF25" s="586">
        <v>0.42</v>
      </c>
      <c r="BG25" s="587">
        <v>0.33</v>
      </c>
      <c r="BH25" s="318">
        <f t="shared" si="0"/>
        <v>11</v>
      </c>
      <c r="BI25" s="319">
        <f t="shared" si="1"/>
        <v>21</v>
      </c>
      <c r="BJ25" s="319">
        <f t="shared" si="2"/>
        <v>19</v>
      </c>
      <c r="BK25" s="319">
        <f t="shared" si="3"/>
        <v>12</v>
      </c>
      <c r="BL25" s="319">
        <f t="shared" si="4"/>
        <v>17</v>
      </c>
      <c r="BM25" s="601">
        <f>IF($A$1="补货",Q25+W25+AC25,Q25)</f>
        <v>12</v>
      </c>
      <c r="BN25" s="554"/>
      <c r="BO25" s="555"/>
      <c r="BP25" s="555"/>
      <c r="BQ25" s="555"/>
      <c r="BR25" s="555"/>
      <c r="BS25" s="556"/>
      <c r="BT25" s="333">
        <f t="shared" si="7"/>
        <v>11</v>
      </c>
      <c r="BU25" s="334">
        <f t="shared" si="7"/>
        <v>21</v>
      </c>
      <c r="BV25" s="334">
        <f t="shared" si="7"/>
        <v>19</v>
      </c>
      <c r="BW25" s="334">
        <f t="shared" si="7"/>
        <v>12</v>
      </c>
      <c r="BX25" s="334">
        <f t="shared" si="7"/>
        <v>17</v>
      </c>
      <c r="BY25" s="619">
        <f t="shared" si="7"/>
        <v>12</v>
      </c>
      <c r="BZ25" s="610">
        <f t="shared" si="8"/>
        <v>142.592592592593</v>
      </c>
      <c r="CA25" s="618">
        <f t="shared" si="8"/>
        <v>1050</v>
      </c>
      <c r="CB25" s="618">
        <f t="shared" si="8"/>
        <v>604.545454545455</v>
      </c>
      <c r="CC25" s="618">
        <f t="shared" si="8"/>
        <v>365.217391304348</v>
      </c>
      <c r="CD25" s="618">
        <f t="shared" si="8"/>
        <v>283.333333333333</v>
      </c>
      <c r="CE25" s="629">
        <f t="shared" si="8"/>
        <v>254.545454545455</v>
      </c>
      <c r="CF25">
        <v>2180</v>
      </c>
      <c r="CG25">
        <v>2180</v>
      </c>
      <c r="CH25">
        <v>2180</v>
      </c>
      <c r="CI25">
        <v>2180</v>
      </c>
      <c r="CJ25">
        <v>2180</v>
      </c>
      <c r="CK25">
        <v>2180</v>
      </c>
      <c r="CL25" t="s">
        <v>30</v>
      </c>
      <c r="CM25" t="s">
        <v>30</v>
      </c>
      <c r="CN25" t="s">
        <v>30</v>
      </c>
      <c r="CO25" t="s">
        <v>30</v>
      </c>
      <c r="CP25" t="s">
        <v>30</v>
      </c>
      <c r="CQ25" t="s">
        <v>30</v>
      </c>
    </row>
    <row r="26" ht="30" customHeight="1" spans="2:95">
      <c r="B26" s="372"/>
      <c r="C26" s="372"/>
      <c r="D26" s="488" t="s">
        <v>31</v>
      </c>
      <c r="E26" s="489" t="s">
        <v>32</v>
      </c>
      <c r="F26" s="493" t="s">
        <v>168</v>
      </c>
      <c r="G26" s="493" t="s">
        <v>169</v>
      </c>
      <c r="H26" s="493" t="s">
        <v>170</v>
      </c>
      <c r="I26" s="493" t="s">
        <v>171</v>
      </c>
      <c r="J26" s="493" t="s">
        <v>172</v>
      </c>
      <c r="K26" s="512" t="s">
        <v>173</v>
      </c>
      <c r="L26" s="83">
        <v>2</v>
      </c>
      <c r="M26" s="502">
        <v>3</v>
      </c>
      <c r="N26" s="502">
        <v>2</v>
      </c>
      <c r="O26" s="502">
        <v>4</v>
      </c>
      <c r="P26" s="502">
        <v>2</v>
      </c>
      <c r="Q26" s="553">
        <v>2</v>
      </c>
      <c r="R26" s="554">
        <v>5</v>
      </c>
      <c r="S26" s="555">
        <v>3</v>
      </c>
      <c r="T26" s="555">
        <v>5</v>
      </c>
      <c r="U26" s="555">
        <v>7</v>
      </c>
      <c r="V26" s="555">
        <v>6</v>
      </c>
      <c r="W26" s="556">
        <v>10</v>
      </c>
      <c r="X26" s="554"/>
      <c r="Y26" s="555"/>
      <c r="Z26" s="555"/>
      <c r="AA26" s="555"/>
      <c r="AB26" s="555"/>
      <c r="AC26" s="556"/>
      <c r="AD26" s="83"/>
      <c r="AE26" s="502"/>
      <c r="AF26" s="502"/>
      <c r="AG26" s="502"/>
      <c r="AH26" s="502"/>
      <c r="AI26" s="553"/>
      <c r="AJ26" s="83"/>
      <c r="AK26" s="502"/>
      <c r="AL26" s="502"/>
      <c r="AM26" s="502"/>
      <c r="AN26" s="502"/>
      <c r="AO26" s="553"/>
      <c r="AP26" s="577"/>
      <c r="AQ26" s="586">
        <v>1</v>
      </c>
      <c r="AR26" s="586">
        <v>1</v>
      </c>
      <c r="AS26" s="586"/>
      <c r="AT26" s="586"/>
      <c r="AU26" s="587"/>
      <c r="AV26" s="577">
        <v>1</v>
      </c>
      <c r="AW26" s="586">
        <v>2</v>
      </c>
      <c r="AX26" s="586">
        <v>2</v>
      </c>
      <c r="AY26" s="586"/>
      <c r="AZ26" s="586"/>
      <c r="BA26" s="587"/>
      <c r="BB26" s="577">
        <v>0.02</v>
      </c>
      <c r="BC26" s="586">
        <v>0.07</v>
      </c>
      <c r="BD26" s="586">
        <v>0.07</v>
      </c>
      <c r="BE26" s="586"/>
      <c r="BF26" s="586"/>
      <c r="BG26" s="587"/>
      <c r="BH26" s="318">
        <f t="shared" si="0"/>
        <v>7</v>
      </c>
      <c r="BI26" s="319">
        <f t="shared" si="1"/>
        <v>6</v>
      </c>
      <c r="BJ26" s="319">
        <f t="shared" si="2"/>
        <v>7</v>
      </c>
      <c r="BK26" s="319">
        <f t="shared" si="3"/>
        <v>11</v>
      </c>
      <c r="BL26" s="319">
        <f t="shared" si="4"/>
        <v>8</v>
      </c>
      <c r="BM26" s="601">
        <f>IF($A$1="补货",Q26+W26+AC26,Q26)</f>
        <v>12</v>
      </c>
      <c r="BN26" s="554"/>
      <c r="BO26" s="555"/>
      <c r="BP26" s="555"/>
      <c r="BQ26" s="555"/>
      <c r="BR26" s="555"/>
      <c r="BS26" s="556"/>
      <c r="BT26" s="333">
        <f t="shared" si="7"/>
        <v>7</v>
      </c>
      <c r="BU26" s="334">
        <f t="shared" si="7"/>
        <v>6</v>
      </c>
      <c r="BV26" s="334">
        <f t="shared" si="7"/>
        <v>7</v>
      </c>
      <c r="BW26" s="334">
        <f t="shared" si="7"/>
        <v>11</v>
      </c>
      <c r="BX26" s="334">
        <f t="shared" si="7"/>
        <v>8</v>
      </c>
      <c r="BY26" s="619">
        <f t="shared" si="7"/>
        <v>12</v>
      </c>
      <c r="BZ26" s="610">
        <f t="shared" si="8"/>
        <v>2450</v>
      </c>
      <c r="CA26" s="618">
        <f t="shared" si="8"/>
        <v>600</v>
      </c>
      <c r="CB26" s="618">
        <f t="shared" si="8"/>
        <v>700</v>
      </c>
      <c r="CC26" s="618" t="str">
        <f t="shared" si="8"/>
        <v>-</v>
      </c>
      <c r="CD26" s="618" t="str">
        <f t="shared" si="8"/>
        <v>-</v>
      </c>
      <c r="CE26" s="629" t="str">
        <f t="shared" si="8"/>
        <v>-</v>
      </c>
      <c r="CF26">
        <v>1880</v>
      </c>
      <c r="CG26">
        <v>2180</v>
      </c>
      <c r="CH26">
        <v>2180</v>
      </c>
      <c r="CI26">
        <v>2180</v>
      </c>
      <c r="CJ26">
        <v>2180</v>
      </c>
      <c r="CK26">
        <v>2180</v>
      </c>
      <c r="CL26" t="s">
        <v>30</v>
      </c>
      <c r="CM26" t="s">
        <v>30</v>
      </c>
      <c r="CN26" t="s">
        <v>30</v>
      </c>
      <c r="CO26" t="s">
        <v>30</v>
      </c>
      <c r="CP26" t="s">
        <v>30</v>
      </c>
      <c r="CQ26" t="s">
        <v>30</v>
      </c>
    </row>
    <row r="27" ht="30" customHeight="1" spans="2:95">
      <c r="B27" s="376"/>
      <c r="C27" s="376"/>
      <c r="D27" s="488" t="s">
        <v>131</v>
      </c>
      <c r="E27" s="489" t="s">
        <v>132</v>
      </c>
      <c r="F27" s="491" t="s">
        <v>174</v>
      </c>
      <c r="G27" s="491" t="s">
        <v>175</v>
      </c>
      <c r="H27" s="491" t="s">
        <v>176</v>
      </c>
      <c r="I27" s="491" t="s">
        <v>177</v>
      </c>
      <c r="J27" s="491" t="s">
        <v>178</v>
      </c>
      <c r="K27" s="510" t="s">
        <v>179</v>
      </c>
      <c r="L27" s="94">
        <v>6</v>
      </c>
      <c r="M27" s="505">
        <v>2</v>
      </c>
      <c r="N27" s="505">
        <v>3</v>
      </c>
      <c r="O27" s="505">
        <v>3</v>
      </c>
      <c r="P27" s="505">
        <v>2</v>
      </c>
      <c r="Q27" s="541">
        <v>1</v>
      </c>
      <c r="R27" s="557">
        <v>7</v>
      </c>
      <c r="S27" s="558">
        <v>3</v>
      </c>
      <c r="T27" s="558">
        <v>12</v>
      </c>
      <c r="U27" s="558">
        <v>8</v>
      </c>
      <c r="V27" s="558">
        <v>10</v>
      </c>
      <c r="W27" s="544">
        <v>15</v>
      </c>
      <c r="X27" s="557"/>
      <c r="Y27" s="558"/>
      <c r="Z27" s="558"/>
      <c r="AA27" s="558"/>
      <c r="AB27" s="558"/>
      <c r="AC27" s="544"/>
      <c r="AD27" s="94"/>
      <c r="AE27" s="505"/>
      <c r="AF27" s="505"/>
      <c r="AG27" s="505"/>
      <c r="AH27" s="505"/>
      <c r="AI27" s="541"/>
      <c r="AJ27" s="94"/>
      <c r="AK27" s="505"/>
      <c r="AL27" s="505"/>
      <c r="AM27" s="505"/>
      <c r="AN27" s="505"/>
      <c r="AO27" s="541"/>
      <c r="AP27" s="580"/>
      <c r="AQ27" s="581"/>
      <c r="AR27" s="581"/>
      <c r="AS27" s="581"/>
      <c r="AT27" s="581"/>
      <c r="AU27" s="582"/>
      <c r="AV27" s="580"/>
      <c r="AW27" s="581">
        <v>1</v>
      </c>
      <c r="AX27" s="581"/>
      <c r="AY27" s="581"/>
      <c r="AZ27" s="581">
        <v>2</v>
      </c>
      <c r="BA27" s="582"/>
      <c r="BB27" s="580"/>
      <c r="BC27" s="581">
        <v>0.02</v>
      </c>
      <c r="BD27" s="581"/>
      <c r="BE27" s="581"/>
      <c r="BF27" s="581">
        <v>0.03</v>
      </c>
      <c r="BG27" s="582"/>
      <c r="BH27" s="320">
        <f t="shared" si="0"/>
        <v>13</v>
      </c>
      <c r="BI27" s="321">
        <f t="shared" si="1"/>
        <v>5</v>
      </c>
      <c r="BJ27" s="321">
        <f t="shared" si="2"/>
        <v>15</v>
      </c>
      <c r="BK27" s="321">
        <f t="shared" si="3"/>
        <v>11</v>
      </c>
      <c r="BL27" s="321">
        <f t="shared" si="4"/>
        <v>12</v>
      </c>
      <c r="BM27" s="600">
        <f>IF($A$1="补货",Q27+W27+AC27,Q27)</f>
        <v>16</v>
      </c>
      <c r="BN27" s="557"/>
      <c r="BO27" s="558"/>
      <c r="BP27" s="558"/>
      <c r="BQ27" s="558"/>
      <c r="BR27" s="558"/>
      <c r="BS27" s="544"/>
      <c r="BT27" s="335">
        <f t="shared" si="7"/>
        <v>13</v>
      </c>
      <c r="BU27" s="336">
        <f t="shared" si="7"/>
        <v>5</v>
      </c>
      <c r="BV27" s="336">
        <f t="shared" si="7"/>
        <v>15</v>
      </c>
      <c r="BW27" s="336">
        <f t="shared" si="7"/>
        <v>11</v>
      </c>
      <c r="BX27" s="336">
        <f t="shared" si="7"/>
        <v>12</v>
      </c>
      <c r="BY27" s="614">
        <f t="shared" si="7"/>
        <v>16</v>
      </c>
      <c r="BZ27" s="615" t="str">
        <f t="shared" si="8"/>
        <v>-</v>
      </c>
      <c r="CA27" s="616">
        <f t="shared" si="8"/>
        <v>1750</v>
      </c>
      <c r="CB27" s="616" t="str">
        <f t="shared" si="8"/>
        <v>-</v>
      </c>
      <c r="CC27" s="616" t="str">
        <f t="shared" si="8"/>
        <v>-</v>
      </c>
      <c r="CD27" s="616">
        <f t="shared" si="8"/>
        <v>2800</v>
      </c>
      <c r="CE27" s="627" t="str">
        <f t="shared" si="8"/>
        <v>-</v>
      </c>
      <c r="CF27">
        <v>2180</v>
      </c>
      <c r="CG27">
        <v>2180</v>
      </c>
      <c r="CH27">
        <v>2180</v>
      </c>
      <c r="CI27">
        <v>2180</v>
      </c>
      <c r="CJ27">
        <v>2180</v>
      </c>
      <c r="CK27">
        <v>2180</v>
      </c>
      <c r="CL27" t="s">
        <v>30</v>
      </c>
      <c r="CM27" t="s">
        <v>30</v>
      </c>
      <c r="CN27" t="s">
        <v>30</v>
      </c>
      <c r="CO27" t="s">
        <v>30</v>
      </c>
      <c r="CP27" t="s">
        <v>30</v>
      </c>
      <c r="CQ27" t="s">
        <v>30</v>
      </c>
    </row>
    <row r="28" ht="140.1" customHeight="1" spans="2:93">
      <c r="B28" s="366" t="s">
        <v>180</v>
      </c>
      <c r="C28" s="366"/>
      <c r="D28" s="488" t="s">
        <v>181</v>
      </c>
      <c r="E28" s="489" t="s">
        <v>181</v>
      </c>
      <c r="F28" s="494" t="s">
        <v>182</v>
      </c>
      <c r="G28" s="494" t="s">
        <v>183</v>
      </c>
      <c r="H28" s="494" t="s">
        <v>184</v>
      </c>
      <c r="I28" s="494" t="s">
        <v>185</v>
      </c>
      <c r="J28" s="513"/>
      <c r="K28" s="514"/>
      <c r="L28" s="515">
        <v>4</v>
      </c>
      <c r="M28" s="516">
        <v>2</v>
      </c>
      <c r="N28" s="516">
        <v>2</v>
      </c>
      <c r="O28" s="516">
        <v>5</v>
      </c>
      <c r="P28" s="517"/>
      <c r="Q28" s="559"/>
      <c r="R28" s="560"/>
      <c r="S28" s="561">
        <v>7</v>
      </c>
      <c r="T28" s="561">
        <v>7</v>
      </c>
      <c r="U28" s="561">
        <v>7</v>
      </c>
      <c r="V28" s="562"/>
      <c r="W28" s="563"/>
      <c r="X28" s="560"/>
      <c r="Y28" s="561"/>
      <c r="Z28" s="561"/>
      <c r="AA28" s="561"/>
      <c r="AB28" s="562"/>
      <c r="AC28" s="563"/>
      <c r="AD28" s="515"/>
      <c r="AE28" s="516"/>
      <c r="AF28" s="516"/>
      <c r="AG28" s="516"/>
      <c r="AH28" s="517"/>
      <c r="AI28" s="559"/>
      <c r="AJ28" s="515"/>
      <c r="AK28" s="516"/>
      <c r="AL28" s="516"/>
      <c r="AM28" s="516"/>
      <c r="AN28" s="517"/>
      <c r="AO28" s="559"/>
      <c r="AP28" s="588"/>
      <c r="AQ28" s="589"/>
      <c r="AR28" s="589"/>
      <c r="AS28" s="589"/>
      <c r="AT28" s="562"/>
      <c r="AU28" s="563"/>
      <c r="AV28" s="588"/>
      <c r="AW28" s="589"/>
      <c r="AX28" s="589">
        <v>2</v>
      </c>
      <c r="AY28" s="589"/>
      <c r="AZ28" s="562"/>
      <c r="BA28" s="563"/>
      <c r="BB28" s="588"/>
      <c r="BC28" s="589"/>
      <c r="BD28" s="589">
        <v>0.03</v>
      </c>
      <c r="BE28" s="589"/>
      <c r="BF28" s="562"/>
      <c r="BG28" s="563"/>
      <c r="BH28" s="595">
        <f t="shared" ref="BH28:BK30" si="13">IF($A$1="补货",L28+R28+X28,L28)</f>
        <v>4</v>
      </c>
      <c r="BI28" s="596">
        <f t="shared" si="13"/>
        <v>9</v>
      </c>
      <c r="BJ28" s="596">
        <f t="shared" si="13"/>
        <v>9</v>
      </c>
      <c r="BK28" s="596">
        <f t="shared" si="13"/>
        <v>12</v>
      </c>
      <c r="BL28" s="562"/>
      <c r="BM28" s="563"/>
      <c r="BN28" s="560"/>
      <c r="BO28" s="561"/>
      <c r="BP28" s="561"/>
      <c r="BQ28" s="561"/>
      <c r="BR28" s="562"/>
      <c r="BS28" s="563"/>
      <c r="BT28" s="602">
        <f t="shared" si="7"/>
        <v>4</v>
      </c>
      <c r="BU28" s="620">
        <f t="shared" si="7"/>
        <v>9</v>
      </c>
      <c r="BV28" s="620">
        <f t="shared" si="7"/>
        <v>9</v>
      </c>
      <c r="BW28" s="620">
        <f t="shared" si="7"/>
        <v>12</v>
      </c>
      <c r="BX28" s="562"/>
      <c r="BY28" s="563"/>
      <c r="BZ28" s="621" t="str">
        <f t="shared" si="8"/>
        <v>-</v>
      </c>
      <c r="CA28" s="622" t="str">
        <f t="shared" si="8"/>
        <v>-</v>
      </c>
      <c r="CB28" s="622">
        <f t="shared" si="8"/>
        <v>2100</v>
      </c>
      <c r="CC28" s="622" t="str">
        <f t="shared" si="8"/>
        <v>-</v>
      </c>
      <c r="CD28" s="630" t="str">
        <f t="shared" si="8"/>
        <v>-</v>
      </c>
      <c r="CE28" s="631" t="str">
        <f t="shared" si="8"/>
        <v>-</v>
      </c>
      <c r="CF28">
        <v>1680</v>
      </c>
      <c r="CG28">
        <v>1680</v>
      </c>
      <c r="CH28">
        <v>1680</v>
      </c>
      <c r="CI28">
        <v>1680</v>
      </c>
      <c r="CL28" t="s">
        <v>30</v>
      </c>
      <c r="CM28" t="s">
        <v>30</v>
      </c>
      <c r="CN28" t="s">
        <v>30</v>
      </c>
      <c r="CO28" t="s">
        <v>30</v>
      </c>
    </row>
    <row r="29" ht="60" customHeight="1" spans="2:94">
      <c r="B29" s="124" t="s">
        <v>186</v>
      </c>
      <c r="C29" s="124"/>
      <c r="D29" s="488" t="s">
        <v>23</v>
      </c>
      <c r="E29" s="489" t="s">
        <v>24</v>
      </c>
      <c r="F29" s="492" t="s">
        <v>187</v>
      </c>
      <c r="G29" s="492" t="s">
        <v>188</v>
      </c>
      <c r="H29" s="492" t="s">
        <v>189</v>
      </c>
      <c r="I29" s="492" t="s">
        <v>190</v>
      </c>
      <c r="J29" s="492" t="s">
        <v>191</v>
      </c>
      <c r="K29" s="506"/>
      <c r="L29" s="218">
        <v>4</v>
      </c>
      <c r="M29" s="219">
        <v>1</v>
      </c>
      <c r="N29" s="219">
        <v>5</v>
      </c>
      <c r="O29" s="219">
        <v>4</v>
      </c>
      <c r="P29" s="219">
        <v>3</v>
      </c>
      <c r="Q29" s="525"/>
      <c r="R29" s="551">
        <v>6</v>
      </c>
      <c r="S29" s="552"/>
      <c r="T29" s="552">
        <v>25</v>
      </c>
      <c r="U29" s="552">
        <v>11</v>
      </c>
      <c r="V29" s="552">
        <v>17</v>
      </c>
      <c r="W29" s="528"/>
      <c r="X29" s="551"/>
      <c r="Y29" s="552"/>
      <c r="Z29" s="552"/>
      <c r="AA29" s="552"/>
      <c r="AB29" s="552"/>
      <c r="AC29" s="528"/>
      <c r="AD29" s="218"/>
      <c r="AE29" s="219">
        <v>2</v>
      </c>
      <c r="AF29" s="219">
        <v>4</v>
      </c>
      <c r="AG29" s="219">
        <v>1</v>
      </c>
      <c r="AH29" s="219">
        <v>1</v>
      </c>
      <c r="AI29" s="525"/>
      <c r="AJ29" s="218"/>
      <c r="AK29" s="219">
        <v>2</v>
      </c>
      <c r="AL29" s="219">
        <v>6</v>
      </c>
      <c r="AM29" s="219">
        <v>7</v>
      </c>
      <c r="AN29" s="219">
        <v>3</v>
      </c>
      <c r="AO29" s="525"/>
      <c r="AP29" s="575">
        <v>1</v>
      </c>
      <c r="AQ29" s="576">
        <v>3</v>
      </c>
      <c r="AR29" s="576">
        <v>8</v>
      </c>
      <c r="AS29" s="576">
        <v>10</v>
      </c>
      <c r="AT29" s="576">
        <v>6</v>
      </c>
      <c r="AU29" s="528"/>
      <c r="AV29" s="575">
        <v>3</v>
      </c>
      <c r="AW29" s="576">
        <v>8</v>
      </c>
      <c r="AX29" s="576">
        <v>18</v>
      </c>
      <c r="AY29" s="576">
        <v>25</v>
      </c>
      <c r="AZ29" s="576">
        <v>12</v>
      </c>
      <c r="BA29" s="528"/>
      <c r="BB29" s="575">
        <v>0.08</v>
      </c>
      <c r="BC29" s="576">
        <v>0.67</v>
      </c>
      <c r="BD29" s="576">
        <v>1.58</v>
      </c>
      <c r="BE29" s="576">
        <v>1.38</v>
      </c>
      <c r="BF29" s="576">
        <v>0.76</v>
      </c>
      <c r="BG29" s="528"/>
      <c r="BH29" s="593">
        <f t="shared" si="13"/>
        <v>10</v>
      </c>
      <c r="BI29" s="317">
        <f t="shared" si="13"/>
        <v>1</v>
      </c>
      <c r="BJ29" s="317">
        <f t="shared" si="13"/>
        <v>30</v>
      </c>
      <c r="BK29" s="317">
        <f t="shared" si="13"/>
        <v>15</v>
      </c>
      <c r="BL29" s="317">
        <f>IF($A$1="补货",P29+V29+AB29,P29)</f>
        <v>20</v>
      </c>
      <c r="BM29" s="528"/>
      <c r="BN29" s="551"/>
      <c r="BO29" s="552">
        <v>10</v>
      </c>
      <c r="BP29" s="552"/>
      <c r="BQ29" s="552">
        <v>10</v>
      </c>
      <c r="BR29" s="552"/>
      <c r="BS29" s="528"/>
      <c r="BT29" s="316">
        <f t="shared" si="7"/>
        <v>10</v>
      </c>
      <c r="BU29" s="332">
        <f t="shared" si="7"/>
        <v>11</v>
      </c>
      <c r="BV29" s="332">
        <f t="shared" si="7"/>
        <v>30</v>
      </c>
      <c r="BW29" s="332">
        <f t="shared" si="7"/>
        <v>25</v>
      </c>
      <c r="BX29" s="332">
        <f t="shared" si="7"/>
        <v>20</v>
      </c>
      <c r="BY29" s="528"/>
      <c r="BZ29" s="606">
        <f t="shared" si="8"/>
        <v>875</v>
      </c>
      <c r="CA29" s="607">
        <f t="shared" si="8"/>
        <v>114.925373134328</v>
      </c>
      <c r="CB29" s="607">
        <f t="shared" si="8"/>
        <v>132.911392405063</v>
      </c>
      <c r="CC29" s="607">
        <f t="shared" si="8"/>
        <v>126.811594202899</v>
      </c>
      <c r="CD29" s="607">
        <f t="shared" si="8"/>
        <v>184.210526315789</v>
      </c>
      <c r="CE29" s="623" t="str">
        <f t="shared" si="8"/>
        <v>-</v>
      </c>
      <c r="CF29">
        <v>2380</v>
      </c>
      <c r="CG29">
        <v>2380</v>
      </c>
      <c r="CH29">
        <v>2380</v>
      </c>
      <c r="CI29">
        <v>2380</v>
      </c>
      <c r="CJ29">
        <v>2380</v>
      </c>
      <c r="CL29" t="s">
        <v>30</v>
      </c>
      <c r="CM29" t="s">
        <v>30</v>
      </c>
      <c r="CN29" t="s">
        <v>38</v>
      </c>
      <c r="CO29" t="s">
        <v>30</v>
      </c>
      <c r="CP29" t="s">
        <v>30</v>
      </c>
    </row>
    <row r="30" ht="60" customHeight="1" spans="2:94">
      <c r="B30" s="376"/>
      <c r="C30" s="376"/>
      <c r="D30" s="488" t="s">
        <v>31</v>
      </c>
      <c r="E30" s="489" t="s">
        <v>32</v>
      </c>
      <c r="F30" s="491" t="s">
        <v>192</v>
      </c>
      <c r="G30" s="491" t="s">
        <v>193</v>
      </c>
      <c r="H30" s="491" t="s">
        <v>194</v>
      </c>
      <c r="I30" s="491" t="s">
        <v>195</v>
      </c>
      <c r="J30" s="491" t="s">
        <v>196</v>
      </c>
      <c r="K30" s="508"/>
      <c r="L30" s="224">
        <v>4</v>
      </c>
      <c r="M30" s="225">
        <v>4</v>
      </c>
      <c r="N30" s="225">
        <v>2</v>
      </c>
      <c r="O30" s="225">
        <v>3</v>
      </c>
      <c r="P30" s="225">
        <v>3</v>
      </c>
      <c r="Q30" s="534"/>
      <c r="R30" s="557">
        <v>12</v>
      </c>
      <c r="S30" s="558">
        <v>5</v>
      </c>
      <c r="T30" s="558">
        <v>13</v>
      </c>
      <c r="U30" s="558">
        <v>18</v>
      </c>
      <c r="V30" s="558">
        <v>7</v>
      </c>
      <c r="W30" s="537"/>
      <c r="X30" s="557"/>
      <c r="Y30" s="558"/>
      <c r="Z30" s="558"/>
      <c r="AA30" s="558"/>
      <c r="AB30" s="558"/>
      <c r="AC30" s="537"/>
      <c r="AD30" s="224"/>
      <c r="AE30" s="225"/>
      <c r="AF30" s="225">
        <v>1</v>
      </c>
      <c r="AG30" s="225"/>
      <c r="AH30" s="225"/>
      <c r="AI30" s="534"/>
      <c r="AJ30" s="224"/>
      <c r="AK30" s="225"/>
      <c r="AL30" s="225">
        <v>3</v>
      </c>
      <c r="AM30" s="225">
        <v>2</v>
      </c>
      <c r="AN30" s="225">
        <v>1</v>
      </c>
      <c r="AO30" s="534"/>
      <c r="AP30" s="580"/>
      <c r="AQ30" s="581">
        <v>1</v>
      </c>
      <c r="AR30" s="581">
        <v>4</v>
      </c>
      <c r="AS30" s="581">
        <v>4</v>
      </c>
      <c r="AT30" s="581">
        <v>3</v>
      </c>
      <c r="AU30" s="537"/>
      <c r="AV30" s="580">
        <v>1</v>
      </c>
      <c r="AW30" s="581">
        <v>3</v>
      </c>
      <c r="AX30" s="581">
        <v>7</v>
      </c>
      <c r="AY30" s="581">
        <v>8</v>
      </c>
      <c r="AZ30" s="581">
        <v>6</v>
      </c>
      <c r="BA30" s="537"/>
      <c r="BB30" s="580">
        <v>0.02</v>
      </c>
      <c r="BC30" s="581">
        <v>0.08</v>
      </c>
      <c r="BD30" s="581">
        <v>0.61</v>
      </c>
      <c r="BE30" s="581">
        <v>0.4</v>
      </c>
      <c r="BF30" s="581">
        <v>0.27</v>
      </c>
      <c r="BG30" s="537"/>
      <c r="BH30" s="320">
        <f t="shared" si="13"/>
        <v>16</v>
      </c>
      <c r="BI30" s="321">
        <f t="shared" si="13"/>
        <v>9</v>
      </c>
      <c r="BJ30" s="321">
        <f t="shared" si="13"/>
        <v>15</v>
      </c>
      <c r="BK30" s="321">
        <f t="shared" si="13"/>
        <v>21</v>
      </c>
      <c r="BL30" s="321">
        <f>IF($A$1="补货",P30+V30+AB30,P30)</f>
        <v>10</v>
      </c>
      <c r="BM30" s="537"/>
      <c r="BN30" s="557"/>
      <c r="BO30" s="558"/>
      <c r="BP30" s="558"/>
      <c r="BQ30" s="558"/>
      <c r="BR30" s="558"/>
      <c r="BS30" s="537"/>
      <c r="BT30" s="335">
        <f t="shared" si="7"/>
        <v>16</v>
      </c>
      <c r="BU30" s="336">
        <f t="shared" si="7"/>
        <v>9</v>
      </c>
      <c r="BV30" s="336">
        <f t="shared" si="7"/>
        <v>15</v>
      </c>
      <c r="BW30" s="336">
        <f t="shared" si="7"/>
        <v>21</v>
      </c>
      <c r="BX30" s="336">
        <f t="shared" si="7"/>
        <v>10</v>
      </c>
      <c r="BY30" s="537"/>
      <c r="BZ30" s="615">
        <f t="shared" si="8"/>
        <v>5600</v>
      </c>
      <c r="CA30" s="616">
        <f t="shared" si="8"/>
        <v>787.5</v>
      </c>
      <c r="CB30" s="616">
        <f t="shared" si="8"/>
        <v>172.131147540984</v>
      </c>
      <c r="CC30" s="616">
        <f t="shared" si="8"/>
        <v>367.5</v>
      </c>
      <c r="CD30" s="616">
        <f t="shared" si="8"/>
        <v>259.259259259259</v>
      </c>
      <c r="CE30" s="625" t="str">
        <f t="shared" si="8"/>
        <v>-</v>
      </c>
      <c r="CF30">
        <v>2380</v>
      </c>
      <c r="CG30">
        <v>2380</v>
      </c>
      <c r="CH30">
        <v>2380</v>
      </c>
      <c r="CI30">
        <v>2380</v>
      </c>
      <c r="CJ30">
        <v>2380</v>
      </c>
      <c r="CL30" t="s">
        <v>30</v>
      </c>
      <c r="CM30" t="s">
        <v>30</v>
      </c>
      <c r="CN30" t="s">
        <v>30</v>
      </c>
      <c r="CO30" t="s">
        <v>30</v>
      </c>
      <c r="CP30" t="s">
        <v>30</v>
      </c>
    </row>
    <row r="31" ht="30" customHeight="1" spans="2:94">
      <c r="B31" s="124" t="s">
        <v>197</v>
      </c>
      <c r="C31" s="124"/>
      <c r="D31" s="488" t="s">
        <v>198</v>
      </c>
      <c r="E31" s="489" t="s">
        <v>199</v>
      </c>
      <c r="F31" s="495" t="s">
        <v>200</v>
      </c>
      <c r="G31" s="495" t="s">
        <v>201</v>
      </c>
      <c r="H31" s="495" t="s">
        <v>202</v>
      </c>
      <c r="I31" s="495" t="s">
        <v>203</v>
      </c>
      <c r="J31" s="495" t="s">
        <v>204</v>
      </c>
      <c r="K31" s="518"/>
      <c r="L31" s="218">
        <v>2</v>
      </c>
      <c r="M31" s="219">
        <v>2</v>
      </c>
      <c r="N31" s="219">
        <v>2</v>
      </c>
      <c r="O31" s="219">
        <v>2</v>
      </c>
      <c r="P31" s="219">
        <v>2</v>
      </c>
      <c r="Q31" s="564"/>
      <c r="R31" s="551">
        <v>2</v>
      </c>
      <c r="S31" s="552">
        <v>2</v>
      </c>
      <c r="T31" s="552">
        <v>2</v>
      </c>
      <c r="U31" s="552">
        <v>2</v>
      </c>
      <c r="V31" s="552">
        <v>2</v>
      </c>
      <c r="W31" s="565"/>
      <c r="X31" s="551"/>
      <c r="Y31" s="552"/>
      <c r="Z31" s="552"/>
      <c r="AA31" s="552"/>
      <c r="AB31" s="552"/>
      <c r="AC31" s="565"/>
      <c r="AD31" s="218"/>
      <c r="AE31" s="219"/>
      <c r="AF31" s="219"/>
      <c r="AG31" s="219"/>
      <c r="AH31" s="219"/>
      <c r="AI31" s="564"/>
      <c r="AJ31" s="218"/>
      <c r="AK31" s="219"/>
      <c r="AL31" s="219"/>
      <c r="AM31" s="219"/>
      <c r="AN31" s="219"/>
      <c r="AO31" s="539"/>
      <c r="AP31" s="575"/>
      <c r="AQ31" s="576"/>
      <c r="AR31" s="576"/>
      <c r="AS31" s="576"/>
      <c r="AT31" s="576"/>
      <c r="AU31" s="579"/>
      <c r="AV31" s="575"/>
      <c r="AW31" s="576"/>
      <c r="AX31" s="576"/>
      <c r="AY31" s="576"/>
      <c r="AZ31" s="576"/>
      <c r="BA31" s="579"/>
      <c r="BB31" s="575"/>
      <c r="BC31" s="576"/>
      <c r="BD31" s="576"/>
      <c r="BE31" s="576"/>
      <c r="BF31" s="576"/>
      <c r="BG31" s="565"/>
      <c r="BH31" s="593">
        <f>IF($A$1="补货",L31+R31+X31,L31)</f>
        <v>4</v>
      </c>
      <c r="BI31" s="317">
        <f>IF($A$1="补货",M31+S31+Y31,M31)</f>
        <v>4</v>
      </c>
      <c r="BJ31" s="317">
        <f>IF($A$1="补货",N31+T31+Z31,N31)</f>
        <v>4</v>
      </c>
      <c r="BK31" s="317">
        <f>IF($A$1="补货",O31+U31+AA31,O31)</f>
        <v>4</v>
      </c>
      <c r="BL31" s="317">
        <f>IF($A$1="补货",P31+V31+AB31,P31)</f>
        <v>4</v>
      </c>
      <c r="BM31" s="603"/>
      <c r="BN31" s="551"/>
      <c r="BO31" s="552"/>
      <c r="BP31" s="552"/>
      <c r="BQ31" s="552"/>
      <c r="BR31" s="552"/>
      <c r="BS31" s="565"/>
      <c r="BT31" s="316">
        <f t="shared" ref="BT31:BY31" si="14">BH31+BN31</f>
        <v>4</v>
      </c>
      <c r="BU31" s="332">
        <f t="shared" si="14"/>
        <v>4</v>
      </c>
      <c r="BV31" s="332">
        <f t="shared" si="14"/>
        <v>4</v>
      </c>
      <c r="BW31" s="332">
        <f t="shared" si="14"/>
        <v>4</v>
      </c>
      <c r="BX31" s="332">
        <f t="shared" si="14"/>
        <v>4</v>
      </c>
      <c r="BY31" s="565"/>
      <c r="BZ31" s="606" t="str">
        <f t="shared" ref="BZ31:CE31" si="15">IF(BB31&lt;&gt;0,BT31/BB31*7,"-")</f>
        <v>-</v>
      </c>
      <c r="CA31" s="607" t="str">
        <f t="shared" si="15"/>
        <v>-</v>
      </c>
      <c r="CB31" s="607" t="str">
        <f t="shared" si="15"/>
        <v>-</v>
      </c>
      <c r="CC31" s="607" t="str">
        <f t="shared" si="15"/>
        <v>-</v>
      </c>
      <c r="CD31" s="607" t="str">
        <f t="shared" si="15"/>
        <v>-</v>
      </c>
      <c r="CE31" s="632" t="str">
        <f t="shared" si="15"/>
        <v>-</v>
      </c>
      <c r="CF31">
        <v>2480</v>
      </c>
      <c r="CG31">
        <v>2480</v>
      </c>
      <c r="CH31">
        <v>2480</v>
      </c>
      <c r="CI31">
        <v>2480</v>
      </c>
      <c r="CJ31">
        <v>2480</v>
      </c>
      <c r="CL31" t="s">
        <v>30</v>
      </c>
      <c r="CM31" t="s">
        <v>30</v>
      </c>
      <c r="CN31" t="s">
        <v>30</v>
      </c>
      <c r="CO31" t="s">
        <v>30</v>
      </c>
      <c r="CP31" t="s">
        <v>30</v>
      </c>
    </row>
    <row r="32" ht="30" customHeight="1" spans="2:94">
      <c r="B32" s="372"/>
      <c r="C32" s="372"/>
      <c r="D32" s="488" t="s">
        <v>205</v>
      </c>
      <c r="E32" s="489" t="s">
        <v>206</v>
      </c>
      <c r="F32" s="496" t="s">
        <v>207</v>
      </c>
      <c r="G32" s="496" t="s">
        <v>208</v>
      </c>
      <c r="H32" s="496" t="s">
        <v>209</v>
      </c>
      <c r="I32" s="496" t="s">
        <v>210</v>
      </c>
      <c r="J32" s="496" t="s">
        <v>211</v>
      </c>
      <c r="K32" s="519"/>
      <c r="L32" s="83">
        <v>2</v>
      </c>
      <c r="M32" s="502">
        <v>2</v>
      </c>
      <c r="N32" s="502">
        <v>1</v>
      </c>
      <c r="O32" s="502">
        <v>2</v>
      </c>
      <c r="P32" s="502">
        <v>2</v>
      </c>
      <c r="Q32" s="566"/>
      <c r="R32" s="554">
        <v>2</v>
      </c>
      <c r="S32" s="555">
        <v>2</v>
      </c>
      <c r="T32" s="555">
        <v>5</v>
      </c>
      <c r="U32" s="555">
        <v>2</v>
      </c>
      <c r="V32" s="555">
        <v>2</v>
      </c>
      <c r="W32" s="567"/>
      <c r="X32" s="554"/>
      <c r="Y32" s="555"/>
      <c r="Z32" s="555"/>
      <c r="AA32" s="555"/>
      <c r="AB32" s="555"/>
      <c r="AC32" s="567"/>
      <c r="AD32" s="83"/>
      <c r="AE32" s="502"/>
      <c r="AF32" s="502"/>
      <c r="AG32" s="502"/>
      <c r="AH32" s="502"/>
      <c r="AI32" s="566"/>
      <c r="AJ32" s="83"/>
      <c r="AK32" s="502"/>
      <c r="AL32" s="502"/>
      <c r="AM32" s="502"/>
      <c r="AN32" s="502"/>
      <c r="AO32" s="553"/>
      <c r="AP32" s="577"/>
      <c r="AQ32" s="586"/>
      <c r="AR32" s="586"/>
      <c r="AS32" s="586"/>
      <c r="AT32" s="586"/>
      <c r="AU32" s="587"/>
      <c r="AV32" s="577"/>
      <c r="AW32" s="586"/>
      <c r="AX32" s="586"/>
      <c r="AY32" s="586"/>
      <c r="AZ32" s="586"/>
      <c r="BA32" s="587"/>
      <c r="BB32" s="577"/>
      <c r="BC32" s="586"/>
      <c r="BD32" s="586"/>
      <c r="BE32" s="586"/>
      <c r="BF32" s="586"/>
      <c r="BG32" s="567"/>
      <c r="BH32" s="318">
        <f>IF($A$1="补货",L32+R32+X32,L32)</f>
        <v>4</v>
      </c>
      <c r="BI32" s="319">
        <f>IF($A$1="补货",M32+S32+Y32,M32)</f>
        <v>4</v>
      </c>
      <c r="BJ32" s="319">
        <f>IF($A$1="补货",N32+T32+Z32,N32)</f>
        <v>6</v>
      </c>
      <c r="BK32" s="319">
        <f>IF($A$1="补货",O32+U32+AA32,O32)</f>
        <v>4</v>
      </c>
      <c r="BL32" s="319">
        <f>IF($A$1="补货",P32+V32+AB32,P32)</f>
        <v>4</v>
      </c>
      <c r="BM32" s="604"/>
      <c r="BN32" s="554"/>
      <c r="BO32" s="555"/>
      <c r="BP32" s="555"/>
      <c r="BQ32" s="555"/>
      <c r="BR32" s="555"/>
      <c r="BS32" s="567"/>
      <c r="BT32" s="333">
        <f t="shared" ref="BT32:BY32" si="16">BH32+BN32</f>
        <v>4</v>
      </c>
      <c r="BU32" s="334">
        <f t="shared" si="16"/>
        <v>4</v>
      </c>
      <c r="BV32" s="334">
        <f t="shared" si="16"/>
        <v>6</v>
      </c>
      <c r="BW32" s="334">
        <f t="shared" si="16"/>
        <v>4</v>
      </c>
      <c r="BX32" s="334">
        <f t="shared" si="16"/>
        <v>4</v>
      </c>
      <c r="BY32" s="567"/>
      <c r="BZ32" s="610" t="str">
        <f t="shared" ref="BZ32:CE32" si="17">IF(BB32&lt;&gt;0,BT32/BB32*7,"-")</f>
        <v>-</v>
      </c>
      <c r="CA32" s="618" t="str">
        <f t="shared" si="17"/>
        <v>-</v>
      </c>
      <c r="CB32" s="618" t="str">
        <f t="shared" si="17"/>
        <v>-</v>
      </c>
      <c r="CC32" s="618" t="str">
        <f t="shared" si="17"/>
        <v>-</v>
      </c>
      <c r="CD32" s="618" t="str">
        <f t="shared" si="17"/>
        <v>-</v>
      </c>
      <c r="CE32" s="633" t="str">
        <f t="shared" si="17"/>
        <v>-</v>
      </c>
      <c r="CF32">
        <v>2480</v>
      </c>
      <c r="CG32">
        <v>2480</v>
      </c>
      <c r="CH32">
        <v>2480</v>
      </c>
      <c r="CI32">
        <v>2480</v>
      </c>
      <c r="CJ32">
        <v>2480</v>
      </c>
      <c r="CL32" t="s">
        <v>30</v>
      </c>
      <c r="CM32" t="s">
        <v>30</v>
      </c>
      <c r="CN32" t="s">
        <v>30</v>
      </c>
      <c r="CO32" t="s">
        <v>30</v>
      </c>
      <c r="CP32" t="s">
        <v>30</v>
      </c>
    </row>
    <row r="33" ht="30" customHeight="1" spans="2:94">
      <c r="B33" s="372"/>
      <c r="C33" s="372"/>
      <c r="D33" s="488" t="s">
        <v>212</v>
      </c>
      <c r="E33" s="489" t="s">
        <v>213</v>
      </c>
      <c r="F33" s="496" t="s">
        <v>214</v>
      </c>
      <c r="G33" s="496" t="s">
        <v>215</v>
      </c>
      <c r="H33" s="496" t="s">
        <v>216</v>
      </c>
      <c r="I33" s="496" t="s">
        <v>217</v>
      </c>
      <c r="J33" s="496" t="s">
        <v>218</v>
      </c>
      <c r="K33" s="519"/>
      <c r="L33" s="83">
        <v>2</v>
      </c>
      <c r="M33" s="502">
        <v>2</v>
      </c>
      <c r="N33" s="502">
        <v>2</v>
      </c>
      <c r="O33" s="502">
        <v>2</v>
      </c>
      <c r="P33" s="502">
        <v>2</v>
      </c>
      <c r="Q33" s="566"/>
      <c r="R33" s="554">
        <v>2</v>
      </c>
      <c r="S33" s="555">
        <v>2</v>
      </c>
      <c r="T33" s="555">
        <v>2</v>
      </c>
      <c r="U33" s="555">
        <v>2</v>
      </c>
      <c r="V33" s="555">
        <v>2</v>
      </c>
      <c r="W33" s="567"/>
      <c r="X33" s="554"/>
      <c r="Y33" s="555"/>
      <c r="Z33" s="555"/>
      <c r="AA33" s="555"/>
      <c r="AB33" s="555"/>
      <c r="AC33" s="567"/>
      <c r="AD33" s="83"/>
      <c r="AE33" s="502"/>
      <c r="AF33" s="502"/>
      <c r="AG33" s="502"/>
      <c r="AH33" s="502"/>
      <c r="AI33" s="566"/>
      <c r="AJ33" s="83"/>
      <c r="AK33" s="502"/>
      <c r="AL33" s="502"/>
      <c r="AM33" s="502"/>
      <c r="AN33" s="502"/>
      <c r="AO33" s="553"/>
      <c r="AP33" s="577"/>
      <c r="AQ33" s="586"/>
      <c r="AR33" s="586"/>
      <c r="AS33" s="586"/>
      <c r="AT33" s="586"/>
      <c r="AU33" s="587"/>
      <c r="AV33" s="577"/>
      <c r="AW33" s="586"/>
      <c r="AX33" s="586"/>
      <c r="AY33" s="586"/>
      <c r="AZ33" s="586"/>
      <c r="BA33" s="587"/>
      <c r="BB33" s="577"/>
      <c r="BC33" s="586"/>
      <c r="BD33" s="586"/>
      <c r="BE33" s="586"/>
      <c r="BF33" s="586"/>
      <c r="BG33" s="567"/>
      <c r="BH33" s="318">
        <f>IF($A$1="补货",L33+R33+X33,L33)</f>
        <v>4</v>
      </c>
      <c r="BI33" s="319">
        <f>IF($A$1="补货",M33+S33+Y33,M33)</f>
        <v>4</v>
      </c>
      <c r="BJ33" s="319">
        <f>IF($A$1="补货",N33+T33+Z33,N33)</f>
        <v>4</v>
      </c>
      <c r="BK33" s="319">
        <f>IF($A$1="补货",O33+U33+AA33,O33)</f>
        <v>4</v>
      </c>
      <c r="BL33" s="319">
        <f>IF($A$1="补货",P33+V33+AB33,P33)</f>
        <v>4</v>
      </c>
      <c r="BM33" s="604"/>
      <c r="BN33" s="554"/>
      <c r="BO33" s="555"/>
      <c r="BP33" s="555"/>
      <c r="BQ33" s="555"/>
      <c r="BR33" s="555"/>
      <c r="BS33" s="567"/>
      <c r="BT33" s="333">
        <f t="shared" ref="BT33:BY33" si="18">BH33+BN33</f>
        <v>4</v>
      </c>
      <c r="BU33" s="334">
        <f t="shared" si="18"/>
        <v>4</v>
      </c>
      <c r="BV33" s="334">
        <f t="shared" si="18"/>
        <v>4</v>
      </c>
      <c r="BW33" s="334">
        <f t="shared" si="18"/>
        <v>4</v>
      </c>
      <c r="BX33" s="334">
        <f t="shared" si="18"/>
        <v>4</v>
      </c>
      <c r="BY33" s="567"/>
      <c r="BZ33" s="610" t="str">
        <f t="shared" ref="BZ33:CE33" si="19">IF(BB33&lt;&gt;0,BT33/BB33*7,"-")</f>
        <v>-</v>
      </c>
      <c r="CA33" s="618" t="str">
        <f t="shared" si="19"/>
        <v>-</v>
      </c>
      <c r="CB33" s="618" t="str">
        <f t="shared" si="19"/>
        <v>-</v>
      </c>
      <c r="CC33" s="618" t="str">
        <f t="shared" si="19"/>
        <v>-</v>
      </c>
      <c r="CD33" s="618" t="str">
        <f t="shared" si="19"/>
        <v>-</v>
      </c>
      <c r="CE33" s="633" t="str">
        <f t="shared" si="19"/>
        <v>-</v>
      </c>
      <c r="CF33">
        <v>2480</v>
      </c>
      <c r="CG33">
        <v>2480</v>
      </c>
      <c r="CH33">
        <v>2480</v>
      </c>
      <c r="CI33">
        <v>2480</v>
      </c>
      <c r="CJ33">
        <v>2480</v>
      </c>
      <c r="CL33" t="s">
        <v>30</v>
      </c>
      <c r="CM33" t="s">
        <v>30</v>
      </c>
      <c r="CN33" t="s">
        <v>30</v>
      </c>
      <c r="CO33" t="s">
        <v>30</v>
      </c>
      <c r="CP33" t="s">
        <v>30</v>
      </c>
    </row>
    <row r="34" ht="30" customHeight="1" spans="2:94">
      <c r="B34" s="376"/>
      <c r="C34" s="376"/>
      <c r="D34" s="488" t="s">
        <v>219</v>
      </c>
      <c r="E34" s="489" t="s">
        <v>220</v>
      </c>
      <c r="F34" s="497" t="s">
        <v>221</v>
      </c>
      <c r="G34" s="497" t="s">
        <v>222</v>
      </c>
      <c r="H34" s="497" t="s">
        <v>223</v>
      </c>
      <c r="I34" s="497" t="s">
        <v>224</v>
      </c>
      <c r="J34" s="497" t="s">
        <v>225</v>
      </c>
      <c r="K34" s="520"/>
      <c r="L34" s="94">
        <v>2</v>
      </c>
      <c r="M34" s="505">
        <v>2</v>
      </c>
      <c r="N34" s="505">
        <v>2</v>
      </c>
      <c r="O34" s="505">
        <v>2</v>
      </c>
      <c r="P34" s="505">
        <v>2</v>
      </c>
      <c r="Q34" s="568"/>
      <c r="R34" s="557">
        <v>2</v>
      </c>
      <c r="S34" s="558">
        <v>2</v>
      </c>
      <c r="T34" s="558">
        <v>2</v>
      </c>
      <c r="U34" s="558">
        <v>2</v>
      </c>
      <c r="V34" s="558">
        <v>2</v>
      </c>
      <c r="W34" s="569"/>
      <c r="X34" s="557"/>
      <c r="Y34" s="558"/>
      <c r="Z34" s="558"/>
      <c r="AA34" s="558"/>
      <c r="AB34" s="558"/>
      <c r="AC34" s="569"/>
      <c r="AD34" s="94"/>
      <c r="AE34" s="505"/>
      <c r="AF34" s="505"/>
      <c r="AG34" s="505"/>
      <c r="AH34" s="505"/>
      <c r="AI34" s="568"/>
      <c r="AJ34" s="94"/>
      <c r="AK34" s="505"/>
      <c r="AL34" s="505"/>
      <c r="AM34" s="505"/>
      <c r="AN34" s="505"/>
      <c r="AO34" s="541"/>
      <c r="AP34" s="580"/>
      <c r="AQ34" s="581"/>
      <c r="AR34" s="581"/>
      <c r="AS34" s="581"/>
      <c r="AT34" s="581"/>
      <c r="AU34" s="582"/>
      <c r="AV34" s="580"/>
      <c r="AW34" s="581"/>
      <c r="AX34" s="581"/>
      <c r="AY34" s="581"/>
      <c r="AZ34" s="581"/>
      <c r="BA34" s="582"/>
      <c r="BB34" s="580"/>
      <c r="BC34" s="581"/>
      <c r="BD34" s="581"/>
      <c r="BE34" s="581"/>
      <c r="BF34" s="581"/>
      <c r="BG34" s="569"/>
      <c r="BH34" s="320">
        <f>IF($A$1="补货",L34+R34+X34,L34)</f>
        <v>4</v>
      </c>
      <c r="BI34" s="321">
        <f>IF($A$1="补货",M34+S34+Y34,M34)</f>
        <v>4</v>
      </c>
      <c r="BJ34" s="321">
        <f>IF($A$1="补货",N34+T34+Z34,N34)</f>
        <v>4</v>
      </c>
      <c r="BK34" s="321">
        <f>IF($A$1="补货",O34+U34+AA34,O34)</f>
        <v>4</v>
      </c>
      <c r="BL34" s="321">
        <f>IF($A$1="补货",P34+V34+AB34,P34)</f>
        <v>4</v>
      </c>
      <c r="BM34" s="605"/>
      <c r="BN34" s="557"/>
      <c r="BO34" s="558"/>
      <c r="BP34" s="558"/>
      <c r="BQ34" s="558"/>
      <c r="BR34" s="558"/>
      <c r="BS34" s="569"/>
      <c r="BT34" s="335">
        <f t="shared" ref="BT34:BY34" si="20">BH34+BN34</f>
        <v>4</v>
      </c>
      <c r="BU34" s="336">
        <f t="shared" si="20"/>
        <v>4</v>
      </c>
      <c r="BV34" s="336">
        <f t="shared" si="20"/>
        <v>4</v>
      </c>
      <c r="BW34" s="336">
        <f t="shared" si="20"/>
        <v>4</v>
      </c>
      <c r="BX34" s="336">
        <f t="shared" si="20"/>
        <v>4</v>
      </c>
      <c r="BY34" s="569"/>
      <c r="BZ34" s="615" t="str">
        <f t="shared" ref="BZ34:CE34" si="21">IF(BB34&lt;&gt;0,BT34/BB34*7,"-")</f>
        <v>-</v>
      </c>
      <c r="CA34" s="616" t="str">
        <f t="shared" si="21"/>
        <v>-</v>
      </c>
      <c r="CB34" s="616" t="str">
        <f t="shared" si="21"/>
        <v>-</v>
      </c>
      <c r="CC34" s="616" t="str">
        <f t="shared" si="21"/>
        <v>-</v>
      </c>
      <c r="CD34" s="616" t="str">
        <f t="shared" si="21"/>
        <v>-</v>
      </c>
      <c r="CE34" s="634" t="str">
        <f t="shared" si="21"/>
        <v>-</v>
      </c>
      <c r="CF34">
        <v>2480</v>
      </c>
      <c r="CG34">
        <v>2480</v>
      </c>
      <c r="CH34">
        <v>2480</v>
      </c>
      <c r="CI34">
        <v>2480</v>
      </c>
      <c r="CJ34">
        <v>2480</v>
      </c>
      <c r="CL34" t="s">
        <v>30</v>
      </c>
      <c r="CM34" t="s">
        <v>30</v>
      </c>
      <c r="CN34" t="s">
        <v>30</v>
      </c>
      <c r="CO34" t="s">
        <v>30</v>
      </c>
      <c r="CP34" t="s">
        <v>30</v>
      </c>
    </row>
    <row r="35" ht="140.1" customHeight="1" spans="2:94">
      <c r="B35" s="366" t="s">
        <v>226</v>
      </c>
      <c r="C35" s="366"/>
      <c r="D35" s="488" t="s">
        <v>227</v>
      </c>
      <c r="E35" s="489" t="s">
        <v>181</v>
      </c>
      <c r="F35" s="498" t="s">
        <v>228</v>
      </c>
      <c r="G35" s="498" t="s">
        <v>229</v>
      </c>
      <c r="H35" s="498" t="s">
        <v>230</v>
      </c>
      <c r="I35" s="498" t="s">
        <v>231</v>
      </c>
      <c r="J35" s="498" t="s">
        <v>232</v>
      </c>
      <c r="K35" s="514"/>
      <c r="L35" s="515">
        <v>1</v>
      </c>
      <c r="M35" s="516">
        <v>2</v>
      </c>
      <c r="N35" s="516">
        <v>1</v>
      </c>
      <c r="O35" s="516">
        <v>2</v>
      </c>
      <c r="P35" s="516">
        <v>1</v>
      </c>
      <c r="Q35" s="559"/>
      <c r="R35" s="560">
        <v>2</v>
      </c>
      <c r="S35" s="561"/>
      <c r="T35" s="561">
        <v>11</v>
      </c>
      <c r="U35" s="561">
        <v>3</v>
      </c>
      <c r="V35" s="561">
        <v>8</v>
      </c>
      <c r="W35" s="563"/>
      <c r="X35" s="560"/>
      <c r="Y35" s="561"/>
      <c r="Z35" s="561"/>
      <c r="AA35" s="561"/>
      <c r="AB35" s="561"/>
      <c r="AC35" s="563"/>
      <c r="AD35" s="515"/>
      <c r="AE35" s="516"/>
      <c r="AF35" s="516"/>
      <c r="AG35" s="516"/>
      <c r="AH35" s="516"/>
      <c r="AI35" s="559"/>
      <c r="AJ35" s="515"/>
      <c r="AK35" s="516"/>
      <c r="AL35" s="516"/>
      <c r="AM35" s="516"/>
      <c r="AN35" s="517">
        <v>1</v>
      </c>
      <c r="AO35" s="559"/>
      <c r="AP35" s="588">
        <v>1</v>
      </c>
      <c r="AQ35" s="589">
        <v>1</v>
      </c>
      <c r="AR35" s="589"/>
      <c r="AS35" s="589"/>
      <c r="AT35" s="562">
        <v>1</v>
      </c>
      <c r="AU35" s="563"/>
      <c r="AV35" s="588">
        <v>1</v>
      </c>
      <c r="AW35" s="589">
        <v>1</v>
      </c>
      <c r="AX35" s="589">
        <v>2</v>
      </c>
      <c r="AY35" s="589"/>
      <c r="AZ35" s="562">
        <v>2</v>
      </c>
      <c r="BA35" s="563"/>
      <c r="BB35" s="588">
        <v>0.05</v>
      </c>
      <c r="BC35" s="589">
        <v>0.05</v>
      </c>
      <c r="BD35" s="589">
        <v>0.03</v>
      </c>
      <c r="BE35" s="589"/>
      <c r="BF35" s="589">
        <v>0.14</v>
      </c>
      <c r="BG35" s="563"/>
      <c r="BH35" s="595">
        <f>IF($A$1="补货",L35+R35+X35,L35)</f>
        <v>3</v>
      </c>
      <c r="BI35" s="596">
        <f>IF($A$1="补货",M35+S35+Y35,M35)</f>
        <v>2</v>
      </c>
      <c r="BJ35" s="596">
        <f>IF($A$1="补货",N35+T35+Z35,N35)</f>
        <v>12</v>
      </c>
      <c r="BK35" s="596">
        <f>IF($A$1="补货",O35+U35+AA35,O35)</f>
        <v>5</v>
      </c>
      <c r="BL35" s="596">
        <f>IF($A$1="补货",P35+V35+AB35,P35)</f>
        <v>9</v>
      </c>
      <c r="BM35" s="563"/>
      <c r="BN35" s="560"/>
      <c r="BO35" s="561"/>
      <c r="BP35" s="561"/>
      <c r="BQ35" s="561"/>
      <c r="BR35" s="561"/>
      <c r="BS35" s="563"/>
      <c r="BT35" s="602">
        <f t="shared" ref="BT35:BX35" si="22">BH35+BN35</f>
        <v>3</v>
      </c>
      <c r="BU35" s="620">
        <f t="shared" si="22"/>
        <v>2</v>
      </c>
      <c r="BV35" s="620">
        <f t="shared" si="22"/>
        <v>12</v>
      </c>
      <c r="BW35" s="620">
        <f t="shared" si="22"/>
        <v>5</v>
      </c>
      <c r="BX35" s="620">
        <f t="shared" si="22"/>
        <v>9</v>
      </c>
      <c r="BY35" s="563"/>
      <c r="BZ35" s="621">
        <f t="shared" ref="BZ35:CE35" si="23">IF(BB35&lt;&gt;0,BT35/BB35*7,"-")</f>
        <v>420</v>
      </c>
      <c r="CA35" s="622">
        <f t="shared" si="23"/>
        <v>280</v>
      </c>
      <c r="CB35" s="622">
        <f t="shared" si="23"/>
        <v>2800</v>
      </c>
      <c r="CC35" s="622" t="str">
        <f t="shared" si="23"/>
        <v>-</v>
      </c>
      <c r="CD35" s="622">
        <f t="shared" si="23"/>
        <v>450</v>
      </c>
      <c r="CE35" s="631" t="str">
        <f t="shared" si="23"/>
        <v>-</v>
      </c>
      <c r="CF35">
        <v>2480</v>
      </c>
      <c r="CG35">
        <v>2480</v>
      </c>
      <c r="CH35">
        <v>2480</v>
      </c>
      <c r="CI35">
        <v>2480</v>
      </c>
      <c r="CJ35">
        <v>2480</v>
      </c>
      <c r="CL35" t="s">
        <v>30</v>
      </c>
      <c r="CM35" t="s">
        <v>30</v>
      </c>
      <c r="CN35" t="s">
        <v>30</v>
      </c>
      <c r="CO35" t="s">
        <v>30</v>
      </c>
      <c r="CP35" t="s">
        <v>30</v>
      </c>
    </row>
    <row r="36" ht="140.1" customHeight="1" spans="2:95">
      <c r="B36" s="366" t="s">
        <v>233</v>
      </c>
      <c r="C36" s="366"/>
      <c r="D36" s="488" t="s">
        <v>234</v>
      </c>
      <c r="E36" s="489" t="s">
        <v>181</v>
      </c>
      <c r="F36" s="498" t="s">
        <v>235</v>
      </c>
      <c r="G36" s="498" t="s">
        <v>236</v>
      </c>
      <c r="H36" s="498" t="s">
        <v>237</v>
      </c>
      <c r="I36" s="498" t="s">
        <v>238</v>
      </c>
      <c r="J36" s="498" t="s">
        <v>239</v>
      </c>
      <c r="K36" s="521" t="s">
        <v>240</v>
      </c>
      <c r="L36" s="515">
        <v>2</v>
      </c>
      <c r="M36" s="516">
        <v>2</v>
      </c>
      <c r="N36" s="516">
        <v>2</v>
      </c>
      <c r="O36" s="516">
        <v>2</v>
      </c>
      <c r="P36" s="516">
        <v>2</v>
      </c>
      <c r="Q36" s="570">
        <v>2</v>
      </c>
      <c r="R36" s="560">
        <v>9</v>
      </c>
      <c r="S36" s="561">
        <v>6</v>
      </c>
      <c r="T36" s="561">
        <v>10</v>
      </c>
      <c r="U36" s="561">
        <v>8</v>
      </c>
      <c r="V36" s="561">
        <v>8</v>
      </c>
      <c r="W36" s="571">
        <v>8</v>
      </c>
      <c r="X36" s="560"/>
      <c r="Y36" s="561"/>
      <c r="Z36" s="561"/>
      <c r="AA36" s="561"/>
      <c r="AB36" s="561"/>
      <c r="AC36" s="571"/>
      <c r="AD36" s="515"/>
      <c r="AE36" s="516"/>
      <c r="AF36" s="516"/>
      <c r="AG36" s="516"/>
      <c r="AH36" s="516"/>
      <c r="AI36" s="570"/>
      <c r="AJ36" s="515"/>
      <c r="AK36" s="516"/>
      <c r="AL36" s="516"/>
      <c r="AM36" s="516"/>
      <c r="AN36" s="517"/>
      <c r="AO36" s="559"/>
      <c r="AP36" s="588"/>
      <c r="AQ36" s="589"/>
      <c r="AR36" s="589"/>
      <c r="AS36" s="589"/>
      <c r="AT36" s="562"/>
      <c r="AU36" s="563"/>
      <c r="AV36" s="588"/>
      <c r="AW36" s="589"/>
      <c r="AX36" s="589"/>
      <c r="AY36" s="589"/>
      <c r="AZ36" s="562"/>
      <c r="BA36" s="563"/>
      <c r="BB36" s="588"/>
      <c r="BC36" s="589"/>
      <c r="BD36" s="589"/>
      <c r="BE36" s="589"/>
      <c r="BF36" s="589"/>
      <c r="BG36" s="597"/>
      <c r="BH36" s="595">
        <f>IF($A$1="补货",L36+R36+X36,L36)</f>
        <v>11</v>
      </c>
      <c r="BI36" s="596">
        <f>IF($A$1="补货",M36+S36+Y36,M36)</f>
        <v>8</v>
      </c>
      <c r="BJ36" s="596">
        <f>IF($A$1="补货",N36+T36+Z36,N36)</f>
        <v>12</v>
      </c>
      <c r="BK36" s="596">
        <f>IF($A$1="补货",O36+U36+AA36,O36)</f>
        <v>10</v>
      </c>
      <c r="BL36" s="596">
        <f>IF($A$1="补货",P36+V36+AB36,P36)</f>
        <v>10</v>
      </c>
      <c r="BM36" s="596">
        <f>IF($A$1="补货",Q36+W36+AC36,Q36)</f>
        <v>10</v>
      </c>
      <c r="BN36" s="560"/>
      <c r="BO36" s="561"/>
      <c r="BP36" s="561"/>
      <c r="BQ36" s="561"/>
      <c r="BR36" s="561"/>
      <c r="BS36" s="571"/>
      <c r="BT36" s="602">
        <f t="shared" ref="BT36:BY36" si="24">BH36+BN36</f>
        <v>11</v>
      </c>
      <c r="BU36" s="620">
        <f t="shared" si="24"/>
        <v>8</v>
      </c>
      <c r="BV36" s="620">
        <f t="shared" si="24"/>
        <v>12</v>
      </c>
      <c r="BW36" s="620">
        <f t="shared" si="24"/>
        <v>10</v>
      </c>
      <c r="BX36" s="620">
        <f t="shared" si="24"/>
        <v>10</v>
      </c>
      <c r="BY36" s="620">
        <f t="shared" si="24"/>
        <v>10</v>
      </c>
      <c r="BZ36" s="621" t="str">
        <f t="shared" ref="BZ36:CE36" si="25">IF(BB36&lt;&gt;0,BT36/BB36*7,"-")</f>
        <v>-</v>
      </c>
      <c r="CA36" s="622" t="str">
        <f t="shared" si="25"/>
        <v>-</v>
      </c>
      <c r="CB36" s="622" t="str">
        <f t="shared" si="25"/>
        <v>-</v>
      </c>
      <c r="CC36" s="622" t="str">
        <f t="shared" si="25"/>
        <v>-</v>
      </c>
      <c r="CD36" s="622" t="str">
        <f t="shared" si="25"/>
        <v>-</v>
      </c>
      <c r="CE36" s="635" t="str">
        <f t="shared" si="25"/>
        <v>-</v>
      </c>
      <c r="CF36">
        <v>2580</v>
      </c>
      <c r="CG36">
        <v>2580</v>
      </c>
      <c r="CH36">
        <v>2580</v>
      </c>
      <c r="CI36">
        <v>2580</v>
      </c>
      <c r="CJ36">
        <v>2580</v>
      </c>
      <c r="CK36">
        <v>2580</v>
      </c>
      <c r="CL36" t="s">
        <v>30</v>
      </c>
      <c r="CM36" t="s">
        <v>30</v>
      </c>
      <c r="CN36" t="s">
        <v>30</v>
      </c>
      <c r="CO36" t="s">
        <v>30</v>
      </c>
      <c r="CP36" t="s">
        <v>30</v>
      </c>
      <c r="CQ36" t="s">
        <v>30</v>
      </c>
    </row>
    <row r="37" ht="14.4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42"/>
  <sheetViews>
    <sheetView showGridLines="0" zoomScale="55" zoomScaleNormal="55" workbookViewId="0">
      <pane ySplit="3" topLeftCell="A28" activePane="bottomLeft" state="frozen"/>
      <selection/>
      <selection pane="bottomLeft" activeCell="J38" sqref="J38"/>
    </sheetView>
  </sheetViews>
  <sheetFormatPr defaultColWidth="9" defaultRowHeight="25.8"/>
  <cols>
    <col min="2" max="2" width="10.6296296296296" customWidth="1"/>
    <col min="3" max="3" width="23.25" customWidth="1"/>
    <col min="4" max="4" width="15.5" style="4" customWidth="1"/>
    <col min="5" max="5" width="17.5" style="4" customWidth="1"/>
    <col min="6" max="11" width="10.6296296296296" customWidth="1"/>
    <col min="12" max="17" width="5.62962962962963" style="4" customWidth="1"/>
    <col min="18" max="18" width="25.6296296296296" customWidth="1"/>
    <col min="19" max="24" width="20.6296296296296" style="4" hidden="1" customWidth="1"/>
    <col min="25" max="30" width="9" style="4"/>
  </cols>
  <sheetData>
    <row r="2" ht="26.55" spans="6:24">
      <c r="F2" s="122" t="s">
        <v>241</v>
      </c>
      <c r="G2" s="123"/>
      <c r="H2" s="123"/>
      <c r="I2" s="123"/>
      <c r="J2" s="123"/>
      <c r="K2" s="234"/>
      <c r="L2" s="122" t="s">
        <v>242</v>
      </c>
      <c r="M2" s="123"/>
      <c r="N2" s="123"/>
      <c r="O2" s="123"/>
      <c r="P2" s="123"/>
      <c r="Q2" s="234"/>
      <c r="R2" s="426" t="s">
        <v>243</v>
      </c>
      <c r="S2" s="122" t="s">
        <v>244</v>
      </c>
      <c r="T2" s="123"/>
      <c r="U2" s="123"/>
      <c r="V2" s="123"/>
      <c r="W2" s="123"/>
      <c r="X2" s="174"/>
    </row>
    <row r="3" s="4" customFormat="1" ht="26.55" spans="2:24">
      <c r="B3" s="366" t="s">
        <v>12</v>
      </c>
      <c r="C3" s="366" t="s">
        <v>13</v>
      </c>
      <c r="D3" s="366" t="s">
        <v>14</v>
      </c>
      <c r="E3" s="367" t="s">
        <v>15</v>
      </c>
      <c r="F3" s="368" t="s">
        <v>16</v>
      </c>
      <c r="G3" s="366" t="s">
        <v>17</v>
      </c>
      <c r="H3" s="366" t="s">
        <v>18</v>
      </c>
      <c r="I3" s="366" t="s">
        <v>19</v>
      </c>
      <c r="J3" s="366" t="s">
        <v>20</v>
      </c>
      <c r="K3" s="397" t="s">
        <v>21</v>
      </c>
      <c r="L3" s="368" t="s">
        <v>16</v>
      </c>
      <c r="M3" s="366" t="s">
        <v>17</v>
      </c>
      <c r="N3" s="366" t="s">
        <v>18</v>
      </c>
      <c r="O3" s="366" t="s">
        <v>19</v>
      </c>
      <c r="P3" s="366" t="s">
        <v>20</v>
      </c>
      <c r="Q3" s="397" t="s">
        <v>21</v>
      </c>
      <c r="R3" s="427"/>
      <c r="S3" s="368" t="s">
        <v>16</v>
      </c>
      <c r="T3" s="366" t="s">
        <v>17</v>
      </c>
      <c r="U3" s="366" t="s">
        <v>18</v>
      </c>
      <c r="V3" s="366" t="s">
        <v>19</v>
      </c>
      <c r="W3" s="366" t="s">
        <v>20</v>
      </c>
      <c r="X3" s="397" t="s">
        <v>21</v>
      </c>
    </row>
    <row r="4" ht="30" customHeight="1" spans="2:24">
      <c r="B4" s="124" t="s">
        <v>22</v>
      </c>
      <c r="C4" s="124"/>
      <c r="D4" s="137" t="s">
        <v>23</v>
      </c>
      <c r="E4" s="369" t="s">
        <v>24</v>
      </c>
      <c r="F4" s="370">
        <f>'在庫（雨衣）'!BN4</f>
        <v>0</v>
      </c>
      <c r="G4" s="371">
        <f>'在庫（雨衣）'!BO4</f>
        <v>0</v>
      </c>
      <c r="H4" s="371">
        <f>'在庫（雨衣）'!BP4</f>
        <v>0</v>
      </c>
      <c r="I4" s="371">
        <f>'在庫（雨衣）'!BQ4</f>
        <v>0</v>
      </c>
      <c r="J4" s="371">
        <f>'在庫（雨衣）'!BR4</f>
        <v>0</v>
      </c>
      <c r="K4" s="398">
        <f>'在庫（雨衣）'!BS4</f>
        <v>0</v>
      </c>
      <c r="L4" s="399">
        <v>28</v>
      </c>
      <c r="M4" s="400">
        <v>28</v>
      </c>
      <c r="N4" s="400">
        <v>28</v>
      </c>
      <c r="O4" s="400">
        <v>28</v>
      </c>
      <c r="P4" s="400">
        <v>28</v>
      </c>
      <c r="Q4" s="406"/>
      <c r="R4" s="428">
        <f>SUM(F4:F6)*L4+SUM(G4:G6)*M4+SUM(H4:H6)*N4+SUM(I4:I6)*O4+SUM(J4:J6)*P4+SUM(K4:K6)*Q4</f>
        <v>0</v>
      </c>
      <c r="S4" s="429" t="s">
        <v>25</v>
      </c>
      <c r="T4" s="430" t="s">
        <v>26</v>
      </c>
      <c r="U4" s="430" t="s">
        <v>27</v>
      </c>
      <c r="V4" s="430" t="s">
        <v>28</v>
      </c>
      <c r="W4" s="430" t="s">
        <v>29</v>
      </c>
      <c r="X4" s="431"/>
    </row>
    <row r="5" ht="30" customHeight="1" spans="2:24">
      <c r="B5" s="372"/>
      <c r="C5" s="372"/>
      <c r="D5" s="137" t="s">
        <v>31</v>
      </c>
      <c r="E5" s="369" t="s">
        <v>32</v>
      </c>
      <c r="F5" s="373">
        <f>'在庫（雨衣）'!BN5</f>
        <v>0</v>
      </c>
      <c r="G5" s="374">
        <f>'在庫（雨衣）'!BO5</f>
        <v>0</v>
      </c>
      <c r="H5" s="375">
        <f>'在庫（雨衣）'!BP5</f>
        <v>0</v>
      </c>
      <c r="I5" s="374">
        <f>'在庫（雨衣）'!BQ5</f>
        <v>0</v>
      </c>
      <c r="J5" s="374">
        <f>'在庫（雨衣）'!BR5</f>
        <v>0</v>
      </c>
      <c r="K5" s="398">
        <f>'在庫（雨衣）'!BS5</f>
        <v>0</v>
      </c>
      <c r="L5" s="401">
        <v>28</v>
      </c>
      <c r="M5" s="402">
        <v>28</v>
      </c>
      <c r="N5" s="402">
        <v>28</v>
      </c>
      <c r="O5" s="402">
        <v>28</v>
      </c>
      <c r="P5" s="402">
        <v>28</v>
      </c>
      <c r="Q5" s="398"/>
      <c r="R5" s="432"/>
      <c r="S5" s="433" t="s">
        <v>33</v>
      </c>
      <c r="T5" s="434" t="s">
        <v>34</v>
      </c>
      <c r="U5" s="434" t="s">
        <v>35</v>
      </c>
      <c r="V5" s="434" t="s">
        <v>36</v>
      </c>
      <c r="W5" s="434" t="s">
        <v>37</v>
      </c>
      <c r="X5" s="435"/>
    </row>
    <row r="6" ht="30" customHeight="1" spans="2:24">
      <c r="B6" s="376"/>
      <c r="C6" s="376"/>
      <c r="D6" s="137" t="s">
        <v>39</v>
      </c>
      <c r="E6" s="369" t="s">
        <v>40</v>
      </c>
      <c r="F6" s="377">
        <f>'在庫（雨衣）'!BN6</f>
        <v>0</v>
      </c>
      <c r="G6" s="378">
        <f>'在庫（雨衣）'!BO6</f>
        <v>0</v>
      </c>
      <c r="H6" s="378">
        <f>'在庫（雨衣）'!BP6</f>
        <v>0</v>
      </c>
      <c r="I6" s="378">
        <f>'在庫（雨衣）'!BQ6</f>
        <v>0</v>
      </c>
      <c r="J6" s="378">
        <f>'在庫（雨衣）'!BR6</f>
        <v>0</v>
      </c>
      <c r="K6" s="403">
        <f>'在庫（雨衣）'!BS6</f>
        <v>0</v>
      </c>
      <c r="L6" s="404">
        <v>28</v>
      </c>
      <c r="M6" s="405">
        <v>28</v>
      </c>
      <c r="N6" s="405">
        <v>28</v>
      </c>
      <c r="O6" s="405">
        <v>28</v>
      </c>
      <c r="P6" s="405">
        <v>28</v>
      </c>
      <c r="Q6" s="403"/>
      <c r="R6" s="436"/>
      <c r="S6" s="437" t="s">
        <v>41</v>
      </c>
      <c r="T6" s="438" t="s">
        <v>42</v>
      </c>
      <c r="U6" s="438" t="s">
        <v>43</v>
      </c>
      <c r="V6" s="439" t="s">
        <v>44</v>
      </c>
      <c r="W6" s="439" t="s">
        <v>45</v>
      </c>
      <c r="X6" s="440"/>
    </row>
    <row r="7" ht="30" customHeight="1" spans="2:24">
      <c r="B7" s="124" t="s">
        <v>46</v>
      </c>
      <c r="C7" s="124"/>
      <c r="D7" s="137" t="s">
        <v>47</v>
      </c>
      <c r="E7" s="369" t="s">
        <v>48</v>
      </c>
      <c r="F7" s="379">
        <f>'在庫（雨衣）'!BN7</f>
        <v>0</v>
      </c>
      <c r="G7" s="371">
        <f>'在庫（雨衣）'!BO7</f>
        <v>0</v>
      </c>
      <c r="H7" s="371">
        <f>'在庫（雨衣）'!BP7</f>
        <v>0</v>
      </c>
      <c r="I7" s="371">
        <f>'在庫（雨衣）'!BQ7</f>
        <v>0</v>
      </c>
      <c r="J7" s="371">
        <f>'在庫（雨衣）'!BR7</f>
        <v>0</v>
      </c>
      <c r="K7" s="406">
        <f>'在庫（雨衣）'!BS7</f>
        <v>0</v>
      </c>
      <c r="L7" s="399">
        <v>34</v>
      </c>
      <c r="M7" s="400">
        <v>34</v>
      </c>
      <c r="N7" s="400">
        <v>34</v>
      </c>
      <c r="O7" s="400">
        <v>34</v>
      </c>
      <c r="P7" s="400">
        <v>34</v>
      </c>
      <c r="Q7" s="406"/>
      <c r="R7" s="441">
        <f>SUM(F7:F10)*L7+SUM(G7:G10)*M7+SUM(H7:H10)*N7+SUM(I7:I10)*O7+SUM(J7:J10)*P7+SUM(K7:K10)*Q7</f>
        <v>0</v>
      </c>
      <c r="S7" s="442" t="s">
        <v>49</v>
      </c>
      <c r="T7" s="443" t="s">
        <v>50</v>
      </c>
      <c r="U7" s="443" t="s">
        <v>51</v>
      </c>
      <c r="V7" s="443" t="s">
        <v>52</v>
      </c>
      <c r="W7" s="430" t="s">
        <v>53</v>
      </c>
      <c r="X7" s="444"/>
    </row>
    <row r="8" ht="30" customHeight="1" spans="2:24">
      <c r="B8" s="372"/>
      <c r="C8" s="372"/>
      <c r="D8" s="137" t="s">
        <v>54</v>
      </c>
      <c r="E8" s="369" t="s">
        <v>55</v>
      </c>
      <c r="F8" s="380">
        <f>'在庫（雨衣）'!BN8</f>
        <v>0</v>
      </c>
      <c r="G8" s="374">
        <f>'在庫（雨衣）'!BO8</f>
        <v>0</v>
      </c>
      <c r="H8" s="374">
        <f>'在庫（雨衣）'!BP8</f>
        <v>0</v>
      </c>
      <c r="I8" s="374">
        <f>'在庫（雨衣）'!BQ8</f>
        <v>0</v>
      </c>
      <c r="J8" s="374">
        <f>'在庫（雨衣）'!BR8</f>
        <v>0</v>
      </c>
      <c r="K8" s="398">
        <f>'在庫（雨衣）'!BS8</f>
        <v>0</v>
      </c>
      <c r="L8" s="401">
        <v>34</v>
      </c>
      <c r="M8" s="402">
        <v>34</v>
      </c>
      <c r="N8" s="402">
        <v>34</v>
      </c>
      <c r="O8" s="402">
        <v>34</v>
      </c>
      <c r="P8" s="402">
        <v>34</v>
      </c>
      <c r="Q8" s="398"/>
      <c r="R8" s="432"/>
      <c r="S8" s="445" t="s">
        <v>56</v>
      </c>
      <c r="T8" s="446" t="s">
        <v>57</v>
      </c>
      <c r="U8" s="446" t="s">
        <v>58</v>
      </c>
      <c r="V8" s="434" t="s">
        <v>59</v>
      </c>
      <c r="W8" s="434" t="s">
        <v>60</v>
      </c>
      <c r="X8" s="447"/>
    </row>
    <row r="9" ht="30" customHeight="1" spans="2:24">
      <c r="B9" s="372"/>
      <c r="C9" s="372"/>
      <c r="D9" s="137" t="s">
        <v>61</v>
      </c>
      <c r="E9" s="369" t="s">
        <v>62</v>
      </c>
      <c r="F9" s="380">
        <f>'在庫（雨衣）'!BN9</f>
        <v>0</v>
      </c>
      <c r="G9" s="374">
        <f>'在庫（雨衣）'!BO9</f>
        <v>0</v>
      </c>
      <c r="H9" s="374">
        <f>'在庫（雨衣）'!BP9</f>
        <v>0</v>
      </c>
      <c r="I9" s="374">
        <f>'在庫（雨衣）'!BQ9</f>
        <v>0</v>
      </c>
      <c r="J9" s="374">
        <f>'在庫（雨衣）'!BR9</f>
        <v>0</v>
      </c>
      <c r="K9" s="398">
        <f>'在庫（雨衣）'!BS9</f>
        <v>0</v>
      </c>
      <c r="L9" s="401">
        <v>34</v>
      </c>
      <c r="M9" s="402">
        <v>34</v>
      </c>
      <c r="N9" s="402">
        <v>34</v>
      </c>
      <c r="O9" s="402">
        <v>34</v>
      </c>
      <c r="P9" s="402">
        <v>34</v>
      </c>
      <c r="Q9" s="398"/>
      <c r="R9" s="432"/>
      <c r="S9" s="445" t="s">
        <v>63</v>
      </c>
      <c r="T9" s="446" t="s">
        <v>64</v>
      </c>
      <c r="U9" s="446" t="s">
        <v>65</v>
      </c>
      <c r="V9" s="434" t="s">
        <v>66</v>
      </c>
      <c r="W9" s="434" t="s">
        <v>67</v>
      </c>
      <c r="X9" s="447"/>
    </row>
    <row r="10" ht="30" customHeight="1" spans="2:24">
      <c r="B10" s="376"/>
      <c r="C10" s="376"/>
      <c r="D10" s="137" t="s">
        <v>68</v>
      </c>
      <c r="E10" s="369" t="s">
        <v>69</v>
      </c>
      <c r="F10" s="377">
        <f>'在庫（雨衣）'!BN10</f>
        <v>0</v>
      </c>
      <c r="G10" s="378">
        <f>'在庫（雨衣）'!BO10</f>
        <v>0</v>
      </c>
      <c r="H10" s="378">
        <f>'在庫（雨衣）'!BP10</f>
        <v>0</v>
      </c>
      <c r="I10" s="378">
        <f>'在庫（雨衣）'!BQ10</f>
        <v>0</v>
      </c>
      <c r="J10" s="378">
        <f>'在庫（雨衣）'!BR10</f>
        <v>0</v>
      </c>
      <c r="K10" s="403">
        <f>'在庫（雨衣）'!BS10</f>
        <v>0</v>
      </c>
      <c r="L10" s="404">
        <v>34</v>
      </c>
      <c r="M10" s="405">
        <v>34</v>
      </c>
      <c r="N10" s="405">
        <v>34</v>
      </c>
      <c r="O10" s="405">
        <v>34</v>
      </c>
      <c r="P10" s="405">
        <v>34</v>
      </c>
      <c r="Q10" s="403"/>
      <c r="R10" s="436"/>
      <c r="S10" s="437" t="s">
        <v>70</v>
      </c>
      <c r="T10" s="438" t="s">
        <v>71</v>
      </c>
      <c r="U10" s="438" t="s">
        <v>72</v>
      </c>
      <c r="V10" s="439" t="s">
        <v>73</v>
      </c>
      <c r="W10" s="439" t="s">
        <v>74</v>
      </c>
      <c r="X10" s="448"/>
    </row>
    <row r="11" ht="60" customHeight="1" spans="2:24">
      <c r="B11" s="124" t="s">
        <v>75</v>
      </c>
      <c r="C11" s="124"/>
      <c r="D11" s="137" t="s">
        <v>23</v>
      </c>
      <c r="E11" s="369" t="s">
        <v>24</v>
      </c>
      <c r="F11" s="379">
        <f>'在庫（雨衣）'!BN11</f>
        <v>0</v>
      </c>
      <c r="G11" s="371">
        <f>'在庫（雨衣）'!BO11</f>
        <v>0</v>
      </c>
      <c r="H11" s="371">
        <v>0</v>
      </c>
      <c r="I11" s="371">
        <f>'在庫（雨衣）'!BQ11</f>
        <v>0</v>
      </c>
      <c r="J11" s="371">
        <f>'在庫（雨衣）'!BR11</f>
        <v>0</v>
      </c>
      <c r="K11" s="407">
        <f>'在庫（雨衣）'!BS11</f>
        <v>0</v>
      </c>
      <c r="L11" s="399">
        <v>36</v>
      </c>
      <c r="M11" s="400">
        <v>36</v>
      </c>
      <c r="N11" s="400">
        <v>36</v>
      </c>
      <c r="O11" s="400">
        <v>36</v>
      </c>
      <c r="P11" s="400">
        <v>36</v>
      </c>
      <c r="Q11" s="449">
        <v>36</v>
      </c>
      <c r="R11" s="441">
        <f>SUM(F11:F12)*L11+SUM(G11:G12)*M11+SUM(H11:H12)*N11+SUM(I11:I12)*O11+SUM(J11:J12)*P11+SUM(K11:K12)*Q11</f>
        <v>180</v>
      </c>
      <c r="S11" s="442" t="s">
        <v>76</v>
      </c>
      <c r="T11" s="443" t="s">
        <v>77</v>
      </c>
      <c r="U11" s="443" t="s">
        <v>78</v>
      </c>
      <c r="V11" s="430" t="s">
        <v>79</v>
      </c>
      <c r="W11" s="430" t="s">
        <v>80</v>
      </c>
      <c r="X11" s="450" t="s">
        <v>81</v>
      </c>
    </row>
    <row r="12" ht="60" customHeight="1" spans="2:24">
      <c r="B12" s="372"/>
      <c r="C12" s="372"/>
      <c r="D12" s="137" t="s">
        <v>39</v>
      </c>
      <c r="E12" s="369" t="s">
        <v>40</v>
      </c>
      <c r="F12" s="381">
        <f>'在庫（雨衣）'!BN12</f>
        <v>0</v>
      </c>
      <c r="G12" s="382">
        <f>'在庫（雨衣）'!BO12</f>
        <v>0</v>
      </c>
      <c r="H12" s="382">
        <f>'在庫（雨衣）'!BP12</f>
        <v>0</v>
      </c>
      <c r="I12" s="382">
        <f>'在庫（雨衣）'!BQ12</f>
        <v>0</v>
      </c>
      <c r="J12" s="382">
        <f>'在庫（雨衣）'!BR12</f>
        <v>0</v>
      </c>
      <c r="K12" s="408">
        <v>5</v>
      </c>
      <c r="L12" s="404">
        <v>36</v>
      </c>
      <c r="M12" s="405">
        <v>36</v>
      </c>
      <c r="N12" s="405">
        <v>36</v>
      </c>
      <c r="O12" s="405">
        <v>36</v>
      </c>
      <c r="P12" s="405">
        <v>36</v>
      </c>
      <c r="Q12" s="451">
        <v>36</v>
      </c>
      <c r="R12" s="436"/>
      <c r="S12" s="437" t="s">
        <v>82</v>
      </c>
      <c r="T12" s="438" t="s">
        <v>83</v>
      </c>
      <c r="U12" s="438" t="s">
        <v>84</v>
      </c>
      <c r="V12" s="439" t="s">
        <v>85</v>
      </c>
      <c r="W12" s="439" t="s">
        <v>86</v>
      </c>
      <c r="X12" s="452" t="s">
        <v>87</v>
      </c>
    </row>
    <row r="13" ht="39.95" customHeight="1" spans="2:24">
      <c r="B13" s="124" t="s">
        <v>88</v>
      </c>
      <c r="C13" s="124"/>
      <c r="D13" s="137" t="s">
        <v>23</v>
      </c>
      <c r="E13" s="369" t="s">
        <v>24</v>
      </c>
      <c r="F13" s="379">
        <f>'在庫（雨衣）'!BN13</f>
        <v>0</v>
      </c>
      <c r="G13" s="371">
        <v>5</v>
      </c>
      <c r="H13" s="371">
        <f>'在庫（雨衣）'!BP13</f>
        <v>0</v>
      </c>
      <c r="I13" s="409">
        <f>'在庫（雨衣）'!BQ13</f>
        <v>0</v>
      </c>
      <c r="J13" s="409">
        <f>'在庫（雨衣）'!BR13</f>
        <v>0</v>
      </c>
      <c r="K13" s="406">
        <f>'在庫（雨衣）'!BS13</f>
        <v>0</v>
      </c>
      <c r="L13" s="399">
        <v>20</v>
      </c>
      <c r="M13" s="400">
        <v>20</v>
      </c>
      <c r="N13" s="400">
        <v>20</v>
      </c>
      <c r="O13" s="400">
        <v>22</v>
      </c>
      <c r="P13" s="400">
        <v>22</v>
      </c>
      <c r="Q13" s="406"/>
      <c r="R13" s="441">
        <f>SUM(F13:F15)*L13+SUM(G13:G15)*M13+SUM(H13:H15)*N13+SUM(I13:I15)*O13+SUM(J13:J15)*P13+SUM(K13:K15)*Q13</f>
        <v>266</v>
      </c>
      <c r="S13" s="453" t="s">
        <v>89</v>
      </c>
      <c r="T13" s="454" t="s">
        <v>90</v>
      </c>
      <c r="U13" s="454" t="s">
        <v>91</v>
      </c>
      <c r="V13" s="455"/>
      <c r="W13" s="455"/>
      <c r="X13" s="444"/>
    </row>
    <row r="14" ht="39.95" customHeight="1" spans="2:24">
      <c r="B14" s="372"/>
      <c r="C14" s="372"/>
      <c r="D14" s="137" t="s">
        <v>31</v>
      </c>
      <c r="E14" s="369" t="s">
        <v>32</v>
      </c>
      <c r="F14" s="380">
        <f>'在庫（雨衣）'!BN14</f>
        <v>0</v>
      </c>
      <c r="G14" s="374">
        <v>0</v>
      </c>
      <c r="H14" s="374">
        <v>5</v>
      </c>
      <c r="I14" s="374">
        <v>3</v>
      </c>
      <c r="J14" s="374">
        <f>'在庫（雨衣）'!BR14</f>
        <v>0</v>
      </c>
      <c r="K14" s="398">
        <f>'在庫（雨衣）'!BS14</f>
        <v>0</v>
      </c>
      <c r="L14" s="401">
        <v>20</v>
      </c>
      <c r="M14" s="402">
        <v>20</v>
      </c>
      <c r="N14" s="402">
        <v>20</v>
      </c>
      <c r="O14" s="402">
        <v>22</v>
      </c>
      <c r="P14" s="402">
        <v>22</v>
      </c>
      <c r="Q14" s="398"/>
      <c r="R14" s="432"/>
      <c r="S14" s="456" t="s">
        <v>94</v>
      </c>
      <c r="T14" s="457" t="s">
        <v>95</v>
      </c>
      <c r="U14" s="457" t="s">
        <v>96</v>
      </c>
      <c r="V14" s="458"/>
      <c r="W14" s="458"/>
      <c r="X14" s="447"/>
    </row>
    <row r="15" ht="39.95" customHeight="1" spans="2:24">
      <c r="B15" s="376"/>
      <c r="C15" s="376"/>
      <c r="D15" s="137" t="s">
        <v>39</v>
      </c>
      <c r="E15" s="369" t="s">
        <v>40</v>
      </c>
      <c r="F15" s="377">
        <f>'在庫（雨衣）'!BN15</f>
        <v>0</v>
      </c>
      <c r="G15" s="378">
        <f>'在庫（雨衣）'!BO15</f>
        <v>0</v>
      </c>
      <c r="H15" s="378">
        <f>'在庫（雨衣）'!BP15</f>
        <v>0</v>
      </c>
      <c r="I15" s="378">
        <v>0</v>
      </c>
      <c r="J15" s="378">
        <f>'在庫（雨衣）'!BR15</f>
        <v>0</v>
      </c>
      <c r="K15" s="403">
        <f>'在庫（雨衣）'!BS15</f>
        <v>0</v>
      </c>
      <c r="L15" s="404">
        <v>20</v>
      </c>
      <c r="M15" s="405">
        <v>20</v>
      </c>
      <c r="N15" s="405">
        <v>20</v>
      </c>
      <c r="O15" s="405">
        <v>22</v>
      </c>
      <c r="P15" s="405">
        <v>22</v>
      </c>
      <c r="Q15" s="403"/>
      <c r="R15" s="436"/>
      <c r="S15" s="459" t="s">
        <v>99</v>
      </c>
      <c r="T15" s="460" t="s">
        <v>100</v>
      </c>
      <c r="U15" s="460" t="s">
        <v>101</v>
      </c>
      <c r="V15" s="461"/>
      <c r="W15" s="461"/>
      <c r="X15" s="448"/>
    </row>
    <row r="16" ht="39.95" customHeight="1" spans="2:24">
      <c r="B16" s="124" t="s">
        <v>104</v>
      </c>
      <c r="C16" s="124"/>
      <c r="D16" s="137" t="s">
        <v>23</v>
      </c>
      <c r="E16" s="369" t="s">
        <v>24</v>
      </c>
      <c r="F16" s="379">
        <f>'在庫（雨衣）'!BN16</f>
        <v>0</v>
      </c>
      <c r="G16" s="371">
        <f>'在庫（雨衣）'!BO16</f>
        <v>0</v>
      </c>
      <c r="H16" s="371">
        <f>'在庫（雨衣）'!BP16</f>
        <v>0</v>
      </c>
      <c r="I16" s="371">
        <f>'在庫（雨衣）'!BQ16</f>
        <v>0</v>
      </c>
      <c r="J16" s="371">
        <f>'在庫（雨衣）'!BR16</f>
        <v>0</v>
      </c>
      <c r="K16" s="406">
        <f>'在庫（雨衣）'!BS16</f>
        <v>0</v>
      </c>
      <c r="L16" s="399">
        <v>20</v>
      </c>
      <c r="M16" s="400">
        <v>20</v>
      </c>
      <c r="N16" s="400">
        <v>20</v>
      </c>
      <c r="O16" s="410">
        <v>26</v>
      </c>
      <c r="P16" s="410">
        <v>26</v>
      </c>
      <c r="Q16" s="406"/>
      <c r="R16" s="441">
        <f>SUM(F16:F18)*L16+SUM(G16:G18)*M16+SUM(H16:H18)*N16+SUM(I16:I18)*O16+SUM(J16:J18)*P16+SUM(K16:K18)*Q16</f>
        <v>0</v>
      </c>
      <c r="S16" s="442" t="s">
        <v>105</v>
      </c>
      <c r="T16" s="443" t="s">
        <v>106</v>
      </c>
      <c r="U16" s="443" t="s">
        <v>107</v>
      </c>
      <c r="V16" s="443" t="s">
        <v>108</v>
      </c>
      <c r="W16" s="443" t="s">
        <v>245</v>
      </c>
      <c r="X16" s="444"/>
    </row>
    <row r="17" ht="39.95" customHeight="1" spans="2:24">
      <c r="B17" s="372"/>
      <c r="C17" s="372"/>
      <c r="D17" s="137" t="s">
        <v>39</v>
      </c>
      <c r="E17" s="369" t="s">
        <v>40</v>
      </c>
      <c r="F17" s="380">
        <v>0</v>
      </c>
      <c r="G17" s="374">
        <f>'在庫（雨衣）'!BO17</f>
        <v>0</v>
      </c>
      <c r="H17" s="374">
        <f>'在庫（雨衣）'!BP17</f>
        <v>0</v>
      </c>
      <c r="I17" s="374">
        <f>'在庫（雨衣）'!BQ17</f>
        <v>0</v>
      </c>
      <c r="J17" s="374">
        <f>'在庫（雨衣）'!BR17</f>
        <v>0</v>
      </c>
      <c r="K17" s="398">
        <f>'在庫（雨衣）'!BS17</f>
        <v>0</v>
      </c>
      <c r="L17" s="401">
        <v>20</v>
      </c>
      <c r="M17" s="402">
        <v>20</v>
      </c>
      <c r="N17" s="402">
        <v>20</v>
      </c>
      <c r="O17" s="411">
        <v>26</v>
      </c>
      <c r="P17" s="411">
        <v>26</v>
      </c>
      <c r="Q17" s="398"/>
      <c r="R17" s="432"/>
      <c r="S17" s="445" t="s">
        <v>110</v>
      </c>
      <c r="T17" s="446" t="s">
        <v>111</v>
      </c>
      <c r="U17" s="446" t="s">
        <v>112</v>
      </c>
      <c r="V17" s="446" t="s">
        <v>113</v>
      </c>
      <c r="W17" s="446" t="s">
        <v>114</v>
      </c>
      <c r="X17" s="447"/>
    </row>
    <row r="18" ht="39.95" customHeight="1" spans="2:24">
      <c r="B18" s="376"/>
      <c r="C18" s="376"/>
      <c r="D18" s="137" t="s">
        <v>31</v>
      </c>
      <c r="E18" s="369" t="s">
        <v>32</v>
      </c>
      <c r="F18" s="377">
        <f>'在庫（雨衣）'!BN18</f>
        <v>0</v>
      </c>
      <c r="G18" s="378">
        <f>'在庫（雨衣）'!BO18</f>
        <v>0</v>
      </c>
      <c r="H18" s="378">
        <f>'在庫（雨衣）'!BP18</f>
        <v>0</v>
      </c>
      <c r="I18" s="378">
        <f>'在庫（雨衣）'!BQ18</f>
        <v>0</v>
      </c>
      <c r="J18" s="378">
        <f>'在庫（雨衣）'!BR18</f>
        <v>0</v>
      </c>
      <c r="K18" s="403">
        <f>'在庫（雨衣）'!BS18</f>
        <v>0</v>
      </c>
      <c r="L18" s="404">
        <v>20</v>
      </c>
      <c r="M18" s="405">
        <v>20</v>
      </c>
      <c r="N18" s="405">
        <v>20</v>
      </c>
      <c r="O18" s="412">
        <v>26</v>
      </c>
      <c r="P18" s="412">
        <v>26</v>
      </c>
      <c r="Q18" s="403"/>
      <c r="R18" s="436"/>
      <c r="S18" s="437" t="s">
        <v>115</v>
      </c>
      <c r="T18" s="438" t="s">
        <v>116</v>
      </c>
      <c r="U18" s="438" t="s">
        <v>117</v>
      </c>
      <c r="V18" s="438" t="s">
        <v>118</v>
      </c>
      <c r="W18" s="438" t="s">
        <v>119</v>
      </c>
      <c r="X18" s="448"/>
    </row>
    <row r="19" ht="39.95" customHeight="1" spans="2:24">
      <c r="B19" s="124" t="s">
        <v>120</v>
      </c>
      <c r="C19" s="124"/>
      <c r="D19" s="137" t="s">
        <v>23</v>
      </c>
      <c r="E19" s="369" t="s">
        <v>24</v>
      </c>
      <c r="F19" s="379">
        <f>'在庫（雨衣）'!BN19</f>
        <v>0</v>
      </c>
      <c r="G19" s="371">
        <f>'在庫（雨衣）'!BO19</f>
        <v>0</v>
      </c>
      <c r="H19" s="371">
        <f>'在庫（雨衣）'!BP19</f>
        <v>0</v>
      </c>
      <c r="I19" s="371">
        <f>'在庫（雨衣）'!BQ19</f>
        <v>0</v>
      </c>
      <c r="J19" s="371">
        <f>'在庫（雨衣）'!BR19</f>
        <v>0</v>
      </c>
      <c r="K19" s="406">
        <f>'在庫（雨衣）'!BS19</f>
        <v>0</v>
      </c>
      <c r="L19" s="399">
        <v>38</v>
      </c>
      <c r="M19" s="400">
        <v>38</v>
      </c>
      <c r="N19" s="400">
        <v>38</v>
      </c>
      <c r="O19" s="400">
        <v>38</v>
      </c>
      <c r="P19" s="400">
        <v>38</v>
      </c>
      <c r="Q19" s="406"/>
      <c r="R19" s="441">
        <f>SUM(F19:F21)*L19+SUM(G19:G21)*M19+SUM(H19:H21)*N19+SUM(I19:I21)*O19+SUM(J19:J21)*P19+SUM(K19:K21)*Q19</f>
        <v>0</v>
      </c>
      <c r="S19" s="442" t="s">
        <v>121</v>
      </c>
      <c r="T19" s="443" t="s">
        <v>122</v>
      </c>
      <c r="U19" s="443" t="s">
        <v>123</v>
      </c>
      <c r="V19" s="443" t="s">
        <v>124</v>
      </c>
      <c r="W19" s="443" t="s">
        <v>125</v>
      </c>
      <c r="X19" s="444"/>
    </row>
    <row r="20" ht="39.95" customHeight="1" spans="2:24">
      <c r="B20" s="372"/>
      <c r="C20" s="372"/>
      <c r="D20" s="137" t="s">
        <v>31</v>
      </c>
      <c r="E20" s="369" t="s">
        <v>32</v>
      </c>
      <c r="F20" s="373">
        <f>'在庫（雨衣）'!BN20</f>
        <v>0</v>
      </c>
      <c r="G20" s="383">
        <f>'在庫（雨衣）'!BO20</f>
        <v>0</v>
      </c>
      <c r="H20" s="383">
        <v>0</v>
      </c>
      <c r="I20" s="383">
        <v>0</v>
      </c>
      <c r="J20" s="383">
        <f>'在庫（雨衣）'!BR20</f>
        <v>0</v>
      </c>
      <c r="K20" s="398">
        <f>'在庫（雨衣）'!BS20</f>
        <v>0</v>
      </c>
      <c r="L20" s="401">
        <v>38</v>
      </c>
      <c r="M20" s="402">
        <v>38</v>
      </c>
      <c r="N20" s="402">
        <v>38</v>
      </c>
      <c r="O20" s="402">
        <v>38</v>
      </c>
      <c r="P20" s="402">
        <v>38</v>
      </c>
      <c r="Q20" s="398"/>
      <c r="R20" s="432"/>
      <c r="S20" s="445" t="s">
        <v>126</v>
      </c>
      <c r="T20" s="446" t="s">
        <v>127</v>
      </c>
      <c r="U20" s="446" t="s">
        <v>128</v>
      </c>
      <c r="V20" s="446" t="s">
        <v>129</v>
      </c>
      <c r="W20" s="446" t="s">
        <v>130</v>
      </c>
      <c r="X20" s="447"/>
    </row>
    <row r="21" ht="39.95" customHeight="1" spans="2:24">
      <c r="B21" s="376"/>
      <c r="C21" s="376"/>
      <c r="D21" s="137" t="s">
        <v>131</v>
      </c>
      <c r="E21" s="369" t="s">
        <v>132</v>
      </c>
      <c r="F21" s="381">
        <f>'在庫（雨衣）'!BN21</f>
        <v>0</v>
      </c>
      <c r="G21" s="382">
        <f>'在庫（雨衣）'!BO21</f>
        <v>0</v>
      </c>
      <c r="H21" s="382">
        <f>'在庫（雨衣）'!BP21</f>
        <v>0</v>
      </c>
      <c r="I21" s="382">
        <f>'在庫（雨衣）'!BQ21</f>
        <v>0</v>
      </c>
      <c r="J21" s="382">
        <f>'在庫（雨衣）'!BR21</f>
        <v>0</v>
      </c>
      <c r="K21" s="403">
        <f>'在庫（雨衣）'!BS21</f>
        <v>0</v>
      </c>
      <c r="L21" s="404">
        <v>38</v>
      </c>
      <c r="M21" s="405">
        <v>38</v>
      </c>
      <c r="N21" s="405">
        <v>38</v>
      </c>
      <c r="O21" s="405">
        <v>38</v>
      </c>
      <c r="P21" s="405">
        <v>38</v>
      </c>
      <c r="Q21" s="403"/>
      <c r="R21" s="436"/>
      <c r="S21" s="437" t="s">
        <v>133</v>
      </c>
      <c r="T21" s="438" t="s">
        <v>134</v>
      </c>
      <c r="U21" s="438" t="s">
        <v>135</v>
      </c>
      <c r="V21" s="438" t="s">
        <v>136</v>
      </c>
      <c r="W21" s="438" t="s">
        <v>137</v>
      </c>
      <c r="X21" s="448"/>
    </row>
    <row r="22" ht="60" customHeight="1" spans="2:24">
      <c r="B22" s="124" t="s">
        <v>138</v>
      </c>
      <c r="C22" s="124"/>
      <c r="D22" s="137" t="s">
        <v>139</v>
      </c>
      <c r="E22" s="369" t="s">
        <v>140</v>
      </c>
      <c r="F22" s="379">
        <f>'在庫（雨衣）'!BN22</f>
        <v>0</v>
      </c>
      <c r="G22" s="371">
        <f>'在庫（雨衣）'!BO22</f>
        <v>0</v>
      </c>
      <c r="H22" s="371">
        <v>0</v>
      </c>
      <c r="I22" s="371">
        <f>'在庫（雨衣）'!BQ22</f>
        <v>0</v>
      </c>
      <c r="J22" s="371">
        <v>0</v>
      </c>
      <c r="K22" s="406">
        <f>'在庫（雨衣）'!BS22</f>
        <v>0</v>
      </c>
      <c r="L22" s="399">
        <v>25</v>
      </c>
      <c r="M22" s="400">
        <v>25</v>
      </c>
      <c r="N22" s="400">
        <v>25</v>
      </c>
      <c r="O22" s="400">
        <v>25</v>
      </c>
      <c r="P22" s="400">
        <v>25</v>
      </c>
      <c r="Q22" s="406"/>
      <c r="R22" s="441">
        <f>SUM(F22:F23)*L22+SUM(G22:G23)*M22+SUM(H22:H23)*N22+SUM(I22:I23)*O22+SUM(J22:J23)*P22+SUM(K22:K23)*Q22</f>
        <v>0</v>
      </c>
      <c r="S22" s="442" t="s">
        <v>141</v>
      </c>
      <c r="T22" s="443" t="s">
        <v>142</v>
      </c>
      <c r="U22" s="443" t="s">
        <v>143</v>
      </c>
      <c r="V22" s="443" t="s">
        <v>144</v>
      </c>
      <c r="W22" s="443" t="s">
        <v>145</v>
      </c>
      <c r="X22" s="444"/>
    </row>
    <row r="23" ht="60" customHeight="1" spans="2:24">
      <c r="B23" s="376"/>
      <c r="C23" s="376"/>
      <c r="D23" s="137" t="s">
        <v>146</v>
      </c>
      <c r="E23" s="369" t="s">
        <v>147</v>
      </c>
      <c r="F23" s="377">
        <f>'在庫（雨衣）'!BN23</f>
        <v>0</v>
      </c>
      <c r="G23" s="378">
        <f>'在庫（雨衣）'!BO23</f>
        <v>0</v>
      </c>
      <c r="H23" s="378">
        <f>'在庫（雨衣）'!BP23</f>
        <v>0</v>
      </c>
      <c r="I23" s="378">
        <f>'在庫（雨衣）'!BQ23</f>
        <v>0</v>
      </c>
      <c r="J23" s="378">
        <f>'在庫（雨衣）'!BR23</f>
        <v>0</v>
      </c>
      <c r="K23" s="403">
        <f>'在庫（雨衣）'!BS23</f>
        <v>0</v>
      </c>
      <c r="L23" s="404">
        <v>25</v>
      </c>
      <c r="M23" s="405">
        <v>25</v>
      </c>
      <c r="N23" s="405">
        <v>25</v>
      </c>
      <c r="O23" s="405">
        <v>25</v>
      </c>
      <c r="P23" s="405">
        <v>25</v>
      </c>
      <c r="Q23" s="403"/>
      <c r="R23" s="436"/>
      <c r="S23" s="437" t="s">
        <v>148</v>
      </c>
      <c r="T23" s="438" t="s">
        <v>149</v>
      </c>
      <c r="U23" s="438" t="s">
        <v>150</v>
      </c>
      <c r="V23" s="438" t="s">
        <v>151</v>
      </c>
      <c r="W23" s="438" t="s">
        <v>152</v>
      </c>
      <c r="X23" s="448"/>
    </row>
    <row r="24" ht="30" customHeight="1" spans="2:24">
      <c r="B24" s="124" t="s">
        <v>153</v>
      </c>
      <c r="C24" s="124"/>
      <c r="D24" s="137" t="s">
        <v>154</v>
      </c>
      <c r="E24" s="369" t="s">
        <v>155</v>
      </c>
      <c r="F24" s="379">
        <f>'在庫（雨衣）'!BN24</f>
        <v>0</v>
      </c>
      <c r="G24" s="371">
        <f>'在庫（雨衣）'!BO24</f>
        <v>0</v>
      </c>
      <c r="H24" s="371">
        <f>'在庫（雨衣）'!BP24</f>
        <v>0</v>
      </c>
      <c r="I24" s="371">
        <f>'在庫（雨衣）'!BQ24</f>
        <v>0</v>
      </c>
      <c r="J24" s="371">
        <f>'在庫（雨衣）'!BR24</f>
        <v>0</v>
      </c>
      <c r="K24" s="407">
        <v>3</v>
      </c>
      <c r="L24" s="399">
        <v>36</v>
      </c>
      <c r="M24" s="400">
        <v>36</v>
      </c>
      <c r="N24" s="400">
        <v>36</v>
      </c>
      <c r="O24" s="400">
        <v>36</v>
      </c>
      <c r="P24" s="400">
        <v>36</v>
      </c>
      <c r="Q24" s="449">
        <v>36</v>
      </c>
      <c r="R24" s="441">
        <f>SUM(F24:F27)*L24+SUM(G24:G27)*M24+SUM(H24:H27)*N24+SUM(I24:I27)*O24+SUM(J24:J27)*P24+SUM(K24:K27)*Q24</f>
        <v>216</v>
      </c>
      <c r="S24" s="442" t="s">
        <v>156</v>
      </c>
      <c r="T24" s="443" t="s">
        <v>157</v>
      </c>
      <c r="U24" s="443" t="s">
        <v>158</v>
      </c>
      <c r="V24" s="443" t="s">
        <v>159</v>
      </c>
      <c r="W24" s="443" t="s">
        <v>160</v>
      </c>
      <c r="X24" s="450" t="s">
        <v>161</v>
      </c>
    </row>
    <row r="25" ht="30" customHeight="1" spans="2:24">
      <c r="B25" s="372"/>
      <c r="C25" s="372"/>
      <c r="D25" s="137" t="s">
        <v>23</v>
      </c>
      <c r="E25" s="369" t="s">
        <v>24</v>
      </c>
      <c r="F25" s="373">
        <f>'在庫（雨衣）'!BN25</f>
        <v>0</v>
      </c>
      <c r="G25" s="383">
        <f>'在庫（雨衣）'!BO25</f>
        <v>0</v>
      </c>
      <c r="H25" s="383">
        <f>'在庫（雨衣）'!BP25</f>
        <v>0</v>
      </c>
      <c r="I25" s="383">
        <f>'在庫（雨衣）'!BQ25</f>
        <v>0</v>
      </c>
      <c r="J25" s="383">
        <f>'在庫（雨衣）'!BR25</f>
        <v>0</v>
      </c>
      <c r="K25" s="413">
        <f>'在庫（雨衣）'!BS25</f>
        <v>0</v>
      </c>
      <c r="L25" s="401">
        <v>36</v>
      </c>
      <c r="M25" s="402">
        <v>36</v>
      </c>
      <c r="N25" s="402">
        <v>36</v>
      </c>
      <c r="O25" s="402">
        <v>36</v>
      </c>
      <c r="P25" s="402">
        <v>36</v>
      </c>
      <c r="Q25" s="462">
        <v>36</v>
      </c>
      <c r="R25" s="432"/>
      <c r="S25" s="445" t="s">
        <v>162</v>
      </c>
      <c r="T25" s="446" t="s">
        <v>163</v>
      </c>
      <c r="U25" s="446" t="s">
        <v>164</v>
      </c>
      <c r="V25" s="446" t="s">
        <v>165</v>
      </c>
      <c r="W25" s="446" t="s">
        <v>166</v>
      </c>
      <c r="X25" s="463" t="s">
        <v>167</v>
      </c>
    </row>
    <row r="26" ht="30" customHeight="1" spans="2:24">
      <c r="B26" s="372"/>
      <c r="C26" s="372"/>
      <c r="D26" s="137" t="s">
        <v>31</v>
      </c>
      <c r="E26" s="369" t="s">
        <v>32</v>
      </c>
      <c r="F26" s="373">
        <f>'在庫（雨衣）'!BN26</f>
        <v>0</v>
      </c>
      <c r="G26" s="383">
        <v>3</v>
      </c>
      <c r="H26" s="383">
        <f>'在庫（雨衣）'!BP26</f>
        <v>0</v>
      </c>
      <c r="I26" s="383">
        <f>'在庫（雨衣）'!BQ26</f>
        <v>0</v>
      </c>
      <c r="J26" s="383">
        <f>'在庫（雨衣）'!BR26</f>
        <v>0</v>
      </c>
      <c r="K26" s="413">
        <f>'在庫（雨衣）'!BS26</f>
        <v>0</v>
      </c>
      <c r="L26" s="401">
        <v>36</v>
      </c>
      <c r="M26" s="402">
        <v>36</v>
      </c>
      <c r="N26" s="402">
        <v>36</v>
      </c>
      <c r="O26" s="402">
        <v>36</v>
      </c>
      <c r="P26" s="402">
        <v>36</v>
      </c>
      <c r="Q26" s="462">
        <v>36</v>
      </c>
      <c r="R26" s="432"/>
      <c r="S26" s="445" t="s">
        <v>168</v>
      </c>
      <c r="T26" s="446" t="s">
        <v>169</v>
      </c>
      <c r="U26" s="446" t="s">
        <v>170</v>
      </c>
      <c r="V26" s="446" t="s">
        <v>171</v>
      </c>
      <c r="W26" s="446" t="s">
        <v>172</v>
      </c>
      <c r="X26" s="463" t="s">
        <v>173</v>
      </c>
    </row>
    <row r="27" ht="30" customHeight="1" spans="2:24">
      <c r="B27" s="376"/>
      <c r="C27" s="376"/>
      <c r="D27" s="137" t="s">
        <v>131</v>
      </c>
      <c r="E27" s="369" t="s">
        <v>132</v>
      </c>
      <c r="F27" s="381">
        <f>'在庫（雨衣）'!BN27</f>
        <v>0</v>
      </c>
      <c r="G27" s="382">
        <f>'在庫（雨衣）'!BO27</f>
        <v>0</v>
      </c>
      <c r="H27" s="382">
        <f>'在庫（雨衣）'!BP27</f>
        <v>0</v>
      </c>
      <c r="I27" s="382">
        <f>'在庫（雨衣）'!BQ27</f>
        <v>0</v>
      </c>
      <c r="J27" s="382">
        <f>'在庫（雨衣）'!BR27</f>
        <v>0</v>
      </c>
      <c r="K27" s="408">
        <f>'在庫（雨衣）'!BS27</f>
        <v>0</v>
      </c>
      <c r="L27" s="404">
        <v>36</v>
      </c>
      <c r="M27" s="405">
        <v>36</v>
      </c>
      <c r="N27" s="405">
        <v>36</v>
      </c>
      <c r="O27" s="405">
        <v>36</v>
      </c>
      <c r="P27" s="405">
        <v>36</v>
      </c>
      <c r="Q27" s="451">
        <v>36</v>
      </c>
      <c r="R27" s="436"/>
      <c r="S27" s="437" t="s">
        <v>174</v>
      </c>
      <c r="T27" s="438" t="s">
        <v>175</v>
      </c>
      <c r="U27" s="438" t="s">
        <v>176</v>
      </c>
      <c r="V27" s="438" t="s">
        <v>177</v>
      </c>
      <c r="W27" s="438" t="s">
        <v>178</v>
      </c>
      <c r="X27" s="452" t="s">
        <v>179</v>
      </c>
    </row>
    <row r="28" ht="140.1" customHeight="1" spans="2:24">
      <c r="B28" s="366" t="s">
        <v>180</v>
      </c>
      <c r="C28" s="366"/>
      <c r="D28" s="137" t="s">
        <v>181</v>
      </c>
      <c r="E28" s="369" t="s">
        <v>181</v>
      </c>
      <c r="F28" s="379">
        <f>'在庫（雨衣）'!BN28</f>
        <v>0</v>
      </c>
      <c r="G28" s="371">
        <f>'在庫（雨衣）'!BO28</f>
        <v>0</v>
      </c>
      <c r="H28" s="371">
        <f>'在庫（雨衣）'!BP28</f>
        <v>0</v>
      </c>
      <c r="I28" s="371">
        <f>'在庫（雨衣）'!BQ28</f>
        <v>0</v>
      </c>
      <c r="J28" s="414">
        <f>'在庫（雨衣）'!BR28</f>
        <v>0</v>
      </c>
      <c r="K28" s="415">
        <f>'在庫（雨衣）'!BS28</f>
        <v>0</v>
      </c>
      <c r="L28" s="416">
        <v>28</v>
      </c>
      <c r="M28" s="417">
        <v>28</v>
      </c>
      <c r="N28" s="417">
        <v>28</v>
      </c>
      <c r="O28" s="417">
        <v>28</v>
      </c>
      <c r="P28" s="418"/>
      <c r="Q28" s="464"/>
      <c r="R28" s="465">
        <f>SUM(F28)*L28+SUM(G28)*M28+SUM(H28)*N28+SUM(I28)*O28+SUM(J28)*P28+SUM(K28)*Q28</f>
        <v>0</v>
      </c>
      <c r="S28" s="466" t="s">
        <v>182</v>
      </c>
      <c r="T28" s="467" t="s">
        <v>183</v>
      </c>
      <c r="U28" s="467" t="s">
        <v>184</v>
      </c>
      <c r="V28" s="467" t="s">
        <v>185</v>
      </c>
      <c r="W28" s="468"/>
      <c r="X28" s="469"/>
    </row>
    <row r="29" ht="60" customHeight="1" spans="2:24">
      <c r="B29" s="124" t="s">
        <v>186</v>
      </c>
      <c r="C29" s="124"/>
      <c r="D29" s="137" t="s">
        <v>23</v>
      </c>
      <c r="E29" s="369" t="s">
        <v>24</v>
      </c>
      <c r="F29" s="379">
        <f>'在庫（雨衣）'!BN29</f>
        <v>0</v>
      </c>
      <c r="G29" s="371">
        <v>0</v>
      </c>
      <c r="H29" s="371">
        <f>'在庫（雨衣）'!BP29</f>
        <v>0</v>
      </c>
      <c r="I29" s="371">
        <v>0</v>
      </c>
      <c r="J29" s="371">
        <f>'在庫（雨衣）'!BR29</f>
        <v>0</v>
      </c>
      <c r="K29" s="406">
        <f>'在庫（雨衣）'!BS29</f>
        <v>0</v>
      </c>
      <c r="L29" s="399">
        <v>35</v>
      </c>
      <c r="M29" s="400">
        <v>35</v>
      </c>
      <c r="N29" s="400">
        <v>35</v>
      </c>
      <c r="O29" s="400">
        <v>35</v>
      </c>
      <c r="P29" s="400">
        <v>35</v>
      </c>
      <c r="Q29" s="406"/>
      <c r="R29" s="441">
        <f>SUM(F29:F30)*L29+SUM(G29:G30)*M29+SUM(H29:H30)*N29+SUM(I29:I30)*O29+SUM(J29:J30)*P29+SUM(K29:K30)*Q29</f>
        <v>0</v>
      </c>
      <c r="S29" s="442" t="s">
        <v>187</v>
      </c>
      <c r="T29" s="443" t="s">
        <v>188</v>
      </c>
      <c r="U29" s="443" t="s">
        <v>189</v>
      </c>
      <c r="V29" s="443" t="s">
        <v>190</v>
      </c>
      <c r="W29" s="443" t="s">
        <v>191</v>
      </c>
      <c r="X29" s="444"/>
    </row>
    <row r="30" ht="60" customHeight="1" spans="2:24">
      <c r="B30" s="376"/>
      <c r="C30" s="376"/>
      <c r="D30" s="137" t="s">
        <v>31</v>
      </c>
      <c r="E30" s="369" t="s">
        <v>32</v>
      </c>
      <c r="F30" s="381">
        <f>'在庫（雨衣）'!BN30</f>
        <v>0</v>
      </c>
      <c r="G30" s="382">
        <f>'在庫（雨衣）'!BO30</f>
        <v>0</v>
      </c>
      <c r="H30" s="382">
        <f>'在庫（雨衣）'!BP30</f>
        <v>0</v>
      </c>
      <c r="I30" s="382">
        <f>'在庫（雨衣）'!BQ30</f>
        <v>0</v>
      </c>
      <c r="J30" s="382">
        <f>'在庫（雨衣）'!BR30</f>
        <v>0</v>
      </c>
      <c r="K30" s="403">
        <f>'在庫（雨衣）'!BS30</f>
        <v>0</v>
      </c>
      <c r="L30" s="404">
        <v>35</v>
      </c>
      <c r="M30" s="405">
        <v>35</v>
      </c>
      <c r="N30" s="405">
        <v>35</v>
      </c>
      <c r="O30" s="405">
        <v>35</v>
      </c>
      <c r="P30" s="405">
        <v>35</v>
      </c>
      <c r="Q30" s="403"/>
      <c r="R30" s="436"/>
      <c r="S30" s="437" t="s">
        <v>192</v>
      </c>
      <c r="T30" s="438" t="s">
        <v>193</v>
      </c>
      <c r="U30" s="438" t="s">
        <v>194</v>
      </c>
      <c r="V30" s="438" t="s">
        <v>195</v>
      </c>
      <c r="W30" s="438" t="s">
        <v>196</v>
      </c>
      <c r="X30" s="448"/>
    </row>
    <row r="31" customFormat="1" ht="30" customHeight="1" spans="2:30">
      <c r="B31" s="124" t="s">
        <v>197</v>
      </c>
      <c r="C31" s="124"/>
      <c r="D31" s="137" t="s">
        <v>154</v>
      </c>
      <c r="E31" s="369" t="s">
        <v>155</v>
      </c>
      <c r="F31" s="379">
        <f>'在庫（雨衣）'!BN31</f>
        <v>0</v>
      </c>
      <c r="G31" s="371">
        <f>'在庫（雨衣）'!BO31</f>
        <v>0</v>
      </c>
      <c r="H31" s="371">
        <f>'在庫（雨衣）'!BP31</f>
        <v>0</v>
      </c>
      <c r="I31" s="371">
        <f>'在庫（雨衣）'!BQ31</f>
        <v>0</v>
      </c>
      <c r="J31" s="371">
        <f>'在庫（雨衣）'!BR31</f>
        <v>0</v>
      </c>
      <c r="K31" s="407">
        <f>'在庫（雨衣）'!BS31</f>
        <v>0</v>
      </c>
      <c r="L31" s="399">
        <v>39</v>
      </c>
      <c r="M31" s="419">
        <v>39</v>
      </c>
      <c r="N31" s="419">
        <v>39</v>
      </c>
      <c r="O31" s="419">
        <v>39</v>
      </c>
      <c r="P31" s="419">
        <v>39</v>
      </c>
      <c r="Q31" s="470">
        <v>39</v>
      </c>
      <c r="R31" s="441">
        <f>SUM(F31:F34)*L31+SUM(G31:G34)*M31+SUM(H31:H34)*N31+SUM(I31:I34)*O31+SUM(J31:J34)*P31+SUM(K31:K34)*Q31</f>
        <v>0</v>
      </c>
      <c r="S31" s="442" t="s">
        <v>156</v>
      </c>
      <c r="T31" s="443" t="s">
        <v>157</v>
      </c>
      <c r="U31" s="443" t="s">
        <v>158</v>
      </c>
      <c r="V31" s="443" t="s">
        <v>159</v>
      </c>
      <c r="W31" s="443" t="s">
        <v>160</v>
      </c>
      <c r="X31" s="450" t="s">
        <v>161</v>
      </c>
      <c r="Y31" s="4"/>
      <c r="Z31" s="4"/>
      <c r="AA31" s="4"/>
      <c r="AB31" s="4"/>
      <c r="AC31" s="4"/>
      <c r="AD31" s="4"/>
    </row>
    <row r="32" customFormat="1" ht="30" customHeight="1" spans="2:30">
      <c r="B32" s="372"/>
      <c r="C32" s="372"/>
      <c r="D32" s="137" t="s">
        <v>23</v>
      </c>
      <c r="E32" s="369" t="s">
        <v>24</v>
      </c>
      <c r="F32" s="373">
        <f>'在庫（雨衣）'!BN32</f>
        <v>0</v>
      </c>
      <c r="G32" s="383">
        <f>'在庫（雨衣）'!BO32</f>
        <v>0</v>
      </c>
      <c r="H32" s="383">
        <f>'在庫（雨衣）'!BP32</f>
        <v>0</v>
      </c>
      <c r="I32" s="383">
        <f>'在庫（雨衣）'!BQ32</f>
        <v>0</v>
      </c>
      <c r="J32" s="383">
        <f>'在庫（雨衣）'!BR32</f>
        <v>0</v>
      </c>
      <c r="K32" s="413">
        <f>'在庫（雨衣）'!BS32</f>
        <v>0</v>
      </c>
      <c r="L32" s="401">
        <v>39</v>
      </c>
      <c r="M32" s="402">
        <v>39</v>
      </c>
      <c r="N32" s="402">
        <v>39</v>
      </c>
      <c r="O32" s="402">
        <v>39</v>
      </c>
      <c r="P32" s="402">
        <v>39</v>
      </c>
      <c r="Q32" s="462">
        <v>39</v>
      </c>
      <c r="R32" s="432"/>
      <c r="S32" s="445" t="s">
        <v>162</v>
      </c>
      <c r="T32" s="446" t="s">
        <v>163</v>
      </c>
      <c r="U32" s="446" t="s">
        <v>164</v>
      </c>
      <c r="V32" s="446" t="s">
        <v>165</v>
      </c>
      <c r="W32" s="446" t="s">
        <v>166</v>
      </c>
      <c r="X32" s="463" t="s">
        <v>167</v>
      </c>
      <c r="Y32" s="4"/>
      <c r="Z32" s="4"/>
      <c r="AA32" s="4"/>
      <c r="AB32" s="4"/>
      <c r="AC32" s="4"/>
      <c r="AD32" s="4"/>
    </row>
    <row r="33" customFormat="1" ht="30" customHeight="1" spans="2:30">
      <c r="B33" s="372"/>
      <c r="C33" s="372"/>
      <c r="D33" s="137" t="s">
        <v>31</v>
      </c>
      <c r="E33" s="369" t="s">
        <v>32</v>
      </c>
      <c r="F33" s="373">
        <f>'在庫（雨衣）'!BN33</f>
        <v>0</v>
      </c>
      <c r="G33" s="383">
        <f>'在庫（雨衣）'!BO33</f>
        <v>0</v>
      </c>
      <c r="H33" s="383">
        <f>'在庫（雨衣）'!BP33</f>
        <v>0</v>
      </c>
      <c r="I33" s="383">
        <f>'在庫（雨衣）'!BQ33</f>
        <v>0</v>
      </c>
      <c r="J33" s="383">
        <f>'在庫（雨衣）'!BR33</f>
        <v>0</v>
      </c>
      <c r="K33" s="413">
        <f>'在庫（雨衣）'!BS33</f>
        <v>0</v>
      </c>
      <c r="L33" s="401">
        <v>39</v>
      </c>
      <c r="M33" s="402">
        <v>39</v>
      </c>
      <c r="N33" s="402">
        <v>39</v>
      </c>
      <c r="O33" s="402">
        <v>39</v>
      </c>
      <c r="P33" s="402">
        <v>39</v>
      </c>
      <c r="Q33" s="462">
        <v>39</v>
      </c>
      <c r="R33" s="432"/>
      <c r="S33" s="445" t="s">
        <v>168</v>
      </c>
      <c r="T33" s="446" t="s">
        <v>169</v>
      </c>
      <c r="U33" s="446" t="s">
        <v>170</v>
      </c>
      <c r="V33" s="446" t="s">
        <v>171</v>
      </c>
      <c r="W33" s="446" t="s">
        <v>172</v>
      </c>
      <c r="X33" s="463" t="s">
        <v>173</v>
      </c>
      <c r="Y33" s="4"/>
      <c r="Z33" s="4"/>
      <c r="AA33" s="4"/>
      <c r="AB33" s="4"/>
      <c r="AC33" s="4"/>
      <c r="AD33" s="4"/>
    </row>
    <row r="34" customFormat="1" ht="30" customHeight="1" spans="2:30">
      <c r="B34" s="376"/>
      <c r="C34" s="376"/>
      <c r="D34" s="137" t="s">
        <v>131</v>
      </c>
      <c r="E34" s="369" t="s">
        <v>132</v>
      </c>
      <c r="F34" s="381">
        <f>'在庫（雨衣）'!BN34</f>
        <v>0</v>
      </c>
      <c r="G34" s="382">
        <f>'在庫（雨衣）'!BO34</f>
        <v>0</v>
      </c>
      <c r="H34" s="382">
        <f>'在庫（雨衣）'!BP34</f>
        <v>0</v>
      </c>
      <c r="I34" s="382">
        <f>'在庫（雨衣）'!BQ34</f>
        <v>0</v>
      </c>
      <c r="J34" s="382">
        <f>'在庫（雨衣）'!BR34</f>
        <v>0</v>
      </c>
      <c r="K34" s="408">
        <f>'在庫（雨衣）'!BS34</f>
        <v>0</v>
      </c>
      <c r="L34" s="404">
        <v>39</v>
      </c>
      <c r="M34" s="405">
        <v>39</v>
      </c>
      <c r="N34" s="405">
        <v>39</v>
      </c>
      <c r="O34" s="405">
        <v>39</v>
      </c>
      <c r="P34" s="405">
        <v>39</v>
      </c>
      <c r="Q34" s="451">
        <v>39</v>
      </c>
      <c r="R34" s="436"/>
      <c r="S34" s="437" t="s">
        <v>174</v>
      </c>
      <c r="T34" s="438" t="s">
        <v>175</v>
      </c>
      <c r="U34" s="438" t="s">
        <v>176</v>
      </c>
      <c r="V34" s="438" t="s">
        <v>177</v>
      </c>
      <c r="W34" s="438" t="s">
        <v>178</v>
      </c>
      <c r="X34" s="452" t="s">
        <v>179</v>
      </c>
      <c r="Y34" s="4"/>
      <c r="Z34" s="4"/>
      <c r="AA34" s="4"/>
      <c r="AB34" s="4"/>
      <c r="AC34" s="4"/>
      <c r="AD34" s="4"/>
    </row>
    <row r="35" customFormat="1" ht="140.1" customHeight="1" spans="2:30">
      <c r="B35" s="366" t="s">
        <v>226</v>
      </c>
      <c r="C35" s="366"/>
      <c r="D35" s="137" t="s">
        <v>227</v>
      </c>
      <c r="E35" s="369" t="s">
        <v>181</v>
      </c>
      <c r="F35" s="379">
        <f>'在庫（雨衣）'!BN35</f>
        <v>0</v>
      </c>
      <c r="G35" s="371">
        <f>'在庫（雨衣）'!BO35</f>
        <v>0</v>
      </c>
      <c r="H35" s="371">
        <f>'在庫（雨衣）'!BP35</f>
        <v>0</v>
      </c>
      <c r="I35" s="371">
        <f>'在庫（雨衣）'!BQ35</f>
        <v>0</v>
      </c>
      <c r="J35" s="420">
        <f>'在庫（雨衣）'!BR35</f>
        <v>0</v>
      </c>
      <c r="K35" s="415">
        <f>'在庫（雨衣）'!BS35</f>
        <v>0</v>
      </c>
      <c r="L35" s="416">
        <v>36</v>
      </c>
      <c r="M35" s="417">
        <v>36</v>
      </c>
      <c r="N35" s="417">
        <v>36</v>
      </c>
      <c r="O35" s="417">
        <v>36</v>
      </c>
      <c r="P35" s="417">
        <v>36</v>
      </c>
      <c r="Q35" s="464"/>
      <c r="R35" s="465">
        <f>SUM(F35)*L35+SUM(G35)*M35+SUM(H35)*N35+SUM(I35)*O35+SUM(J35)*P35+SUM(K35)*Q35</f>
        <v>0</v>
      </c>
      <c r="S35" s="466" t="s">
        <v>182</v>
      </c>
      <c r="T35" s="467" t="s">
        <v>183</v>
      </c>
      <c r="U35" s="467" t="s">
        <v>184</v>
      </c>
      <c r="V35" s="467" t="s">
        <v>185</v>
      </c>
      <c r="W35" s="468"/>
      <c r="X35" s="469"/>
      <c r="Y35" s="4"/>
      <c r="Z35" s="4"/>
      <c r="AA35" s="4"/>
      <c r="AB35" s="4"/>
      <c r="AC35" s="4"/>
      <c r="AD35" s="4"/>
    </row>
    <row r="36" customFormat="1" ht="140.1" customHeight="1" spans="2:30">
      <c r="B36" s="124" t="s">
        <v>233</v>
      </c>
      <c r="C36" s="124"/>
      <c r="D36" s="26" t="s">
        <v>234</v>
      </c>
      <c r="E36" s="384" t="s">
        <v>181</v>
      </c>
      <c r="F36" s="385">
        <f>'在庫（雨衣）'!BN36</f>
        <v>0</v>
      </c>
      <c r="G36" s="386">
        <f>'在庫（雨衣）'!BO36</f>
        <v>0</v>
      </c>
      <c r="H36" s="386">
        <f>'在庫（雨衣）'!BP36</f>
        <v>0</v>
      </c>
      <c r="I36" s="386">
        <f>'在庫（雨衣）'!BQ36</f>
        <v>0</v>
      </c>
      <c r="J36" s="421">
        <f>'在庫（雨衣）'!BR36</f>
        <v>0</v>
      </c>
      <c r="K36" s="422">
        <f>'在庫（雨衣）'!BS36</f>
        <v>0</v>
      </c>
      <c r="L36" s="423">
        <v>36</v>
      </c>
      <c r="M36" s="424">
        <v>36</v>
      </c>
      <c r="N36" s="424">
        <v>36</v>
      </c>
      <c r="O36" s="424">
        <v>36</v>
      </c>
      <c r="P36" s="424">
        <v>36</v>
      </c>
      <c r="Q36" s="424">
        <v>36</v>
      </c>
      <c r="R36" s="471">
        <f>SUM(F36)*L36+SUM(G36)*M36+SUM(H36)*N36+SUM(I36)*O36+SUM(J36)*P36+SUM(K36)*Q36</f>
        <v>0</v>
      </c>
      <c r="S36" s="472" t="s">
        <v>235</v>
      </c>
      <c r="T36" s="473" t="s">
        <v>236</v>
      </c>
      <c r="U36" s="473" t="s">
        <v>237</v>
      </c>
      <c r="V36" s="473" t="s">
        <v>238</v>
      </c>
      <c r="W36" s="474" t="s">
        <v>239</v>
      </c>
      <c r="X36" s="475"/>
      <c r="Y36" s="4"/>
      <c r="Z36" s="4"/>
      <c r="AA36" s="4"/>
      <c r="AB36" s="4"/>
      <c r="AC36" s="4"/>
      <c r="AD36" s="4"/>
    </row>
    <row r="37" customFormat="1" ht="36" customHeight="1" spans="2:30">
      <c r="B37" s="387" t="s">
        <v>246</v>
      </c>
      <c r="C37" s="388"/>
      <c r="D37" s="137" t="s">
        <v>247</v>
      </c>
      <c r="E37" s="369"/>
      <c r="F37" s="389">
        <v>0</v>
      </c>
      <c r="G37" s="385">
        <f>'在庫（雨衣）'!BO37</f>
        <v>0</v>
      </c>
      <c r="H37" s="385">
        <f>'在庫（雨衣）'!BP37</f>
        <v>0</v>
      </c>
      <c r="I37" s="385">
        <f>'在庫（雨衣）'!BQ37</f>
        <v>0</v>
      </c>
      <c r="J37" s="385">
        <f>'在庫（雨衣）'!BR37</f>
        <v>0</v>
      </c>
      <c r="K37" s="385">
        <f>'在庫（雨衣）'!BS37</f>
        <v>0</v>
      </c>
      <c r="L37" s="425">
        <v>40</v>
      </c>
      <c r="M37" s="417">
        <v>40</v>
      </c>
      <c r="N37" s="417">
        <v>40</v>
      </c>
      <c r="O37" s="417">
        <v>43</v>
      </c>
      <c r="P37" s="417">
        <v>43</v>
      </c>
      <c r="Q37" s="476">
        <v>43</v>
      </c>
      <c r="R37" s="477">
        <v>86</v>
      </c>
      <c r="S37" s="478"/>
      <c r="T37" s="478"/>
      <c r="U37" s="478"/>
      <c r="V37" s="478"/>
      <c r="W37" s="479"/>
      <c r="X37" s="480"/>
      <c r="Y37" s="4"/>
      <c r="Z37" s="4"/>
      <c r="AA37" s="4"/>
      <c r="AB37" s="4"/>
      <c r="AC37" s="4"/>
      <c r="AD37" s="4"/>
    </row>
    <row r="38" customFormat="1" ht="34" customHeight="1" spans="2:30">
      <c r="B38" s="390"/>
      <c r="C38" s="391"/>
      <c r="D38" s="137" t="s">
        <v>248</v>
      </c>
      <c r="E38" s="369"/>
      <c r="F38" s="385">
        <f>'在庫（雨衣）'!BN38</f>
        <v>0</v>
      </c>
      <c r="G38" s="385">
        <f>'在庫（雨衣）'!BO38</f>
        <v>0</v>
      </c>
      <c r="H38" s="385">
        <f>'在庫（雨衣）'!BP38</f>
        <v>0</v>
      </c>
      <c r="I38" s="385">
        <f>'在庫（雨衣）'!BQ38</f>
        <v>0</v>
      </c>
      <c r="J38" s="385">
        <v>2</v>
      </c>
      <c r="K38" s="385">
        <f>'在庫（雨衣）'!BS38</f>
        <v>0</v>
      </c>
      <c r="L38" s="425">
        <v>40</v>
      </c>
      <c r="M38" s="417">
        <v>40</v>
      </c>
      <c r="N38" s="417">
        <v>40</v>
      </c>
      <c r="O38" s="417">
        <v>43</v>
      </c>
      <c r="P38" s="417">
        <v>43</v>
      </c>
      <c r="Q38" s="476">
        <v>43</v>
      </c>
      <c r="R38" s="481"/>
      <c r="S38" s="478"/>
      <c r="T38" s="478"/>
      <c r="U38" s="478"/>
      <c r="V38" s="478"/>
      <c r="W38" s="479"/>
      <c r="X38" s="480"/>
      <c r="Y38" s="4"/>
      <c r="Z38" s="4"/>
      <c r="AA38" s="4"/>
      <c r="AB38" s="4"/>
      <c r="AC38" s="4"/>
      <c r="AD38" s="4"/>
    </row>
    <row r="39" customFormat="1" ht="36" customHeight="1" spans="2:30">
      <c r="B39" s="390"/>
      <c r="C39" s="391"/>
      <c r="D39" s="137" t="s">
        <v>249</v>
      </c>
      <c r="E39" s="369"/>
      <c r="F39" s="385">
        <f>'在庫（雨衣）'!BN39</f>
        <v>0</v>
      </c>
      <c r="G39" s="385">
        <f>'在庫（雨衣）'!BO39</f>
        <v>0</v>
      </c>
      <c r="H39" s="385">
        <f>'在庫（雨衣）'!BP39</f>
        <v>0</v>
      </c>
      <c r="I39" s="385">
        <f>'在庫（雨衣）'!BQ39</f>
        <v>0</v>
      </c>
      <c r="J39" s="385">
        <f>'在庫（雨衣）'!BR39</f>
        <v>0</v>
      </c>
      <c r="K39" s="385">
        <f>'在庫（雨衣）'!BS39</f>
        <v>0</v>
      </c>
      <c r="L39" s="425">
        <v>40</v>
      </c>
      <c r="M39" s="417">
        <v>40</v>
      </c>
      <c r="N39" s="417">
        <v>40</v>
      </c>
      <c r="O39" s="417">
        <v>43</v>
      </c>
      <c r="P39" s="417">
        <v>43</v>
      </c>
      <c r="Q39" s="476">
        <v>43</v>
      </c>
      <c r="R39" s="481"/>
      <c r="S39" s="478"/>
      <c r="T39" s="478"/>
      <c r="U39" s="478"/>
      <c r="V39" s="478"/>
      <c r="W39" s="479"/>
      <c r="X39" s="480"/>
      <c r="Y39" s="4"/>
      <c r="Z39" s="4"/>
      <c r="AA39" s="4"/>
      <c r="AB39" s="4"/>
      <c r="AC39" s="4"/>
      <c r="AD39" s="4"/>
    </row>
    <row r="40" customFormat="1" ht="32" customHeight="1" spans="2:30">
      <c r="B40" s="390"/>
      <c r="C40" s="391"/>
      <c r="D40" s="137" t="s">
        <v>250</v>
      </c>
      <c r="E40" s="369"/>
      <c r="F40" s="385">
        <f>'在庫（雨衣）'!BN40</f>
        <v>0</v>
      </c>
      <c r="G40" s="385">
        <f>'在庫（雨衣）'!BO40</f>
        <v>0</v>
      </c>
      <c r="H40" s="385">
        <f>'在庫（雨衣）'!BP40</f>
        <v>0</v>
      </c>
      <c r="I40" s="385">
        <f>'在庫（雨衣）'!BQ40</f>
        <v>0</v>
      </c>
      <c r="J40" s="385">
        <f>'在庫（雨衣）'!BR40</f>
        <v>0</v>
      </c>
      <c r="K40" s="385">
        <f>'在庫（雨衣）'!BS40</f>
        <v>0</v>
      </c>
      <c r="L40" s="425">
        <v>40</v>
      </c>
      <c r="M40" s="417">
        <v>40</v>
      </c>
      <c r="N40" s="417">
        <v>40</v>
      </c>
      <c r="O40" s="417">
        <v>43</v>
      </c>
      <c r="P40" s="417">
        <v>43</v>
      </c>
      <c r="Q40" s="476">
        <v>43</v>
      </c>
      <c r="R40" s="481"/>
      <c r="S40" s="478"/>
      <c r="T40" s="478"/>
      <c r="U40" s="478"/>
      <c r="V40" s="478"/>
      <c r="W40" s="479"/>
      <c r="X40" s="480"/>
      <c r="Y40" s="4"/>
      <c r="Z40" s="4"/>
      <c r="AA40" s="4"/>
      <c r="AB40" s="4"/>
      <c r="AC40" s="4"/>
      <c r="AD40" s="4"/>
    </row>
    <row r="41" customFormat="1" ht="61" customHeight="1" spans="2:30">
      <c r="B41" s="392"/>
      <c r="C41" s="393"/>
      <c r="D41" s="394" t="s">
        <v>251</v>
      </c>
      <c r="E41" s="395"/>
      <c r="F41" s="396">
        <f>'在庫（雨衣）'!BN41</f>
        <v>0</v>
      </c>
      <c r="G41" s="396">
        <f>'在庫（雨衣）'!BO41</f>
        <v>0</v>
      </c>
      <c r="H41" s="396">
        <f>'在庫（雨衣）'!BP41</f>
        <v>0</v>
      </c>
      <c r="I41" s="396">
        <f>'在庫（雨衣）'!BQ41</f>
        <v>0</v>
      </c>
      <c r="J41" s="396">
        <f>'在庫（雨衣）'!BR41</f>
        <v>0</v>
      </c>
      <c r="K41" s="396">
        <f>'在庫（雨衣）'!BS41</f>
        <v>0</v>
      </c>
      <c r="L41" s="425">
        <v>40</v>
      </c>
      <c r="M41" s="417">
        <v>40</v>
      </c>
      <c r="N41" s="417">
        <v>40</v>
      </c>
      <c r="O41" s="417">
        <v>43</v>
      </c>
      <c r="P41" s="417">
        <v>43</v>
      </c>
      <c r="Q41" s="476">
        <v>43</v>
      </c>
      <c r="R41" s="482"/>
      <c r="S41" s="478"/>
      <c r="T41" s="478"/>
      <c r="U41" s="478"/>
      <c r="V41" s="478"/>
      <c r="W41" s="479"/>
      <c r="X41" s="480"/>
      <c r="Y41" s="4"/>
      <c r="Z41" s="4"/>
      <c r="AA41" s="4"/>
      <c r="AB41" s="4"/>
      <c r="AC41" s="4"/>
      <c r="AD41" s="4"/>
    </row>
    <row r="42" s="4" customFormat="1" ht="99.95" customHeight="1" spans="2:24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 s="483">
        <f>SUM(R4:R41)</f>
        <v>748</v>
      </c>
      <c r="S42"/>
      <c r="T42"/>
      <c r="U42"/>
      <c r="V42"/>
      <c r="W42"/>
      <c r="X42"/>
    </row>
  </sheetData>
  <mergeCells count="23">
    <mergeCell ref="B37:B41"/>
    <mergeCell ref="C37:C41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R37:R41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DF18"/>
  <sheetViews>
    <sheetView showGridLines="0" zoomScale="55" zoomScaleNormal="55" workbookViewId="0">
      <pane xSplit="12" ySplit="3" topLeftCell="T8" activePane="bottomRight" state="frozen"/>
      <selection/>
      <selection pane="topRight"/>
      <selection pane="bottomLeft"/>
      <selection pane="bottomRight" activeCell="R80" sqref="R80"/>
    </sheetView>
  </sheetViews>
  <sheetFormatPr defaultColWidth="9" defaultRowHeight="25.8"/>
  <cols>
    <col min="1" max="1" width="7.49074074074074" customWidth="1"/>
    <col min="2" max="2" width="10.6296296296296" customWidth="1"/>
    <col min="3" max="3" width="25.6296296296296" customWidth="1"/>
    <col min="4" max="4" width="10.6296296296296" style="4" customWidth="1"/>
    <col min="5" max="5" width="15.6296296296296" style="4" customWidth="1"/>
    <col min="6" max="12" width="5.62962962962963" style="4" hidden="1" customWidth="1"/>
    <col min="13" max="33" width="5.62962962962963" customWidth="1"/>
    <col min="34" max="61" width="5.62962962962963" hidden="1" customWidth="1" outlineLevel="1"/>
    <col min="62" max="62" width="6.62962962962963" customWidth="1" collapsed="1"/>
    <col min="63" max="68" width="6.62962962962963" customWidth="1"/>
    <col min="69" max="75" width="5.62962962962963" customWidth="1"/>
    <col min="76" max="96" width="8.62962962962963" customWidth="1"/>
  </cols>
  <sheetData>
    <row r="1" ht="28.95" spans="1:71">
      <c r="A1" s="56" t="s">
        <v>0</v>
      </c>
      <c r="BQ1" s="99"/>
      <c r="BR1" s="99"/>
      <c r="BS1" s="99"/>
    </row>
    <row r="2" ht="60" customHeight="1" spans="6:96">
      <c r="F2" s="122" t="s">
        <v>1</v>
      </c>
      <c r="G2" s="123"/>
      <c r="H2" s="123"/>
      <c r="I2" s="123"/>
      <c r="J2" s="123"/>
      <c r="K2" s="123"/>
      <c r="L2" s="123"/>
      <c r="M2" s="122" t="s">
        <v>1</v>
      </c>
      <c r="N2" s="123"/>
      <c r="O2" s="123"/>
      <c r="P2" s="123"/>
      <c r="Q2" s="123"/>
      <c r="R2" s="123"/>
      <c r="S2" s="234"/>
      <c r="T2" s="235" t="s">
        <v>2</v>
      </c>
      <c r="U2" s="236"/>
      <c r="V2" s="236"/>
      <c r="W2" s="236"/>
      <c r="X2" s="236"/>
      <c r="Y2" s="236"/>
      <c r="Z2" s="251"/>
      <c r="AA2" s="252" t="s">
        <v>3</v>
      </c>
      <c r="AB2" s="253"/>
      <c r="AC2" s="253"/>
      <c r="AD2" s="253"/>
      <c r="AE2" s="253"/>
      <c r="AF2" s="253"/>
      <c r="AG2" s="265"/>
      <c r="AH2" s="266" t="s">
        <v>4</v>
      </c>
      <c r="AI2" s="267"/>
      <c r="AJ2" s="267"/>
      <c r="AK2" s="267"/>
      <c r="AL2" s="267"/>
      <c r="AM2" s="267"/>
      <c r="AN2" s="268"/>
      <c r="AO2" s="266" t="s">
        <v>5</v>
      </c>
      <c r="AP2" s="267"/>
      <c r="AQ2" s="267"/>
      <c r="AR2" s="267"/>
      <c r="AS2" s="267"/>
      <c r="AT2" s="267"/>
      <c r="AU2" s="268"/>
      <c r="AV2" s="266" t="s">
        <v>6</v>
      </c>
      <c r="AW2" s="284"/>
      <c r="AX2" s="284"/>
      <c r="AY2" s="284"/>
      <c r="AZ2" s="284"/>
      <c r="BA2" s="284"/>
      <c r="BB2" s="285"/>
      <c r="BC2" s="266" t="s">
        <v>7</v>
      </c>
      <c r="BD2" s="284"/>
      <c r="BE2" s="284"/>
      <c r="BF2" s="284"/>
      <c r="BG2" s="284"/>
      <c r="BH2" s="284"/>
      <c r="BI2" s="285"/>
      <c r="BJ2" s="266" t="s">
        <v>8</v>
      </c>
      <c r="BK2" s="267"/>
      <c r="BL2" s="267"/>
      <c r="BM2" s="267"/>
      <c r="BN2" s="267"/>
      <c r="BO2" s="267"/>
      <c r="BP2" s="268"/>
      <c r="BQ2" s="122" t="s">
        <v>9</v>
      </c>
      <c r="BR2" s="123"/>
      <c r="BS2" s="123"/>
      <c r="BT2" s="123"/>
      <c r="BU2" s="123"/>
      <c r="BV2" s="123"/>
      <c r="BW2" s="234"/>
      <c r="BX2" s="122" t="s">
        <v>0</v>
      </c>
      <c r="BY2" s="123"/>
      <c r="BZ2" s="123"/>
      <c r="CA2" s="123"/>
      <c r="CB2" s="123"/>
      <c r="CC2" s="123"/>
      <c r="CD2" s="234"/>
      <c r="CE2" s="122" t="s">
        <v>10</v>
      </c>
      <c r="CF2" s="123"/>
      <c r="CG2" s="123"/>
      <c r="CH2" s="123"/>
      <c r="CI2" s="123"/>
      <c r="CJ2" s="123"/>
      <c r="CK2" s="234"/>
      <c r="CL2" s="266" t="s">
        <v>11</v>
      </c>
      <c r="CM2" s="267"/>
      <c r="CN2" s="267"/>
      <c r="CO2" s="267"/>
      <c r="CP2" s="267"/>
      <c r="CQ2" s="267"/>
      <c r="CR2" s="268"/>
    </row>
    <row r="3" s="55" customFormat="1" ht="22.95" spans="2:96">
      <c r="B3" s="190" t="s">
        <v>12</v>
      </c>
      <c r="C3" s="190" t="s">
        <v>13</v>
      </c>
      <c r="D3" s="190" t="s">
        <v>14</v>
      </c>
      <c r="E3" s="191" t="s">
        <v>15</v>
      </c>
      <c r="F3" s="192">
        <v>90</v>
      </c>
      <c r="G3" s="192">
        <v>100</v>
      </c>
      <c r="H3" s="192">
        <v>110</v>
      </c>
      <c r="I3" s="192">
        <v>120</v>
      </c>
      <c r="J3" s="192">
        <v>130</v>
      </c>
      <c r="K3" s="214">
        <v>140</v>
      </c>
      <c r="L3" s="214">
        <v>150</v>
      </c>
      <c r="M3" s="215">
        <v>90</v>
      </c>
      <c r="N3" s="192">
        <v>100</v>
      </c>
      <c r="O3" s="192">
        <v>110</v>
      </c>
      <c r="P3" s="192">
        <v>120</v>
      </c>
      <c r="Q3" s="192">
        <v>130</v>
      </c>
      <c r="R3" s="214">
        <v>140</v>
      </c>
      <c r="S3" s="237">
        <v>150</v>
      </c>
      <c r="T3" s="238">
        <v>90</v>
      </c>
      <c r="U3" s="239">
        <v>100</v>
      </c>
      <c r="V3" s="239">
        <v>110</v>
      </c>
      <c r="W3" s="239">
        <v>120</v>
      </c>
      <c r="X3" s="239">
        <v>130</v>
      </c>
      <c r="Y3" s="254">
        <v>140</v>
      </c>
      <c r="Z3" s="237">
        <v>150</v>
      </c>
      <c r="AA3" s="238">
        <v>90</v>
      </c>
      <c r="AB3" s="239">
        <v>100</v>
      </c>
      <c r="AC3" s="239">
        <v>110</v>
      </c>
      <c r="AD3" s="239">
        <v>120</v>
      </c>
      <c r="AE3" s="239">
        <v>130</v>
      </c>
      <c r="AF3" s="254">
        <v>140</v>
      </c>
      <c r="AG3" s="237">
        <v>150</v>
      </c>
      <c r="AH3" s="215">
        <v>90</v>
      </c>
      <c r="AI3" s="192">
        <v>100</v>
      </c>
      <c r="AJ3" s="192">
        <v>110</v>
      </c>
      <c r="AK3" s="192">
        <v>120</v>
      </c>
      <c r="AL3" s="192">
        <v>130</v>
      </c>
      <c r="AM3" s="214">
        <v>140</v>
      </c>
      <c r="AN3" s="237">
        <v>150</v>
      </c>
      <c r="AO3" s="215">
        <v>90</v>
      </c>
      <c r="AP3" s="192">
        <v>100</v>
      </c>
      <c r="AQ3" s="192">
        <v>110</v>
      </c>
      <c r="AR3" s="192">
        <v>120</v>
      </c>
      <c r="AS3" s="192">
        <v>130</v>
      </c>
      <c r="AT3" s="214">
        <v>140</v>
      </c>
      <c r="AU3" s="237">
        <v>150</v>
      </c>
      <c r="AV3" s="238">
        <v>90</v>
      </c>
      <c r="AW3" s="239">
        <v>100</v>
      </c>
      <c r="AX3" s="239">
        <v>110</v>
      </c>
      <c r="AY3" s="239">
        <v>120</v>
      </c>
      <c r="AZ3" s="239">
        <v>130</v>
      </c>
      <c r="BA3" s="254">
        <v>140</v>
      </c>
      <c r="BB3" s="237">
        <v>150</v>
      </c>
      <c r="BC3" s="238">
        <v>90</v>
      </c>
      <c r="BD3" s="239">
        <v>100</v>
      </c>
      <c r="BE3" s="239">
        <v>110</v>
      </c>
      <c r="BF3" s="239">
        <v>120</v>
      </c>
      <c r="BG3" s="239">
        <v>130</v>
      </c>
      <c r="BH3" s="254">
        <v>140</v>
      </c>
      <c r="BI3" s="237">
        <v>150</v>
      </c>
      <c r="BJ3" s="238">
        <v>90</v>
      </c>
      <c r="BK3" s="239">
        <v>100</v>
      </c>
      <c r="BL3" s="239">
        <v>110</v>
      </c>
      <c r="BM3" s="239">
        <v>120</v>
      </c>
      <c r="BN3" s="239">
        <v>130</v>
      </c>
      <c r="BO3" s="254">
        <v>140</v>
      </c>
      <c r="BP3" s="237">
        <v>150</v>
      </c>
      <c r="BQ3" s="215">
        <v>90</v>
      </c>
      <c r="BR3" s="192">
        <v>100</v>
      </c>
      <c r="BS3" s="192">
        <v>110</v>
      </c>
      <c r="BT3" s="192">
        <v>120</v>
      </c>
      <c r="BU3" s="192">
        <v>130</v>
      </c>
      <c r="BV3" s="214">
        <v>140</v>
      </c>
      <c r="BW3" s="237">
        <v>150</v>
      </c>
      <c r="BX3" s="215">
        <v>90</v>
      </c>
      <c r="BY3" s="192">
        <v>100</v>
      </c>
      <c r="BZ3" s="192">
        <v>110</v>
      </c>
      <c r="CA3" s="192">
        <v>120</v>
      </c>
      <c r="CB3" s="192">
        <v>130</v>
      </c>
      <c r="CC3" s="214">
        <v>140</v>
      </c>
      <c r="CD3" s="237">
        <v>150</v>
      </c>
      <c r="CE3" s="215">
        <v>90</v>
      </c>
      <c r="CF3" s="192">
        <v>100</v>
      </c>
      <c r="CG3" s="192">
        <v>110</v>
      </c>
      <c r="CH3" s="192">
        <v>120</v>
      </c>
      <c r="CI3" s="192">
        <v>130</v>
      </c>
      <c r="CJ3" s="214">
        <v>140</v>
      </c>
      <c r="CK3" s="237">
        <v>150</v>
      </c>
      <c r="CL3" s="238">
        <v>90</v>
      </c>
      <c r="CM3" s="239">
        <v>100</v>
      </c>
      <c r="CN3" s="239">
        <v>110</v>
      </c>
      <c r="CO3" s="239">
        <v>120</v>
      </c>
      <c r="CP3" s="239">
        <v>130</v>
      </c>
      <c r="CQ3" s="254">
        <v>140</v>
      </c>
      <c r="CR3" s="237">
        <v>150</v>
      </c>
    </row>
    <row r="4" ht="99.95" customHeight="1" spans="2:108">
      <c r="B4" s="7" t="s">
        <v>252</v>
      </c>
      <c r="C4" s="127"/>
      <c r="D4" s="193" t="s">
        <v>253</v>
      </c>
      <c r="E4" s="194" t="s">
        <v>254</v>
      </c>
      <c r="F4" s="195" t="s">
        <v>255</v>
      </c>
      <c r="G4" s="195" t="s">
        <v>256</v>
      </c>
      <c r="H4" s="195" t="s">
        <v>257</v>
      </c>
      <c r="I4" s="195" t="s">
        <v>258</v>
      </c>
      <c r="J4" s="195" t="s">
        <v>259</v>
      </c>
      <c r="K4" s="216"/>
      <c r="L4" s="217"/>
      <c r="M4" s="218">
        <v>2</v>
      </c>
      <c r="N4" s="219">
        <v>3</v>
      </c>
      <c r="O4" s="219">
        <v>2</v>
      </c>
      <c r="P4" s="219">
        <v>2</v>
      </c>
      <c r="Q4" s="219">
        <v>2</v>
      </c>
      <c r="R4" s="240"/>
      <c r="S4" s="241"/>
      <c r="T4" s="81">
        <v>4</v>
      </c>
      <c r="U4" s="37">
        <v>1</v>
      </c>
      <c r="V4" s="37">
        <v>3</v>
      </c>
      <c r="W4" s="37">
        <v>4</v>
      </c>
      <c r="X4" s="37">
        <v>9</v>
      </c>
      <c r="Y4" s="255"/>
      <c r="Z4" s="256"/>
      <c r="AA4" s="81"/>
      <c r="AB4" s="37"/>
      <c r="AC4" s="37"/>
      <c r="AD4" s="37"/>
      <c r="AE4" s="37"/>
      <c r="AF4" s="255"/>
      <c r="AG4" s="256"/>
      <c r="AH4" s="269"/>
      <c r="AI4" s="270"/>
      <c r="AJ4" s="270"/>
      <c r="AK4" s="270"/>
      <c r="AL4" s="270"/>
      <c r="AM4" s="271"/>
      <c r="AN4" s="241"/>
      <c r="AO4" s="269"/>
      <c r="AP4" s="270"/>
      <c r="AQ4" s="270"/>
      <c r="AR4" s="270"/>
      <c r="AS4" s="270"/>
      <c r="AT4" s="271"/>
      <c r="AU4" s="241"/>
      <c r="AV4" s="82"/>
      <c r="AW4" s="286"/>
      <c r="AX4" s="286"/>
      <c r="AY4" s="286"/>
      <c r="AZ4" s="286"/>
      <c r="BA4" s="287"/>
      <c r="BB4" s="288"/>
      <c r="BC4" s="289"/>
      <c r="BD4" s="290"/>
      <c r="BE4" s="290"/>
      <c r="BF4" s="290"/>
      <c r="BG4" s="290"/>
      <c r="BH4" s="311"/>
      <c r="BI4" s="288"/>
      <c r="BJ4" s="289"/>
      <c r="BK4" s="290"/>
      <c r="BL4" s="290"/>
      <c r="BM4" s="290"/>
      <c r="BN4" s="290"/>
      <c r="BO4" s="311"/>
      <c r="BP4" s="288"/>
      <c r="BQ4" s="316">
        <f t="shared" ref="BQ4:BU11" si="0">IF($A$1="补货",M4+T4+AA4,M4)</f>
        <v>6</v>
      </c>
      <c r="BR4" s="317">
        <f t="shared" si="0"/>
        <v>4</v>
      </c>
      <c r="BS4" s="317">
        <f t="shared" si="0"/>
        <v>5</v>
      </c>
      <c r="BT4" s="317">
        <f t="shared" si="0"/>
        <v>6</v>
      </c>
      <c r="BU4" s="317">
        <f t="shared" si="0"/>
        <v>11</v>
      </c>
      <c r="BV4" s="317">
        <f t="shared" ref="BV4:BV18" si="1">IF($A$1="补货",R4+Y4+AF4,R4)</f>
        <v>0</v>
      </c>
      <c r="BW4" s="317">
        <f t="shared" ref="BW4:BW18" si="2">IF($A$1="补货",S4+Z4+AG4,S4)</f>
        <v>0</v>
      </c>
      <c r="BX4" s="81"/>
      <c r="BY4" s="37"/>
      <c r="BZ4" s="37"/>
      <c r="CA4" s="37"/>
      <c r="CB4" s="37"/>
      <c r="CC4" s="255"/>
      <c r="CD4" s="256"/>
      <c r="CE4" s="316">
        <f t="shared" ref="CE4:CI11" si="3">BQ4+BX4</f>
        <v>6</v>
      </c>
      <c r="CF4" s="332">
        <f t="shared" si="3"/>
        <v>4</v>
      </c>
      <c r="CG4" s="332">
        <f t="shared" si="3"/>
        <v>5</v>
      </c>
      <c r="CH4" s="332">
        <f t="shared" si="3"/>
        <v>6</v>
      </c>
      <c r="CI4" s="332">
        <f t="shared" si="3"/>
        <v>11</v>
      </c>
      <c r="CJ4" s="332">
        <f t="shared" ref="CJ4:CJ18" si="4">BV4+CC4</f>
        <v>0</v>
      </c>
      <c r="CK4" s="332">
        <f t="shared" ref="CK4:CK18" si="5">BW4+CD4</f>
        <v>0</v>
      </c>
      <c r="CL4" s="346" t="str">
        <f t="shared" ref="CL4:CP11" si="6">IF(BJ4&lt;&gt;0,CE4/BJ4*7,"-")</f>
        <v>-</v>
      </c>
      <c r="CM4" s="347" t="str">
        <f t="shared" si="6"/>
        <v>-</v>
      </c>
      <c r="CN4" s="347" t="str">
        <f t="shared" si="6"/>
        <v>-</v>
      </c>
      <c r="CO4" s="347" t="str">
        <f t="shared" si="6"/>
        <v>-</v>
      </c>
      <c r="CP4" s="347" t="str">
        <f t="shared" si="6"/>
        <v>-</v>
      </c>
      <c r="CQ4" s="348" t="str">
        <f t="shared" ref="CQ4:CQ18" si="7">IF(BO4&lt;&gt;0,CJ4/BO4*7,"-")</f>
        <v>-</v>
      </c>
      <c r="CR4" s="349" t="str">
        <f t="shared" ref="CR4:CR11" si="8">IF(BP4&lt;&gt;0,CK4/BP4*7,"-")</f>
        <v>-</v>
      </c>
      <c r="CS4">
        <v>1880</v>
      </c>
      <c r="CT4">
        <v>1880</v>
      </c>
      <c r="CU4">
        <v>1880</v>
      </c>
      <c r="CV4">
        <v>1880</v>
      </c>
      <c r="CW4">
        <v>1880</v>
      </c>
      <c r="CZ4" t="s">
        <v>30</v>
      </c>
      <c r="DA4" t="s">
        <v>30</v>
      </c>
      <c r="DB4" t="s">
        <v>30</v>
      </c>
      <c r="DC4" t="s">
        <v>30</v>
      </c>
      <c r="DD4" t="s">
        <v>30</v>
      </c>
    </row>
    <row r="5" ht="99.95" customHeight="1" spans="2:108">
      <c r="B5" s="132"/>
      <c r="C5" s="133"/>
      <c r="D5" s="196" t="s">
        <v>260</v>
      </c>
      <c r="E5" s="197" t="s">
        <v>261</v>
      </c>
      <c r="F5" s="198" t="s">
        <v>262</v>
      </c>
      <c r="G5" s="198" t="s">
        <v>263</v>
      </c>
      <c r="H5" s="198" t="s">
        <v>264</v>
      </c>
      <c r="I5" s="198" t="s">
        <v>265</v>
      </c>
      <c r="J5" s="198" t="s">
        <v>266</v>
      </c>
      <c r="K5" s="198"/>
      <c r="L5" s="220"/>
      <c r="M5" s="221">
        <v>3</v>
      </c>
      <c r="N5" s="222">
        <v>3</v>
      </c>
      <c r="O5" s="222">
        <v>3</v>
      </c>
      <c r="P5" s="222">
        <v>2</v>
      </c>
      <c r="Q5" s="222">
        <v>1</v>
      </c>
      <c r="R5" s="242"/>
      <c r="S5" s="243"/>
      <c r="T5" s="84">
        <v>10</v>
      </c>
      <c r="U5" s="40">
        <v>5</v>
      </c>
      <c r="V5" s="40">
        <v>5</v>
      </c>
      <c r="W5" s="40">
        <v>5</v>
      </c>
      <c r="X5" s="40">
        <v>1</v>
      </c>
      <c r="Y5" s="257"/>
      <c r="Z5" s="258"/>
      <c r="AA5" s="84"/>
      <c r="AB5" s="40"/>
      <c r="AC5" s="40"/>
      <c r="AD5" s="40"/>
      <c r="AE5" s="40"/>
      <c r="AF5" s="257"/>
      <c r="AG5" s="258"/>
      <c r="AH5" s="272"/>
      <c r="AI5" s="273"/>
      <c r="AJ5" s="273"/>
      <c r="AK5" s="273"/>
      <c r="AL5" s="273"/>
      <c r="AM5" s="274"/>
      <c r="AN5" s="243"/>
      <c r="AO5" s="272"/>
      <c r="AP5" s="273"/>
      <c r="AQ5" s="273"/>
      <c r="AR5" s="273"/>
      <c r="AS5" s="273"/>
      <c r="AT5" s="274"/>
      <c r="AU5" s="243"/>
      <c r="AV5" s="85"/>
      <c r="AW5" s="291"/>
      <c r="AX5" s="291"/>
      <c r="AY5" s="291"/>
      <c r="AZ5" s="291">
        <v>1</v>
      </c>
      <c r="BA5" s="292"/>
      <c r="BB5" s="293"/>
      <c r="BC5" s="294"/>
      <c r="BD5" s="295"/>
      <c r="BE5" s="295"/>
      <c r="BF5" s="295"/>
      <c r="BG5" s="295">
        <v>1</v>
      </c>
      <c r="BH5" s="312"/>
      <c r="BI5" s="293"/>
      <c r="BJ5" s="294"/>
      <c r="BK5" s="295"/>
      <c r="BL5" s="295"/>
      <c r="BM5" s="295"/>
      <c r="BN5" s="295">
        <v>0.05</v>
      </c>
      <c r="BO5" s="312"/>
      <c r="BP5" s="293"/>
      <c r="BQ5" s="318">
        <f t="shared" si="0"/>
        <v>13</v>
      </c>
      <c r="BR5" s="319">
        <f t="shared" si="0"/>
        <v>8</v>
      </c>
      <c r="BS5" s="319">
        <f t="shared" si="0"/>
        <v>8</v>
      </c>
      <c r="BT5" s="319">
        <f t="shared" si="0"/>
        <v>7</v>
      </c>
      <c r="BU5" s="319">
        <f t="shared" si="0"/>
        <v>2</v>
      </c>
      <c r="BV5" s="319">
        <f t="shared" si="1"/>
        <v>0</v>
      </c>
      <c r="BW5" s="319">
        <f t="shared" si="2"/>
        <v>0</v>
      </c>
      <c r="BX5" s="84"/>
      <c r="BY5" s="40"/>
      <c r="BZ5" s="40"/>
      <c r="CA5" s="40"/>
      <c r="CB5" s="40"/>
      <c r="CC5" s="257"/>
      <c r="CD5" s="258"/>
      <c r="CE5" s="333">
        <f t="shared" si="3"/>
        <v>13</v>
      </c>
      <c r="CF5" s="334">
        <f t="shared" si="3"/>
        <v>8</v>
      </c>
      <c r="CG5" s="334">
        <f t="shared" si="3"/>
        <v>8</v>
      </c>
      <c r="CH5" s="334">
        <f t="shared" si="3"/>
        <v>7</v>
      </c>
      <c r="CI5" s="334">
        <f t="shared" si="3"/>
        <v>2</v>
      </c>
      <c r="CJ5" s="334">
        <f t="shared" si="4"/>
        <v>0</v>
      </c>
      <c r="CK5" s="334">
        <f t="shared" si="5"/>
        <v>0</v>
      </c>
      <c r="CL5" s="350" t="str">
        <f t="shared" si="6"/>
        <v>-</v>
      </c>
      <c r="CM5" s="351" t="str">
        <f t="shared" si="6"/>
        <v>-</v>
      </c>
      <c r="CN5" s="351" t="str">
        <f t="shared" si="6"/>
        <v>-</v>
      </c>
      <c r="CO5" s="351" t="str">
        <f t="shared" si="6"/>
        <v>-</v>
      </c>
      <c r="CP5" s="351">
        <f t="shared" si="6"/>
        <v>280</v>
      </c>
      <c r="CQ5" s="352" t="str">
        <f t="shared" si="7"/>
        <v>-</v>
      </c>
      <c r="CR5" s="353" t="str">
        <f t="shared" si="8"/>
        <v>-</v>
      </c>
      <c r="CS5">
        <v>1880</v>
      </c>
      <c r="CT5">
        <v>1880</v>
      </c>
      <c r="CU5">
        <v>1880</v>
      </c>
      <c r="CV5">
        <v>1880</v>
      </c>
      <c r="CW5">
        <v>1880</v>
      </c>
      <c r="CZ5" t="s">
        <v>30</v>
      </c>
      <c r="DA5" t="s">
        <v>30</v>
      </c>
      <c r="DB5" t="s">
        <v>30</v>
      </c>
      <c r="DC5" t="s">
        <v>30</v>
      </c>
      <c r="DD5" t="s">
        <v>30</v>
      </c>
    </row>
    <row r="6" ht="99.95" customHeight="1" spans="2:108">
      <c r="B6" s="132"/>
      <c r="C6" s="133"/>
      <c r="D6" s="196" t="s">
        <v>267</v>
      </c>
      <c r="E6" s="199" t="s">
        <v>268</v>
      </c>
      <c r="F6" s="198" t="s">
        <v>269</v>
      </c>
      <c r="G6" s="198" t="s">
        <v>270</v>
      </c>
      <c r="H6" s="198" t="s">
        <v>271</v>
      </c>
      <c r="I6" s="198" t="s">
        <v>272</v>
      </c>
      <c r="J6" s="198" t="s">
        <v>273</v>
      </c>
      <c r="K6" s="198"/>
      <c r="L6" s="220"/>
      <c r="M6" s="221">
        <v>1</v>
      </c>
      <c r="N6" s="222">
        <v>1</v>
      </c>
      <c r="O6" s="222">
        <v>3</v>
      </c>
      <c r="P6" s="222">
        <v>2</v>
      </c>
      <c r="Q6" s="222">
        <v>2</v>
      </c>
      <c r="R6" s="242"/>
      <c r="S6" s="243"/>
      <c r="T6" s="84">
        <v>8</v>
      </c>
      <c r="U6" s="40">
        <v>1</v>
      </c>
      <c r="V6" s="40">
        <v>3</v>
      </c>
      <c r="W6" s="40">
        <v>4</v>
      </c>
      <c r="X6" s="40">
        <v>9</v>
      </c>
      <c r="Y6" s="257"/>
      <c r="Z6" s="258"/>
      <c r="AA6" s="84"/>
      <c r="AB6" s="40"/>
      <c r="AC6" s="40"/>
      <c r="AD6" s="40"/>
      <c r="AE6" s="40"/>
      <c r="AF6" s="257"/>
      <c r="AG6" s="258"/>
      <c r="AH6" s="272"/>
      <c r="AI6" s="273"/>
      <c r="AJ6" s="273"/>
      <c r="AK6" s="273"/>
      <c r="AL6" s="273">
        <v>1</v>
      </c>
      <c r="AM6" s="274"/>
      <c r="AN6" s="243"/>
      <c r="AO6" s="272"/>
      <c r="AP6" s="273">
        <v>1</v>
      </c>
      <c r="AQ6" s="273"/>
      <c r="AR6" s="273"/>
      <c r="AS6" s="273">
        <v>1</v>
      </c>
      <c r="AT6" s="274"/>
      <c r="AU6" s="243"/>
      <c r="AV6" s="85"/>
      <c r="AW6" s="291">
        <v>2</v>
      </c>
      <c r="AX6" s="291"/>
      <c r="AY6" s="291"/>
      <c r="AZ6" s="291">
        <v>2</v>
      </c>
      <c r="BA6" s="292"/>
      <c r="BB6" s="293"/>
      <c r="BC6" s="294">
        <v>1</v>
      </c>
      <c r="BD6" s="295">
        <v>3</v>
      </c>
      <c r="BE6" s="295"/>
      <c r="BF6" s="295"/>
      <c r="BG6" s="295">
        <v>2</v>
      </c>
      <c r="BH6" s="312"/>
      <c r="BI6" s="293"/>
      <c r="BJ6" s="294">
        <v>0.02</v>
      </c>
      <c r="BK6" s="295">
        <v>0.19</v>
      </c>
      <c r="BL6" s="295"/>
      <c r="BM6" s="295"/>
      <c r="BN6" s="295">
        <v>0.32</v>
      </c>
      <c r="BO6" s="312"/>
      <c r="BP6" s="293"/>
      <c r="BQ6" s="318">
        <f t="shared" si="0"/>
        <v>9</v>
      </c>
      <c r="BR6" s="319">
        <f t="shared" si="0"/>
        <v>2</v>
      </c>
      <c r="BS6" s="319">
        <f t="shared" si="0"/>
        <v>6</v>
      </c>
      <c r="BT6" s="319">
        <f t="shared" si="0"/>
        <v>6</v>
      </c>
      <c r="BU6" s="319">
        <f t="shared" si="0"/>
        <v>11</v>
      </c>
      <c r="BV6" s="319">
        <f t="shared" si="1"/>
        <v>0</v>
      </c>
      <c r="BW6" s="319">
        <f t="shared" si="2"/>
        <v>0</v>
      </c>
      <c r="BX6" s="84"/>
      <c r="BY6" s="40"/>
      <c r="BZ6" s="40"/>
      <c r="CA6" s="40"/>
      <c r="CB6" s="40"/>
      <c r="CC6" s="257"/>
      <c r="CD6" s="258"/>
      <c r="CE6" s="333">
        <f t="shared" si="3"/>
        <v>9</v>
      </c>
      <c r="CF6" s="334">
        <f t="shared" si="3"/>
        <v>2</v>
      </c>
      <c r="CG6" s="334">
        <f t="shared" si="3"/>
        <v>6</v>
      </c>
      <c r="CH6" s="334">
        <f t="shared" si="3"/>
        <v>6</v>
      </c>
      <c r="CI6" s="334">
        <f t="shared" si="3"/>
        <v>11</v>
      </c>
      <c r="CJ6" s="334">
        <f t="shared" si="4"/>
        <v>0</v>
      </c>
      <c r="CK6" s="334">
        <f t="shared" si="5"/>
        <v>0</v>
      </c>
      <c r="CL6" s="350">
        <f t="shared" si="6"/>
        <v>3150</v>
      </c>
      <c r="CM6" s="351">
        <f t="shared" si="6"/>
        <v>73.6842105263158</v>
      </c>
      <c r="CN6" s="351" t="str">
        <f t="shared" si="6"/>
        <v>-</v>
      </c>
      <c r="CO6" s="351" t="str">
        <f t="shared" si="6"/>
        <v>-</v>
      </c>
      <c r="CP6" s="351">
        <f t="shared" si="6"/>
        <v>240.625</v>
      </c>
      <c r="CQ6" s="352" t="str">
        <f t="shared" si="7"/>
        <v>-</v>
      </c>
      <c r="CR6" s="353" t="str">
        <f t="shared" si="8"/>
        <v>-</v>
      </c>
      <c r="CS6">
        <v>1880</v>
      </c>
      <c r="CT6">
        <v>1880</v>
      </c>
      <c r="CU6">
        <v>1880</v>
      </c>
      <c r="CV6">
        <v>1880</v>
      </c>
      <c r="CW6">
        <v>1880</v>
      </c>
      <c r="CZ6" t="s">
        <v>30</v>
      </c>
      <c r="DA6" t="s">
        <v>30</v>
      </c>
      <c r="DB6" t="s">
        <v>30</v>
      </c>
      <c r="DC6" t="s">
        <v>30</v>
      </c>
      <c r="DD6" t="s">
        <v>30</v>
      </c>
    </row>
    <row r="7" ht="99.95" customHeight="1" spans="2:108">
      <c r="B7" s="139"/>
      <c r="C7" s="140"/>
      <c r="D7" s="200" t="s">
        <v>274</v>
      </c>
      <c r="E7" s="201" t="s">
        <v>274</v>
      </c>
      <c r="F7" s="202" t="s">
        <v>275</v>
      </c>
      <c r="G7" s="202" t="s">
        <v>276</v>
      </c>
      <c r="H7" s="202" t="s">
        <v>277</v>
      </c>
      <c r="I7" s="202" t="s">
        <v>278</v>
      </c>
      <c r="J7" s="202" t="s">
        <v>279</v>
      </c>
      <c r="K7" s="202"/>
      <c r="L7" s="223"/>
      <c r="M7" s="224">
        <v>2</v>
      </c>
      <c r="N7" s="225">
        <v>2</v>
      </c>
      <c r="O7" s="225">
        <v>3</v>
      </c>
      <c r="P7" s="225">
        <v>1</v>
      </c>
      <c r="Q7" s="225">
        <v>2</v>
      </c>
      <c r="R7" s="244"/>
      <c r="S7" s="245"/>
      <c r="T7" s="95">
        <v>2</v>
      </c>
      <c r="U7" s="50">
        <v>5</v>
      </c>
      <c r="V7" s="50">
        <v>2</v>
      </c>
      <c r="W7" s="50">
        <v>2</v>
      </c>
      <c r="X7" s="50">
        <v>2</v>
      </c>
      <c r="Y7" s="259"/>
      <c r="Z7" s="260"/>
      <c r="AA7" s="95"/>
      <c r="AB7" s="50"/>
      <c r="AC7" s="50"/>
      <c r="AD7" s="50"/>
      <c r="AE7" s="50"/>
      <c r="AF7" s="259"/>
      <c r="AG7" s="260"/>
      <c r="AH7" s="275"/>
      <c r="AI7" s="276"/>
      <c r="AJ7" s="276"/>
      <c r="AK7" s="276"/>
      <c r="AL7" s="276"/>
      <c r="AM7" s="277"/>
      <c r="AN7" s="245"/>
      <c r="AO7" s="275"/>
      <c r="AP7" s="276"/>
      <c r="AQ7" s="276"/>
      <c r="AR7" s="276"/>
      <c r="AS7" s="276"/>
      <c r="AT7" s="277"/>
      <c r="AU7" s="245"/>
      <c r="AV7" s="96"/>
      <c r="AW7" s="296"/>
      <c r="AX7" s="296"/>
      <c r="AY7" s="296">
        <v>1</v>
      </c>
      <c r="AZ7" s="296"/>
      <c r="BA7" s="297"/>
      <c r="BB7" s="298"/>
      <c r="BC7" s="299"/>
      <c r="BD7" s="300"/>
      <c r="BE7" s="300"/>
      <c r="BF7" s="300">
        <v>1</v>
      </c>
      <c r="BG7" s="300"/>
      <c r="BH7" s="313"/>
      <c r="BI7" s="298"/>
      <c r="BJ7" s="299"/>
      <c r="BK7" s="300"/>
      <c r="BL7" s="300"/>
      <c r="BM7" s="300">
        <v>0.05</v>
      </c>
      <c r="BN7" s="300"/>
      <c r="BO7" s="313"/>
      <c r="BP7" s="298"/>
      <c r="BQ7" s="320">
        <f t="shared" si="0"/>
        <v>4</v>
      </c>
      <c r="BR7" s="321">
        <f t="shared" si="0"/>
        <v>7</v>
      </c>
      <c r="BS7" s="321">
        <f t="shared" si="0"/>
        <v>5</v>
      </c>
      <c r="BT7" s="321">
        <f t="shared" si="0"/>
        <v>3</v>
      </c>
      <c r="BU7" s="321">
        <f t="shared" si="0"/>
        <v>4</v>
      </c>
      <c r="BV7" s="321">
        <f t="shared" si="1"/>
        <v>0</v>
      </c>
      <c r="BW7" s="321">
        <f t="shared" si="2"/>
        <v>0</v>
      </c>
      <c r="BX7" s="95"/>
      <c r="BY7" s="50"/>
      <c r="BZ7" s="50"/>
      <c r="CA7" s="50"/>
      <c r="CB7" s="50"/>
      <c r="CC7" s="259"/>
      <c r="CD7" s="260"/>
      <c r="CE7" s="335">
        <f t="shared" si="3"/>
        <v>4</v>
      </c>
      <c r="CF7" s="336">
        <f t="shared" si="3"/>
        <v>7</v>
      </c>
      <c r="CG7" s="336">
        <f t="shared" si="3"/>
        <v>5</v>
      </c>
      <c r="CH7" s="336">
        <f t="shared" si="3"/>
        <v>3</v>
      </c>
      <c r="CI7" s="336">
        <f t="shared" si="3"/>
        <v>4</v>
      </c>
      <c r="CJ7" s="336">
        <f t="shared" si="4"/>
        <v>0</v>
      </c>
      <c r="CK7" s="336">
        <f t="shared" si="5"/>
        <v>0</v>
      </c>
      <c r="CL7" s="354" t="str">
        <f t="shared" si="6"/>
        <v>-</v>
      </c>
      <c r="CM7" s="355" t="str">
        <f t="shared" si="6"/>
        <v>-</v>
      </c>
      <c r="CN7" s="355" t="str">
        <f t="shared" si="6"/>
        <v>-</v>
      </c>
      <c r="CO7" s="355">
        <f t="shared" si="6"/>
        <v>420</v>
      </c>
      <c r="CP7" s="355" t="str">
        <f t="shared" si="6"/>
        <v>-</v>
      </c>
      <c r="CQ7" s="356" t="str">
        <f t="shared" si="7"/>
        <v>-</v>
      </c>
      <c r="CR7" s="357" t="str">
        <f t="shared" si="8"/>
        <v>-</v>
      </c>
      <c r="CS7">
        <v>1880</v>
      </c>
      <c r="CT7">
        <v>1880</v>
      </c>
      <c r="CU7">
        <v>1880</v>
      </c>
      <c r="CV7">
        <v>1880</v>
      </c>
      <c r="CW7">
        <v>1880</v>
      </c>
      <c r="CZ7" t="s">
        <v>30</v>
      </c>
      <c r="DA7" t="s">
        <v>30</v>
      </c>
      <c r="DB7" t="s">
        <v>30</v>
      </c>
      <c r="DC7" t="s">
        <v>30</v>
      </c>
      <c r="DD7" t="s">
        <v>30</v>
      </c>
    </row>
    <row r="8" ht="99.95" customHeight="1" spans="2:108">
      <c r="B8" s="12" t="s">
        <v>280</v>
      </c>
      <c r="C8" s="203"/>
      <c r="D8" s="204" t="s">
        <v>281</v>
      </c>
      <c r="E8" s="74" t="s">
        <v>282</v>
      </c>
      <c r="F8" s="205" t="s">
        <v>283</v>
      </c>
      <c r="G8" s="205" t="s">
        <v>284</v>
      </c>
      <c r="H8" s="205" t="s">
        <v>285</v>
      </c>
      <c r="I8" s="205" t="s">
        <v>286</v>
      </c>
      <c r="J8" s="205" t="s">
        <v>287</v>
      </c>
      <c r="K8" s="205"/>
      <c r="L8" s="226"/>
      <c r="M8" s="227">
        <v>3</v>
      </c>
      <c r="N8" s="228">
        <v>3</v>
      </c>
      <c r="O8" s="228"/>
      <c r="P8" s="228">
        <v>1</v>
      </c>
      <c r="Q8" s="228"/>
      <c r="R8" s="246"/>
      <c r="S8" s="247"/>
      <c r="T8" s="98">
        <v>5</v>
      </c>
      <c r="U8" s="248"/>
      <c r="V8" s="248"/>
      <c r="W8" s="248"/>
      <c r="X8" s="248"/>
      <c r="Y8" s="261"/>
      <c r="Z8" s="262"/>
      <c r="AA8" s="98"/>
      <c r="AB8" s="248"/>
      <c r="AC8" s="248"/>
      <c r="AD8" s="248"/>
      <c r="AE8" s="248"/>
      <c r="AF8" s="261"/>
      <c r="AG8" s="262"/>
      <c r="AH8" s="278"/>
      <c r="AI8" s="279"/>
      <c r="AJ8" s="279"/>
      <c r="AK8" s="279"/>
      <c r="AL8" s="279"/>
      <c r="AM8" s="280"/>
      <c r="AN8" s="247"/>
      <c r="AO8" s="278"/>
      <c r="AP8" s="279"/>
      <c r="AQ8" s="279"/>
      <c r="AR8" s="279">
        <v>1</v>
      </c>
      <c r="AS8" s="279"/>
      <c r="AT8" s="280"/>
      <c r="AU8" s="247"/>
      <c r="AV8" s="93"/>
      <c r="AW8" s="301"/>
      <c r="AX8" s="301"/>
      <c r="AY8" s="301">
        <v>1</v>
      </c>
      <c r="AZ8" s="301"/>
      <c r="BA8" s="302"/>
      <c r="BB8" s="303"/>
      <c r="BC8" s="304"/>
      <c r="BD8" s="305"/>
      <c r="BE8" s="305"/>
      <c r="BF8" s="305">
        <v>2</v>
      </c>
      <c r="BG8" s="305"/>
      <c r="BH8" s="314"/>
      <c r="BI8" s="303"/>
      <c r="BJ8" s="304"/>
      <c r="BK8" s="305"/>
      <c r="BL8" s="305"/>
      <c r="BM8" s="305">
        <v>0.14</v>
      </c>
      <c r="BN8" s="305"/>
      <c r="BO8" s="314"/>
      <c r="BP8" s="303"/>
      <c r="BQ8" s="322">
        <f t="shared" si="0"/>
        <v>8</v>
      </c>
      <c r="BR8" s="323">
        <f t="shared" si="0"/>
        <v>3</v>
      </c>
      <c r="BS8" s="323">
        <f t="shared" si="0"/>
        <v>0</v>
      </c>
      <c r="BT8" s="323">
        <f t="shared" si="0"/>
        <v>1</v>
      </c>
      <c r="BU8" s="323">
        <f t="shared" si="0"/>
        <v>0</v>
      </c>
      <c r="BV8" s="323">
        <f t="shared" si="1"/>
        <v>0</v>
      </c>
      <c r="BW8" s="323">
        <f t="shared" si="2"/>
        <v>0</v>
      </c>
      <c r="BX8" s="326"/>
      <c r="BY8" s="327"/>
      <c r="BZ8" s="327"/>
      <c r="CA8" s="327"/>
      <c r="CB8" s="327"/>
      <c r="CC8" s="337"/>
      <c r="CD8" s="338"/>
      <c r="CE8" s="322">
        <f t="shared" si="3"/>
        <v>8</v>
      </c>
      <c r="CF8" s="339">
        <f t="shared" si="3"/>
        <v>3</v>
      </c>
      <c r="CG8" s="339">
        <f t="shared" si="3"/>
        <v>0</v>
      </c>
      <c r="CH8" s="339">
        <f t="shared" si="3"/>
        <v>1</v>
      </c>
      <c r="CI8" s="339">
        <f t="shared" si="3"/>
        <v>0</v>
      </c>
      <c r="CJ8" s="339">
        <f t="shared" si="4"/>
        <v>0</v>
      </c>
      <c r="CK8" s="339">
        <f t="shared" si="5"/>
        <v>0</v>
      </c>
      <c r="CL8" s="358" t="str">
        <f t="shared" si="6"/>
        <v>-</v>
      </c>
      <c r="CM8" s="359" t="str">
        <f t="shared" si="6"/>
        <v>-</v>
      </c>
      <c r="CN8" s="359" t="str">
        <f t="shared" si="6"/>
        <v>-</v>
      </c>
      <c r="CO8" s="359">
        <f t="shared" si="6"/>
        <v>50</v>
      </c>
      <c r="CP8" s="359" t="str">
        <f t="shared" si="6"/>
        <v>-</v>
      </c>
      <c r="CQ8" s="360" t="str">
        <f t="shared" si="7"/>
        <v>-</v>
      </c>
      <c r="CR8" s="361" t="str">
        <f t="shared" si="8"/>
        <v>-</v>
      </c>
      <c r="CS8">
        <v>2580</v>
      </c>
      <c r="CT8">
        <v>2580</v>
      </c>
      <c r="CU8">
        <v>2580</v>
      </c>
      <c r="CV8">
        <v>2580</v>
      </c>
      <c r="CW8">
        <v>2580</v>
      </c>
      <c r="CZ8" t="s">
        <v>30</v>
      </c>
      <c r="DA8" t="s">
        <v>30</v>
      </c>
      <c r="DB8" t="s">
        <v>30</v>
      </c>
      <c r="DC8" t="s">
        <v>30</v>
      </c>
      <c r="DD8" t="s">
        <v>30</v>
      </c>
    </row>
    <row r="9" ht="99.95" customHeight="1" spans="2:108">
      <c r="B9" s="146"/>
      <c r="C9" s="133"/>
      <c r="D9" s="206" t="s">
        <v>288</v>
      </c>
      <c r="E9" s="73" t="s">
        <v>289</v>
      </c>
      <c r="F9" s="198" t="s">
        <v>290</v>
      </c>
      <c r="G9" s="198" t="s">
        <v>291</v>
      </c>
      <c r="H9" s="198" t="s">
        <v>292</v>
      </c>
      <c r="I9" s="198" t="s">
        <v>293</v>
      </c>
      <c r="J9" s="198" t="s">
        <v>294</v>
      </c>
      <c r="K9" s="198"/>
      <c r="L9" s="220"/>
      <c r="M9" s="221">
        <v>3</v>
      </c>
      <c r="N9" s="222">
        <v>4</v>
      </c>
      <c r="O9" s="222">
        <v>3</v>
      </c>
      <c r="P9" s="222">
        <v>1</v>
      </c>
      <c r="Q9" s="222">
        <v>4</v>
      </c>
      <c r="R9" s="242"/>
      <c r="S9" s="243"/>
      <c r="T9" s="84">
        <v>2</v>
      </c>
      <c r="U9" s="40">
        <v>2</v>
      </c>
      <c r="V9" s="40">
        <v>5</v>
      </c>
      <c r="W9" s="40"/>
      <c r="X9" s="40"/>
      <c r="Y9" s="257"/>
      <c r="Z9" s="258"/>
      <c r="AA9" s="84"/>
      <c r="AB9" s="40"/>
      <c r="AC9" s="40"/>
      <c r="AD9" s="40"/>
      <c r="AE9" s="40"/>
      <c r="AF9" s="257"/>
      <c r="AG9" s="258"/>
      <c r="AH9" s="272"/>
      <c r="AI9" s="273"/>
      <c r="AJ9" s="273"/>
      <c r="AK9" s="273"/>
      <c r="AL9" s="273"/>
      <c r="AM9" s="274"/>
      <c r="AN9" s="243"/>
      <c r="AO9" s="272"/>
      <c r="AP9" s="273"/>
      <c r="AQ9" s="273">
        <v>1</v>
      </c>
      <c r="AR9" s="273"/>
      <c r="AS9" s="273"/>
      <c r="AT9" s="274"/>
      <c r="AU9" s="243"/>
      <c r="AV9" s="85"/>
      <c r="AW9" s="291"/>
      <c r="AX9" s="291">
        <v>1</v>
      </c>
      <c r="AY9" s="291"/>
      <c r="AZ9" s="291"/>
      <c r="BA9" s="292"/>
      <c r="BB9" s="293"/>
      <c r="BC9" s="294"/>
      <c r="BD9" s="295"/>
      <c r="BE9" s="295">
        <v>1</v>
      </c>
      <c r="BF9" s="295">
        <v>1</v>
      </c>
      <c r="BG9" s="295"/>
      <c r="BH9" s="312"/>
      <c r="BI9" s="293"/>
      <c r="BJ9" s="294"/>
      <c r="BK9" s="295"/>
      <c r="BL9" s="295">
        <v>0.12</v>
      </c>
      <c r="BM9" s="295">
        <v>0.02</v>
      </c>
      <c r="BN9" s="295"/>
      <c r="BO9" s="312"/>
      <c r="BP9" s="293"/>
      <c r="BQ9" s="318">
        <f t="shared" si="0"/>
        <v>5</v>
      </c>
      <c r="BR9" s="319">
        <f t="shared" si="0"/>
        <v>6</v>
      </c>
      <c r="BS9" s="319">
        <f t="shared" si="0"/>
        <v>8</v>
      </c>
      <c r="BT9" s="319">
        <f t="shared" si="0"/>
        <v>1</v>
      </c>
      <c r="BU9" s="319">
        <f t="shared" si="0"/>
        <v>4</v>
      </c>
      <c r="BV9" s="319">
        <f t="shared" si="1"/>
        <v>0</v>
      </c>
      <c r="BW9" s="319">
        <f t="shared" si="2"/>
        <v>0</v>
      </c>
      <c r="BX9" s="84"/>
      <c r="BY9" s="40"/>
      <c r="BZ9" s="40"/>
      <c r="CA9" s="40"/>
      <c r="CB9" s="40"/>
      <c r="CC9" s="257"/>
      <c r="CD9" s="258"/>
      <c r="CE9" s="333">
        <f t="shared" si="3"/>
        <v>5</v>
      </c>
      <c r="CF9" s="334">
        <f t="shared" si="3"/>
        <v>6</v>
      </c>
      <c r="CG9" s="334">
        <f t="shared" si="3"/>
        <v>8</v>
      </c>
      <c r="CH9" s="334">
        <f t="shared" si="3"/>
        <v>1</v>
      </c>
      <c r="CI9" s="334">
        <f t="shared" si="3"/>
        <v>4</v>
      </c>
      <c r="CJ9" s="334">
        <f t="shared" si="4"/>
        <v>0</v>
      </c>
      <c r="CK9" s="334">
        <f t="shared" si="5"/>
        <v>0</v>
      </c>
      <c r="CL9" s="350" t="str">
        <f t="shared" si="6"/>
        <v>-</v>
      </c>
      <c r="CM9" s="351" t="str">
        <f t="shared" si="6"/>
        <v>-</v>
      </c>
      <c r="CN9" s="351">
        <f t="shared" si="6"/>
        <v>466.666666666667</v>
      </c>
      <c r="CO9" s="351">
        <f t="shared" si="6"/>
        <v>350</v>
      </c>
      <c r="CP9" s="351" t="str">
        <f t="shared" si="6"/>
        <v>-</v>
      </c>
      <c r="CQ9" s="352" t="str">
        <f t="shared" si="7"/>
        <v>-</v>
      </c>
      <c r="CR9" s="353" t="str">
        <f t="shared" si="8"/>
        <v>-</v>
      </c>
      <c r="CS9">
        <v>2580</v>
      </c>
      <c r="CT9">
        <v>2580</v>
      </c>
      <c r="CU9">
        <v>2580</v>
      </c>
      <c r="CV9">
        <v>2580</v>
      </c>
      <c r="CW9">
        <v>2580</v>
      </c>
      <c r="CZ9" t="s">
        <v>30</v>
      </c>
      <c r="DA9" t="s">
        <v>30</v>
      </c>
      <c r="DB9" t="s">
        <v>30</v>
      </c>
      <c r="DC9" t="s">
        <v>30</v>
      </c>
      <c r="DD9" t="s">
        <v>30</v>
      </c>
    </row>
    <row r="10" ht="99.95" customHeight="1" spans="2:108">
      <c r="B10" s="146"/>
      <c r="C10" s="133"/>
      <c r="D10" s="206" t="s">
        <v>295</v>
      </c>
      <c r="E10" s="73" t="s">
        <v>296</v>
      </c>
      <c r="F10" s="198" t="s">
        <v>297</v>
      </c>
      <c r="G10" s="198" t="s">
        <v>298</v>
      </c>
      <c r="H10" s="198" t="s">
        <v>299</v>
      </c>
      <c r="I10" s="198" t="s">
        <v>300</v>
      </c>
      <c r="J10" s="198" t="s">
        <v>301</v>
      </c>
      <c r="K10" s="198"/>
      <c r="L10" s="220"/>
      <c r="M10" s="221"/>
      <c r="N10" s="222"/>
      <c r="O10" s="222">
        <v>1</v>
      </c>
      <c r="P10" s="222"/>
      <c r="Q10" s="222"/>
      <c r="R10" s="242"/>
      <c r="S10" s="243"/>
      <c r="T10" s="84"/>
      <c r="U10" s="40"/>
      <c r="V10" s="40">
        <v>9</v>
      </c>
      <c r="W10" s="40"/>
      <c r="X10" s="40"/>
      <c r="Y10" s="257"/>
      <c r="Z10" s="258"/>
      <c r="AA10" s="84"/>
      <c r="AB10" s="40"/>
      <c r="AC10" s="40"/>
      <c r="AD10" s="40"/>
      <c r="AE10" s="40"/>
      <c r="AF10" s="257"/>
      <c r="AG10" s="258"/>
      <c r="AH10" s="272"/>
      <c r="AI10" s="273"/>
      <c r="AJ10" s="273"/>
      <c r="AK10" s="273"/>
      <c r="AL10" s="273">
        <v>1</v>
      </c>
      <c r="AM10" s="274"/>
      <c r="AN10" s="243"/>
      <c r="AO10" s="272"/>
      <c r="AP10" s="273"/>
      <c r="AQ10" s="273"/>
      <c r="AR10" s="273"/>
      <c r="AS10" s="273">
        <v>2</v>
      </c>
      <c r="AT10" s="274"/>
      <c r="AU10" s="243"/>
      <c r="AV10" s="85"/>
      <c r="AW10" s="291"/>
      <c r="AX10" s="291">
        <v>1</v>
      </c>
      <c r="AY10" s="291"/>
      <c r="AZ10" s="291">
        <v>2</v>
      </c>
      <c r="BA10" s="292"/>
      <c r="BB10" s="293"/>
      <c r="BC10" s="294">
        <v>1</v>
      </c>
      <c r="BD10" s="295"/>
      <c r="BE10" s="295">
        <v>3</v>
      </c>
      <c r="BF10" s="295"/>
      <c r="BG10" s="295">
        <v>4</v>
      </c>
      <c r="BH10" s="312"/>
      <c r="BI10" s="293"/>
      <c r="BJ10" s="294">
        <v>0.02</v>
      </c>
      <c r="BK10" s="295"/>
      <c r="BL10" s="295">
        <v>0.08</v>
      </c>
      <c r="BM10" s="295"/>
      <c r="BN10" s="295">
        <v>0.42</v>
      </c>
      <c r="BO10" s="312"/>
      <c r="BP10" s="293"/>
      <c r="BQ10" s="318">
        <f t="shared" si="0"/>
        <v>0</v>
      </c>
      <c r="BR10" s="319">
        <f t="shared" si="0"/>
        <v>0</v>
      </c>
      <c r="BS10" s="319">
        <f t="shared" si="0"/>
        <v>10</v>
      </c>
      <c r="BT10" s="319">
        <f t="shared" si="0"/>
        <v>0</v>
      </c>
      <c r="BU10" s="319">
        <f t="shared" si="0"/>
        <v>0</v>
      </c>
      <c r="BV10" s="319">
        <f t="shared" si="1"/>
        <v>0</v>
      </c>
      <c r="BW10" s="319">
        <f t="shared" si="2"/>
        <v>0</v>
      </c>
      <c r="BX10" s="84"/>
      <c r="BY10" s="40"/>
      <c r="BZ10" s="40"/>
      <c r="CA10" s="40"/>
      <c r="CB10" s="40"/>
      <c r="CC10" s="257"/>
      <c r="CD10" s="258"/>
      <c r="CE10" s="333">
        <f t="shared" si="3"/>
        <v>0</v>
      </c>
      <c r="CF10" s="334">
        <f t="shared" si="3"/>
        <v>0</v>
      </c>
      <c r="CG10" s="334">
        <f t="shared" si="3"/>
        <v>10</v>
      </c>
      <c r="CH10" s="334">
        <f t="shared" si="3"/>
        <v>0</v>
      </c>
      <c r="CI10" s="334">
        <f t="shared" si="3"/>
        <v>0</v>
      </c>
      <c r="CJ10" s="334">
        <f t="shared" si="4"/>
        <v>0</v>
      </c>
      <c r="CK10" s="334">
        <f t="shared" si="5"/>
        <v>0</v>
      </c>
      <c r="CL10" s="350">
        <f t="shared" si="6"/>
        <v>0</v>
      </c>
      <c r="CM10" s="351" t="str">
        <f t="shared" si="6"/>
        <v>-</v>
      </c>
      <c r="CN10" s="351">
        <f t="shared" si="6"/>
        <v>875</v>
      </c>
      <c r="CO10" s="351" t="str">
        <f t="shared" si="6"/>
        <v>-</v>
      </c>
      <c r="CP10" s="351">
        <f t="shared" si="6"/>
        <v>0</v>
      </c>
      <c r="CQ10" s="352" t="str">
        <f t="shared" si="7"/>
        <v>-</v>
      </c>
      <c r="CR10" s="353" t="str">
        <f t="shared" si="8"/>
        <v>-</v>
      </c>
      <c r="CS10">
        <v>2580</v>
      </c>
      <c r="CT10">
        <v>2580</v>
      </c>
      <c r="CU10">
        <v>2580</v>
      </c>
      <c r="CV10">
        <v>2580</v>
      </c>
      <c r="CW10">
        <v>2580</v>
      </c>
      <c r="CZ10" t="s">
        <v>30</v>
      </c>
      <c r="DA10" t="s">
        <v>30</v>
      </c>
      <c r="DB10" t="s">
        <v>30</v>
      </c>
      <c r="DC10" t="s">
        <v>30</v>
      </c>
      <c r="DD10" t="s">
        <v>30</v>
      </c>
    </row>
    <row r="11" ht="99.95" customHeight="1" spans="2:108">
      <c r="B11" s="146"/>
      <c r="C11" s="133"/>
      <c r="D11" s="206" t="s">
        <v>302</v>
      </c>
      <c r="E11" s="207" t="s">
        <v>303</v>
      </c>
      <c r="F11" s="208" t="s">
        <v>304</v>
      </c>
      <c r="G11" s="208" t="s">
        <v>305</v>
      </c>
      <c r="H11" s="208" t="s">
        <v>306</v>
      </c>
      <c r="I11" s="208" t="s">
        <v>307</v>
      </c>
      <c r="J11" s="208" t="s">
        <v>308</v>
      </c>
      <c r="K11" s="208"/>
      <c r="L11" s="229"/>
      <c r="M11" s="230">
        <v>1</v>
      </c>
      <c r="N11" s="231">
        <v>1</v>
      </c>
      <c r="O11" s="231"/>
      <c r="P11" s="231"/>
      <c r="Q11" s="231">
        <v>1</v>
      </c>
      <c r="R11" s="249"/>
      <c r="S11" s="250"/>
      <c r="T11" s="87"/>
      <c r="U11" s="44">
        <v>4</v>
      </c>
      <c r="V11" s="44"/>
      <c r="W11" s="44">
        <v>12</v>
      </c>
      <c r="X11" s="44">
        <v>15</v>
      </c>
      <c r="Y11" s="263"/>
      <c r="Z11" s="264"/>
      <c r="AA11" s="87"/>
      <c r="AB11" s="44"/>
      <c r="AC11" s="44"/>
      <c r="AD11" s="44"/>
      <c r="AE11" s="44"/>
      <c r="AF11" s="263"/>
      <c r="AG11" s="264"/>
      <c r="AH11" s="281"/>
      <c r="AI11" s="282"/>
      <c r="AJ11" s="282"/>
      <c r="AK11" s="282">
        <v>1</v>
      </c>
      <c r="AL11" s="282"/>
      <c r="AM11" s="283"/>
      <c r="AN11" s="250"/>
      <c r="AO11" s="281"/>
      <c r="AP11" s="282"/>
      <c r="AQ11" s="282"/>
      <c r="AR11" s="282">
        <v>2</v>
      </c>
      <c r="AS11" s="282">
        <v>1</v>
      </c>
      <c r="AT11" s="283"/>
      <c r="AU11" s="250"/>
      <c r="AV11" s="88"/>
      <c r="AW11" s="306">
        <v>1</v>
      </c>
      <c r="AX11" s="306"/>
      <c r="AY11" s="306">
        <v>2</v>
      </c>
      <c r="AZ11" s="306">
        <v>1</v>
      </c>
      <c r="BA11" s="307"/>
      <c r="BB11" s="308"/>
      <c r="BC11" s="309">
        <v>2</v>
      </c>
      <c r="BD11" s="310">
        <v>2</v>
      </c>
      <c r="BE11" s="310"/>
      <c r="BF11" s="310">
        <v>3</v>
      </c>
      <c r="BG11" s="310">
        <v>3</v>
      </c>
      <c r="BH11" s="315"/>
      <c r="BI11" s="308"/>
      <c r="BJ11" s="309">
        <v>0.03</v>
      </c>
      <c r="BK11" s="310">
        <v>0.07</v>
      </c>
      <c r="BL11" s="310"/>
      <c r="BM11" s="310">
        <v>0.41</v>
      </c>
      <c r="BN11" s="310">
        <v>0.15</v>
      </c>
      <c r="BO11" s="315"/>
      <c r="BP11" s="308"/>
      <c r="BQ11" s="324">
        <f t="shared" si="0"/>
        <v>1</v>
      </c>
      <c r="BR11" s="325">
        <f t="shared" si="0"/>
        <v>5</v>
      </c>
      <c r="BS11" s="325">
        <f t="shared" si="0"/>
        <v>0</v>
      </c>
      <c r="BT11" s="325">
        <f t="shared" si="0"/>
        <v>12</v>
      </c>
      <c r="BU11" s="325">
        <f t="shared" si="0"/>
        <v>16</v>
      </c>
      <c r="BV11" s="325">
        <f t="shared" si="1"/>
        <v>0</v>
      </c>
      <c r="BW11" s="325">
        <f t="shared" si="2"/>
        <v>0</v>
      </c>
      <c r="BX11" s="328"/>
      <c r="BY11" s="329"/>
      <c r="BZ11" s="329"/>
      <c r="CA11" s="329"/>
      <c r="CB11" s="329"/>
      <c r="CC11" s="340"/>
      <c r="CD11" s="341"/>
      <c r="CE11" s="342">
        <f t="shared" si="3"/>
        <v>1</v>
      </c>
      <c r="CF11" s="343">
        <f t="shared" si="3"/>
        <v>5</v>
      </c>
      <c r="CG11" s="343">
        <f t="shared" si="3"/>
        <v>0</v>
      </c>
      <c r="CH11" s="343">
        <f t="shared" si="3"/>
        <v>12</v>
      </c>
      <c r="CI11" s="343">
        <f t="shared" si="3"/>
        <v>16</v>
      </c>
      <c r="CJ11" s="343">
        <f t="shared" si="4"/>
        <v>0</v>
      </c>
      <c r="CK11" s="343">
        <f t="shared" si="5"/>
        <v>0</v>
      </c>
      <c r="CL11" s="362">
        <f t="shared" si="6"/>
        <v>233.333333333333</v>
      </c>
      <c r="CM11" s="363">
        <f t="shared" si="6"/>
        <v>500</v>
      </c>
      <c r="CN11" s="363" t="str">
        <f t="shared" si="6"/>
        <v>-</v>
      </c>
      <c r="CO11" s="363">
        <f t="shared" si="6"/>
        <v>204.878048780488</v>
      </c>
      <c r="CP11" s="363">
        <f t="shared" si="6"/>
        <v>746.666666666667</v>
      </c>
      <c r="CQ11" s="364" t="str">
        <f t="shared" si="7"/>
        <v>-</v>
      </c>
      <c r="CR11" s="365" t="str">
        <f t="shared" si="8"/>
        <v>-</v>
      </c>
      <c r="CS11">
        <v>2580</v>
      </c>
      <c r="CT11">
        <v>2580</v>
      </c>
      <c r="CU11">
        <v>2580</v>
      </c>
      <c r="CV11">
        <v>2580</v>
      </c>
      <c r="CW11">
        <v>2580</v>
      </c>
      <c r="CZ11" t="s">
        <v>30</v>
      </c>
      <c r="DA11" t="s">
        <v>30</v>
      </c>
      <c r="DB11" t="s">
        <v>30</v>
      </c>
      <c r="DC11" t="s">
        <v>38</v>
      </c>
      <c r="DD11" t="s">
        <v>30</v>
      </c>
    </row>
    <row r="12" ht="99.95" customHeight="1" spans="2:110">
      <c r="B12" s="146"/>
      <c r="C12" s="133"/>
      <c r="D12" s="196" t="s">
        <v>309</v>
      </c>
      <c r="E12" s="209" t="s">
        <v>310</v>
      </c>
      <c r="F12" s="210"/>
      <c r="G12" s="210" t="s">
        <v>311</v>
      </c>
      <c r="H12" s="210" t="s">
        <v>312</v>
      </c>
      <c r="I12" s="210" t="s">
        <v>313</v>
      </c>
      <c r="J12" s="210" t="s">
        <v>314</v>
      </c>
      <c r="K12" s="210" t="s">
        <v>315</v>
      </c>
      <c r="L12" s="232" t="s">
        <v>316</v>
      </c>
      <c r="M12" s="221"/>
      <c r="N12" s="222">
        <v>1</v>
      </c>
      <c r="O12" s="222">
        <v>2</v>
      </c>
      <c r="P12" s="222">
        <v>2</v>
      </c>
      <c r="Q12" s="222">
        <v>4</v>
      </c>
      <c r="R12" s="242"/>
      <c r="S12" s="243"/>
      <c r="T12" s="84"/>
      <c r="U12" s="40">
        <v>12</v>
      </c>
      <c r="V12" s="40">
        <v>4</v>
      </c>
      <c r="W12" s="40">
        <v>6</v>
      </c>
      <c r="X12" s="40">
        <v>1</v>
      </c>
      <c r="Y12" s="257">
        <v>3</v>
      </c>
      <c r="Z12" s="258"/>
      <c r="AA12" s="84"/>
      <c r="AB12" s="40"/>
      <c r="AC12" s="40"/>
      <c r="AD12" s="40"/>
      <c r="AE12" s="40"/>
      <c r="AF12" s="257"/>
      <c r="AG12" s="258"/>
      <c r="AH12" s="272"/>
      <c r="AI12" s="273">
        <v>1</v>
      </c>
      <c r="AJ12" s="273"/>
      <c r="AK12" s="273"/>
      <c r="AL12" s="273"/>
      <c r="AM12" s="274">
        <v>2</v>
      </c>
      <c r="AN12" s="243"/>
      <c r="AO12" s="272"/>
      <c r="AP12" s="273">
        <v>1</v>
      </c>
      <c r="AQ12" s="273">
        <v>1</v>
      </c>
      <c r="AR12" s="273">
        <v>1</v>
      </c>
      <c r="AS12" s="273"/>
      <c r="AT12" s="274">
        <v>3</v>
      </c>
      <c r="AU12" s="243"/>
      <c r="AV12" s="85"/>
      <c r="AW12" s="291">
        <v>2</v>
      </c>
      <c r="AX12" s="291">
        <v>3</v>
      </c>
      <c r="AY12" s="291">
        <v>2</v>
      </c>
      <c r="AZ12" s="291"/>
      <c r="BA12" s="292">
        <v>3</v>
      </c>
      <c r="BB12" s="293">
        <v>2</v>
      </c>
      <c r="BC12" s="294"/>
      <c r="BD12" s="295">
        <v>2</v>
      </c>
      <c r="BE12" s="295">
        <v>3</v>
      </c>
      <c r="BF12" s="295">
        <v>5</v>
      </c>
      <c r="BG12" s="295">
        <v>1</v>
      </c>
      <c r="BH12" s="312">
        <v>5</v>
      </c>
      <c r="BI12" s="293">
        <v>3</v>
      </c>
      <c r="BJ12" s="294"/>
      <c r="BK12" s="295">
        <v>0.32</v>
      </c>
      <c r="BL12" s="295">
        <v>0.22</v>
      </c>
      <c r="BM12" s="295">
        <v>0.22</v>
      </c>
      <c r="BN12" s="295">
        <v>0.02</v>
      </c>
      <c r="BO12" s="312">
        <v>1.04</v>
      </c>
      <c r="BP12" s="293">
        <v>0.12</v>
      </c>
      <c r="BQ12" s="318">
        <f t="shared" ref="BQ12:BU18" si="9">IF($A$1="补货",M12+T12+AA12,M12)</f>
        <v>0</v>
      </c>
      <c r="BR12" s="319">
        <f t="shared" si="9"/>
        <v>13</v>
      </c>
      <c r="BS12" s="319">
        <f t="shared" si="9"/>
        <v>6</v>
      </c>
      <c r="BT12" s="319">
        <f t="shared" si="9"/>
        <v>8</v>
      </c>
      <c r="BU12" s="319">
        <f t="shared" si="9"/>
        <v>5</v>
      </c>
      <c r="BV12" s="319">
        <f t="shared" si="1"/>
        <v>3</v>
      </c>
      <c r="BW12" s="319">
        <f t="shared" si="2"/>
        <v>0</v>
      </c>
      <c r="BX12" s="84"/>
      <c r="BY12" s="40"/>
      <c r="BZ12" s="40"/>
      <c r="CA12" s="40"/>
      <c r="CB12" s="40"/>
      <c r="CC12" s="257">
        <v>5</v>
      </c>
      <c r="CD12" s="258">
        <v>5</v>
      </c>
      <c r="CE12" s="333">
        <f t="shared" ref="CE12:CE18" si="10">BQ12+BX12</f>
        <v>0</v>
      </c>
      <c r="CF12" s="334">
        <f t="shared" ref="CF12:CF18" si="11">BR12+BY12</f>
        <v>13</v>
      </c>
      <c r="CG12" s="334">
        <f t="shared" ref="CG12:CG18" si="12">BS12+BZ12</f>
        <v>6</v>
      </c>
      <c r="CH12" s="334">
        <f t="shared" ref="CH12:CH18" si="13">BT12+CA12</f>
        <v>8</v>
      </c>
      <c r="CI12" s="334">
        <f t="shared" ref="CI12:CI18" si="14">BU12+CB12</f>
        <v>5</v>
      </c>
      <c r="CJ12" s="334">
        <f t="shared" si="4"/>
        <v>8</v>
      </c>
      <c r="CK12" s="334">
        <f t="shared" si="5"/>
        <v>5</v>
      </c>
      <c r="CL12" s="350" t="str">
        <f t="shared" ref="CL12:CL18" si="15">IF(BJ12&lt;&gt;0,CE12/BJ12*7,"-")</f>
        <v>-</v>
      </c>
      <c r="CM12" s="351">
        <f t="shared" ref="CM12:CM18" si="16">IF(BK12&lt;&gt;0,CF12/BK12*7,"-")</f>
        <v>284.375</v>
      </c>
      <c r="CN12" s="351">
        <f t="shared" ref="CN12:CN18" si="17">IF(BL12&lt;&gt;0,CG12/BL12*7,"-")</f>
        <v>190.909090909091</v>
      </c>
      <c r="CO12" s="351">
        <f t="shared" ref="CO12:CO18" si="18">IF(BM12&lt;&gt;0,CH12/BM12*7,"-")</f>
        <v>254.545454545455</v>
      </c>
      <c r="CP12" s="351">
        <f t="shared" ref="CP12:CP18" si="19">IF(BN12&lt;&gt;0,CI12/BN12*7,"-")</f>
        <v>1750</v>
      </c>
      <c r="CQ12" s="352">
        <f t="shared" si="7"/>
        <v>53.8461538461538</v>
      </c>
      <c r="CR12" s="353">
        <f t="shared" ref="CR12:CR18" si="20">IF(BP12&lt;&gt;0,CK12/BP12*7,"-")</f>
        <v>291.666666666667</v>
      </c>
      <c r="CT12">
        <v>2580</v>
      </c>
      <c r="CU12">
        <v>2580</v>
      </c>
      <c r="CV12">
        <v>2580</v>
      </c>
      <c r="CW12">
        <v>2580</v>
      </c>
      <c r="CX12">
        <v>2580</v>
      </c>
      <c r="CY12">
        <v>2580</v>
      </c>
      <c r="DA12" t="s">
        <v>30</v>
      </c>
      <c r="DB12" t="s">
        <v>30</v>
      </c>
      <c r="DC12" t="s">
        <v>30</v>
      </c>
      <c r="DD12" t="s">
        <v>30</v>
      </c>
      <c r="DE12" t="s">
        <v>38</v>
      </c>
      <c r="DF12" t="s">
        <v>30</v>
      </c>
    </row>
    <row r="13" ht="99.95" customHeight="1" spans="2:110">
      <c r="B13" s="146"/>
      <c r="C13" s="133"/>
      <c r="D13" s="196" t="s">
        <v>317</v>
      </c>
      <c r="E13" s="209" t="s">
        <v>318</v>
      </c>
      <c r="F13" s="210"/>
      <c r="G13" s="210" t="s">
        <v>319</v>
      </c>
      <c r="H13" s="210" t="s">
        <v>320</v>
      </c>
      <c r="I13" s="210" t="s">
        <v>321</v>
      </c>
      <c r="J13" s="210" t="s">
        <v>322</v>
      </c>
      <c r="K13" s="210" t="s">
        <v>323</v>
      </c>
      <c r="L13" s="232" t="s">
        <v>324</v>
      </c>
      <c r="M13" s="221"/>
      <c r="N13" s="222">
        <v>2</v>
      </c>
      <c r="O13" s="222"/>
      <c r="P13" s="222">
        <v>3</v>
      </c>
      <c r="Q13" s="222">
        <v>1</v>
      </c>
      <c r="R13" s="242">
        <v>1</v>
      </c>
      <c r="S13" s="243">
        <v>5</v>
      </c>
      <c r="T13" s="84"/>
      <c r="U13" s="40">
        <v>3</v>
      </c>
      <c r="V13" s="40"/>
      <c r="W13" s="40"/>
      <c r="X13" s="40">
        <v>5</v>
      </c>
      <c r="Y13" s="257"/>
      <c r="Z13" s="258">
        <v>2</v>
      </c>
      <c r="AA13" s="84"/>
      <c r="AB13" s="40"/>
      <c r="AC13" s="40"/>
      <c r="AD13" s="40"/>
      <c r="AE13" s="40"/>
      <c r="AF13" s="257"/>
      <c r="AG13" s="258"/>
      <c r="AH13" s="272"/>
      <c r="AI13" s="273"/>
      <c r="AJ13" s="273">
        <v>1</v>
      </c>
      <c r="AK13" s="273"/>
      <c r="AL13" s="273"/>
      <c r="AM13" s="274"/>
      <c r="AN13" s="243"/>
      <c r="AO13" s="272"/>
      <c r="AP13" s="273"/>
      <c r="AQ13" s="273">
        <v>1</v>
      </c>
      <c r="AR13" s="273"/>
      <c r="AS13" s="273"/>
      <c r="AT13" s="274">
        <v>2</v>
      </c>
      <c r="AU13" s="243"/>
      <c r="AV13" s="85"/>
      <c r="AW13" s="291">
        <v>2</v>
      </c>
      <c r="AX13" s="291">
        <v>2</v>
      </c>
      <c r="AY13" s="291"/>
      <c r="AZ13" s="291">
        <v>2</v>
      </c>
      <c r="BA13" s="292">
        <v>3</v>
      </c>
      <c r="BB13" s="293"/>
      <c r="BC13" s="294"/>
      <c r="BD13" s="295">
        <v>3</v>
      </c>
      <c r="BE13" s="295">
        <v>6</v>
      </c>
      <c r="BF13" s="295"/>
      <c r="BG13" s="295">
        <v>2</v>
      </c>
      <c r="BH13" s="312">
        <v>3</v>
      </c>
      <c r="BI13" s="293"/>
      <c r="BJ13" s="294"/>
      <c r="BK13" s="295">
        <v>0.12</v>
      </c>
      <c r="BL13" s="295">
        <v>0.38</v>
      </c>
      <c r="BM13" s="295"/>
      <c r="BN13" s="295">
        <v>0.1</v>
      </c>
      <c r="BO13" s="312">
        <v>0.29</v>
      </c>
      <c r="BP13" s="293"/>
      <c r="BQ13" s="318">
        <f t="shared" si="9"/>
        <v>0</v>
      </c>
      <c r="BR13" s="319">
        <f t="shared" si="9"/>
        <v>5</v>
      </c>
      <c r="BS13" s="319">
        <f t="shared" si="9"/>
        <v>0</v>
      </c>
      <c r="BT13" s="319">
        <f t="shared" si="9"/>
        <v>3</v>
      </c>
      <c r="BU13" s="319">
        <f t="shared" si="9"/>
        <v>6</v>
      </c>
      <c r="BV13" s="319">
        <f t="shared" si="1"/>
        <v>1</v>
      </c>
      <c r="BW13" s="319">
        <f t="shared" si="2"/>
        <v>7</v>
      </c>
      <c r="BX13" s="84"/>
      <c r="BY13" s="40"/>
      <c r="BZ13" s="40">
        <v>5</v>
      </c>
      <c r="CA13" s="40"/>
      <c r="CB13" s="40"/>
      <c r="CC13" s="257">
        <v>5</v>
      </c>
      <c r="CD13" s="258"/>
      <c r="CE13" s="333">
        <f t="shared" si="10"/>
        <v>0</v>
      </c>
      <c r="CF13" s="334">
        <f t="shared" si="11"/>
        <v>5</v>
      </c>
      <c r="CG13" s="334">
        <f t="shared" si="12"/>
        <v>5</v>
      </c>
      <c r="CH13" s="334">
        <f t="shared" si="13"/>
        <v>3</v>
      </c>
      <c r="CI13" s="334">
        <f t="shared" si="14"/>
        <v>6</v>
      </c>
      <c r="CJ13" s="334">
        <f t="shared" si="4"/>
        <v>6</v>
      </c>
      <c r="CK13" s="334">
        <f t="shared" si="5"/>
        <v>7</v>
      </c>
      <c r="CL13" s="350" t="str">
        <f t="shared" si="15"/>
        <v>-</v>
      </c>
      <c r="CM13" s="351">
        <f t="shared" si="16"/>
        <v>291.666666666667</v>
      </c>
      <c r="CN13" s="351">
        <f t="shared" si="17"/>
        <v>92.1052631578947</v>
      </c>
      <c r="CO13" s="351" t="str">
        <f t="shared" si="18"/>
        <v>-</v>
      </c>
      <c r="CP13" s="351">
        <f t="shared" si="19"/>
        <v>420</v>
      </c>
      <c r="CQ13" s="352">
        <f t="shared" si="7"/>
        <v>144.827586206897</v>
      </c>
      <c r="CR13" s="353" t="str">
        <f t="shared" si="20"/>
        <v>-</v>
      </c>
      <c r="CT13">
        <v>2580</v>
      </c>
      <c r="CU13">
        <v>2580</v>
      </c>
      <c r="CV13">
        <v>2580</v>
      </c>
      <c r="CW13">
        <v>2580</v>
      </c>
      <c r="CX13">
        <v>2580</v>
      </c>
      <c r="CY13">
        <v>2580</v>
      </c>
      <c r="DA13" t="s">
        <v>30</v>
      </c>
      <c r="DB13" t="s">
        <v>30</v>
      </c>
      <c r="DC13" t="s">
        <v>30</v>
      </c>
      <c r="DD13" t="s">
        <v>30</v>
      </c>
      <c r="DE13" t="s">
        <v>30</v>
      </c>
      <c r="DF13" t="s">
        <v>30</v>
      </c>
    </row>
    <row r="14" ht="99.95" customHeight="1" spans="2:110">
      <c r="B14" s="146"/>
      <c r="C14" s="133"/>
      <c r="D14" s="196" t="s">
        <v>325</v>
      </c>
      <c r="E14" s="209" t="s">
        <v>326</v>
      </c>
      <c r="F14" s="210"/>
      <c r="G14" s="210" t="s">
        <v>327</v>
      </c>
      <c r="H14" s="210" t="s">
        <v>328</v>
      </c>
      <c r="I14" s="210" t="s">
        <v>329</v>
      </c>
      <c r="J14" s="210" t="s">
        <v>330</v>
      </c>
      <c r="K14" s="210" t="s">
        <v>331</v>
      </c>
      <c r="L14" s="232" t="s">
        <v>332</v>
      </c>
      <c r="M14" s="221"/>
      <c r="N14" s="222">
        <v>3</v>
      </c>
      <c r="O14" s="222">
        <v>2</v>
      </c>
      <c r="P14" s="222">
        <v>1</v>
      </c>
      <c r="Q14" s="222">
        <v>1</v>
      </c>
      <c r="R14" s="242"/>
      <c r="S14" s="243">
        <v>2</v>
      </c>
      <c r="T14" s="84"/>
      <c r="U14" s="40">
        <v>10</v>
      </c>
      <c r="V14" s="40">
        <v>2</v>
      </c>
      <c r="W14" s="40"/>
      <c r="X14" s="40">
        <v>6</v>
      </c>
      <c r="Y14" s="257">
        <v>4</v>
      </c>
      <c r="Z14" s="258">
        <v>4</v>
      </c>
      <c r="AA14" s="84"/>
      <c r="AB14" s="40"/>
      <c r="AC14" s="40"/>
      <c r="AD14" s="40"/>
      <c r="AE14" s="40"/>
      <c r="AF14" s="257"/>
      <c r="AG14" s="258"/>
      <c r="AH14" s="272"/>
      <c r="AI14" s="273"/>
      <c r="AJ14" s="273"/>
      <c r="AK14" s="273"/>
      <c r="AL14" s="273"/>
      <c r="AM14" s="274"/>
      <c r="AN14" s="243"/>
      <c r="AO14" s="272"/>
      <c r="AP14" s="273"/>
      <c r="AQ14" s="273"/>
      <c r="AR14" s="273">
        <v>2</v>
      </c>
      <c r="AS14" s="273"/>
      <c r="AT14" s="274">
        <v>1</v>
      </c>
      <c r="AU14" s="243"/>
      <c r="AV14" s="85"/>
      <c r="AW14" s="291"/>
      <c r="AX14" s="291"/>
      <c r="AY14" s="291">
        <v>4</v>
      </c>
      <c r="AZ14" s="291">
        <v>1</v>
      </c>
      <c r="BA14" s="292">
        <v>1</v>
      </c>
      <c r="BB14" s="293">
        <v>1</v>
      </c>
      <c r="BC14" s="294"/>
      <c r="BD14" s="295"/>
      <c r="BE14" s="295"/>
      <c r="BF14" s="295">
        <v>5</v>
      </c>
      <c r="BG14" s="295">
        <v>1</v>
      </c>
      <c r="BH14" s="312">
        <v>1</v>
      </c>
      <c r="BI14" s="293">
        <v>1</v>
      </c>
      <c r="BJ14" s="294"/>
      <c r="BK14" s="295"/>
      <c r="BL14" s="295"/>
      <c r="BM14" s="295">
        <v>0.36</v>
      </c>
      <c r="BN14" s="295">
        <v>0.05</v>
      </c>
      <c r="BO14" s="312">
        <v>0.12</v>
      </c>
      <c r="BP14" s="293">
        <v>0.05</v>
      </c>
      <c r="BQ14" s="318">
        <f t="shared" si="9"/>
        <v>0</v>
      </c>
      <c r="BR14" s="319">
        <f t="shared" si="9"/>
        <v>13</v>
      </c>
      <c r="BS14" s="319">
        <f t="shared" si="9"/>
        <v>4</v>
      </c>
      <c r="BT14" s="319">
        <f t="shared" si="9"/>
        <v>1</v>
      </c>
      <c r="BU14" s="319">
        <f t="shared" si="9"/>
        <v>7</v>
      </c>
      <c r="BV14" s="319">
        <f t="shared" si="1"/>
        <v>4</v>
      </c>
      <c r="BW14" s="319">
        <f t="shared" si="2"/>
        <v>6</v>
      </c>
      <c r="BX14" s="84"/>
      <c r="BY14" s="40"/>
      <c r="BZ14" s="40"/>
      <c r="CA14" s="40">
        <v>5</v>
      </c>
      <c r="CB14" s="40"/>
      <c r="CC14" s="257"/>
      <c r="CD14" s="258"/>
      <c r="CE14" s="333">
        <f t="shared" si="10"/>
        <v>0</v>
      </c>
      <c r="CF14" s="334">
        <f t="shared" si="11"/>
        <v>13</v>
      </c>
      <c r="CG14" s="334">
        <f t="shared" si="12"/>
        <v>4</v>
      </c>
      <c r="CH14" s="334">
        <f t="shared" si="13"/>
        <v>6</v>
      </c>
      <c r="CI14" s="334">
        <f t="shared" si="14"/>
        <v>7</v>
      </c>
      <c r="CJ14" s="334">
        <f t="shared" si="4"/>
        <v>4</v>
      </c>
      <c r="CK14" s="334">
        <f t="shared" si="5"/>
        <v>6</v>
      </c>
      <c r="CL14" s="350" t="str">
        <f t="shared" si="15"/>
        <v>-</v>
      </c>
      <c r="CM14" s="351" t="str">
        <f t="shared" si="16"/>
        <v>-</v>
      </c>
      <c r="CN14" s="351" t="str">
        <f t="shared" si="17"/>
        <v>-</v>
      </c>
      <c r="CO14" s="351">
        <f t="shared" si="18"/>
        <v>116.666666666667</v>
      </c>
      <c r="CP14" s="351">
        <f t="shared" si="19"/>
        <v>980</v>
      </c>
      <c r="CQ14" s="352">
        <f t="shared" si="7"/>
        <v>233.333333333333</v>
      </c>
      <c r="CR14" s="353">
        <f t="shared" si="20"/>
        <v>840</v>
      </c>
      <c r="CT14">
        <v>2580</v>
      </c>
      <c r="CU14">
        <v>2580</v>
      </c>
      <c r="CV14">
        <v>2580</v>
      </c>
      <c r="CW14">
        <v>2580</v>
      </c>
      <c r="CX14">
        <v>2580</v>
      </c>
      <c r="CY14">
        <v>2580</v>
      </c>
      <c r="DA14" t="s">
        <v>30</v>
      </c>
      <c r="DB14" t="s">
        <v>30</v>
      </c>
      <c r="DC14" t="s">
        <v>30</v>
      </c>
      <c r="DD14" t="s">
        <v>30</v>
      </c>
      <c r="DE14" t="s">
        <v>30</v>
      </c>
      <c r="DF14" t="s">
        <v>30</v>
      </c>
    </row>
    <row r="15" ht="99.95" customHeight="1" spans="2:110">
      <c r="B15" s="146"/>
      <c r="C15" s="133"/>
      <c r="D15" s="196" t="s">
        <v>333</v>
      </c>
      <c r="E15" s="209" t="s">
        <v>334</v>
      </c>
      <c r="F15" s="210"/>
      <c r="G15" s="210" t="s">
        <v>335</v>
      </c>
      <c r="H15" s="210" t="s">
        <v>336</v>
      </c>
      <c r="I15" s="210" t="s">
        <v>337</v>
      </c>
      <c r="J15" s="210" t="s">
        <v>338</v>
      </c>
      <c r="K15" s="210" t="s">
        <v>339</v>
      </c>
      <c r="L15" s="232" t="s">
        <v>340</v>
      </c>
      <c r="M15" s="221"/>
      <c r="N15" s="222">
        <v>2</v>
      </c>
      <c r="O15" s="222">
        <v>2</v>
      </c>
      <c r="P15" s="222">
        <v>2</v>
      </c>
      <c r="Q15" s="222">
        <v>3</v>
      </c>
      <c r="R15" s="242">
        <v>2</v>
      </c>
      <c r="S15" s="243">
        <v>1</v>
      </c>
      <c r="T15" s="84"/>
      <c r="U15" s="40">
        <v>7</v>
      </c>
      <c r="V15" s="40">
        <v>7</v>
      </c>
      <c r="W15" s="40">
        <v>1</v>
      </c>
      <c r="X15" s="40">
        <v>6</v>
      </c>
      <c r="Y15" s="257">
        <v>10</v>
      </c>
      <c r="Z15" s="258">
        <v>7</v>
      </c>
      <c r="AA15" s="84"/>
      <c r="AB15" s="40"/>
      <c r="AC15" s="40"/>
      <c r="AD15" s="40"/>
      <c r="AE15" s="40"/>
      <c r="AF15" s="257"/>
      <c r="AG15" s="258"/>
      <c r="AH15" s="272"/>
      <c r="AI15" s="273"/>
      <c r="AJ15" s="273"/>
      <c r="AK15" s="273">
        <v>1</v>
      </c>
      <c r="AL15" s="273"/>
      <c r="AM15" s="274"/>
      <c r="AN15" s="243"/>
      <c r="AO15" s="272"/>
      <c r="AP15" s="273">
        <v>2</v>
      </c>
      <c r="AQ15" s="273"/>
      <c r="AR15" s="273">
        <v>2</v>
      </c>
      <c r="AS15" s="273"/>
      <c r="AT15" s="274">
        <v>1</v>
      </c>
      <c r="AU15" s="243">
        <v>1</v>
      </c>
      <c r="AV15" s="85"/>
      <c r="AW15" s="291">
        <v>3</v>
      </c>
      <c r="AX15" s="291"/>
      <c r="AY15" s="291">
        <v>2</v>
      </c>
      <c r="AZ15" s="291"/>
      <c r="BA15" s="292">
        <v>1</v>
      </c>
      <c r="BB15" s="293">
        <v>1</v>
      </c>
      <c r="BC15" s="294"/>
      <c r="BD15" s="295">
        <v>3</v>
      </c>
      <c r="BE15" s="295"/>
      <c r="BF15" s="295">
        <v>2</v>
      </c>
      <c r="BG15" s="295"/>
      <c r="BH15" s="312">
        <v>1</v>
      </c>
      <c r="BI15" s="293">
        <v>1</v>
      </c>
      <c r="BJ15" s="294"/>
      <c r="BK15" s="295">
        <v>0.29</v>
      </c>
      <c r="BL15" s="295"/>
      <c r="BM15" s="295">
        <v>0.39</v>
      </c>
      <c r="BN15" s="295"/>
      <c r="BO15" s="312">
        <v>0.12</v>
      </c>
      <c r="BP15" s="293">
        <v>0.12</v>
      </c>
      <c r="BQ15" s="318">
        <f t="shared" si="9"/>
        <v>0</v>
      </c>
      <c r="BR15" s="319">
        <f t="shared" si="9"/>
        <v>9</v>
      </c>
      <c r="BS15" s="319">
        <f t="shared" si="9"/>
        <v>9</v>
      </c>
      <c r="BT15" s="319">
        <f t="shared" si="9"/>
        <v>3</v>
      </c>
      <c r="BU15" s="319">
        <f t="shared" si="9"/>
        <v>9</v>
      </c>
      <c r="BV15" s="319">
        <f t="shared" si="1"/>
        <v>12</v>
      </c>
      <c r="BW15" s="319">
        <f t="shared" si="2"/>
        <v>8</v>
      </c>
      <c r="BX15" s="84"/>
      <c r="BY15" s="40"/>
      <c r="BZ15" s="40"/>
      <c r="CA15" s="40">
        <v>5</v>
      </c>
      <c r="CB15" s="40"/>
      <c r="CC15" s="257"/>
      <c r="CD15" s="258"/>
      <c r="CE15" s="333">
        <f t="shared" si="10"/>
        <v>0</v>
      </c>
      <c r="CF15" s="334">
        <f t="shared" si="11"/>
        <v>9</v>
      </c>
      <c r="CG15" s="334">
        <f t="shared" si="12"/>
        <v>9</v>
      </c>
      <c r="CH15" s="334">
        <f t="shared" si="13"/>
        <v>8</v>
      </c>
      <c r="CI15" s="334">
        <f t="shared" si="14"/>
        <v>9</v>
      </c>
      <c r="CJ15" s="334">
        <f t="shared" si="4"/>
        <v>12</v>
      </c>
      <c r="CK15" s="334">
        <f t="shared" si="5"/>
        <v>8</v>
      </c>
      <c r="CL15" s="350" t="str">
        <f t="shared" si="15"/>
        <v>-</v>
      </c>
      <c r="CM15" s="351">
        <f t="shared" si="16"/>
        <v>217.241379310345</v>
      </c>
      <c r="CN15" s="351" t="str">
        <f t="shared" si="17"/>
        <v>-</v>
      </c>
      <c r="CO15" s="351">
        <f t="shared" si="18"/>
        <v>143.589743589744</v>
      </c>
      <c r="CP15" s="351" t="str">
        <f t="shared" si="19"/>
        <v>-</v>
      </c>
      <c r="CQ15" s="352">
        <f t="shared" si="7"/>
        <v>700</v>
      </c>
      <c r="CR15" s="353">
        <f t="shared" si="20"/>
        <v>466.666666666667</v>
      </c>
      <c r="CT15">
        <v>2580</v>
      </c>
      <c r="CU15">
        <v>2580</v>
      </c>
      <c r="CV15">
        <v>2580</v>
      </c>
      <c r="CW15">
        <v>2580</v>
      </c>
      <c r="CX15">
        <v>2580</v>
      </c>
      <c r="CY15">
        <v>2580</v>
      </c>
      <c r="DA15" t="s">
        <v>30</v>
      </c>
      <c r="DB15" t="s">
        <v>30</v>
      </c>
      <c r="DC15" t="s">
        <v>30</v>
      </c>
      <c r="DD15" t="s">
        <v>30</v>
      </c>
      <c r="DE15" t="s">
        <v>30</v>
      </c>
      <c r="DF15" t="s">
        <v>30</v>
      </c>
    </row>
    <row r="16" ht="99.95" customHeight="1" spans="2:110">
      <c r="B16" s="146"/>
      <c r="C16" s="133"/>
      <c r="D16" s="196" t="s">
        <v>341</v>
      </c>
      <c r="E16" s="209" t="s">
        <v>342</v>
      </c>
      <c r="F16" s="210"/>
      <c r="G16" s="210" t="s">
        <v>343</v>
      </c>
      <c r="H16" s="210" t="s">
        <v>344</v>
      </c>
      <c r="I16" s="210" t="s">
        <v>345</v>
      </c>
      <c r="J16" s="210" t="s">
        <v>346</v>
      </c>
      <c r="K16" s="210" t="s">
        <v>347</v>
      </c>
      <c r="L16" s="232" t="s">
        <v>348</v>
      </c>
      <c r="M16" s="221"/>
      <c r="N16" s="222">
        <v>2</v>
      </c>
      <c r="O16" s="222">
        <v>2</v>
      </c>
      <c r="P16" s="222">
        <v>1</v>
      </c>
      <c r="Q16" s="222">
        <v>1</v>
      </c>
      <c r="R16" s="242">
        <v>1</v>
      </c>
      <c r="S16" s="243">
        <v>2</v>
      </c>
      <c r="T16" s="84"/>
      <c r="U16" s="40">
        <v>4</v>
      </c>
      <c r="V16" s="40">
        <v>3</v>
      </c>
      <c r="W16" s="40">
        <v>4</v>
      </c>
      <c r="X16" s="40">
        <v>1</v>
      </c>
      <c r="Y16" s="257">
        <v>4</v>
      </c>
      <c r="Z16" s="258">
        <v>4</v>
      </c>
      <c r="AA16" s="84"/>
      <c r="AB16" s="40"/>
      <c r="AC16" s="40"/>
      <c r="AD16" s="40"/>
      <c r="AE16" s="40"/>
      <c r="AF16" s="257"/>
      <c r="AG16" s="258"/>
      <c r="AH16" s="272"/>
      <c r="AI16" s="273"/>
      <c r="AJ16" s="273"/>
      <c r="AK16" s="273"/>
      <c r="AL16" s="273"/>
      <c r="AM16" s="274">
        <v>1</v>
      </c>
      <c r="AN16" s="243"/>
      <c r="AO16" s="272"/>
      <c r="AP16" s="273">
        <v>1</v>
      </c>
      <c r="AQ16" s="273"/>
      <c r="AR16" s="273"/>
      <c r="AS16" s="273">
        <v>1</v>
      </c>
      <c r="AT16" s="274">
        <v>1</v>
      </c>
      <c r="AU16" s="243"/>
      <c r="AV16" s="85"/>
      <c r="AW16" s="291">
        <v>2</v>
      </c>
      <c r="AX16" s="291">
        <v>1</v>
      </c>
      <c r="AY16" s="291">
        <v>2</v>
      </c>
      <c r="AZ16" s="291">
        <v>1</v>
      </c>
      <c r="BA16" s="292">
        <v>2</v>
      </c>
      <c r="BB16" s="293">
        <v>2</v>
      </c>
      <c r="BC16" s="294"/>
      <c r="BD16" s="295">
        <v>2</v>
      </c>
      <c r="BE16" s="295">
        <v>1</v>
      </c>
      <c r="BF16" s="295">
        <v>2</v>
      </c>
      <c r="BG16" s="295">
        <v>1</v>
      </c>
      <c r="BH16" s="312">
        <v>2</v>
      </c>
      <c r="BI16" s="293">
        <v>2</v>
      </c>
      <c r="BJ16" s="294"/>
      <c r="BK16" s="295">
        <v>0.17</v>
      </c>
      <c r="BL16" s="295">
        <v>0.05</v>
      </c>
      <c r="BM16" s="295">
        <v>0.1</v>
      </c>
      <c r="BN16" s="295">
        <v>0.12</v>
      </c>
      <c r="BO16" s="312">
        <v>0.32</v>
      </c>
      <c r="BP16" s="293">
        <v>0.1</v>
      </c>
      <c r="BQ16" s="318">
        <f t="shared" si="9"/>
        <v>0</v>
      </c>
      <c r="BR16" s="319">
        <f t="shared" si="9"/>
        <v>6</v>
      </c>
      <c r="BS16" s="319">
        <f t="shared" si="9"/>
        <v>5</v>
      </c>
      <c r="BT16" s="319">
        <f t="shared" si="9"/>
        <v>5</v>
      </c>
      <c r="BU16" s="319">
        <f t="shared" si="9"/>
        <v>2</v>
      </c>
      <c r="BV16" s="319">
        <f t="shared" si="1"/>
        <v>5</v>
      </c>
      <c r="BW16" s="319">
        <f t="shared" si="2"/>
        <v>6</v>
      </c>
      <c r="BX16" s="84"/>
      <c r="BY16" s="40"/>
      <c r="BZ16" s="40"/>
      <c r="CA16" s="40"/>
      <c r="CB16" s="40"/>
      <c r="CC16" s="257"/>
      <c r="CD16" s="258"/>
      <c r="CE16" s="333">
        <f t="shared" si="10"/>
        <v>0</v>
      </c>
      <c r="CF16" s="334">
        <f t="shared" si="11"/>
        <v>6</v>
      </c>
      <c r="CG16" s="334">
        <f t="shared" si="12"/>
        <v>5</v>
      </c>
      <c r="CH16" s="334">
        <f t="shared" si="13"/>
        <v>5</v>
      </c>
      <c r="CI16" s="334">
        <f t="shared" si="14"/>
        <v>2</v>
      </c>
      <c r="CJ16" s="334">
        <f t="shared" si="4"/>
        <v>5</v>
      </c>
      <c r="CK16" s="334">
        <f t="shared" si="5"/>
        <v>6</v>
      </c>
      <c r="CL16" s="350" t="str">
        <f t="shared" si="15"/>
        <v>-</v>
      </c>
      <c r="CM16" s="351">
        <f t="shared" si="16"/>
        <v>247.058823529412</v>
      </c>
      <c r="CN16" s="351">
        <f t="shared" si="17"/>
        <v>700</v>
      </c>
      <c r="CO16" s="351">
        <f t="shared" si="18"/>
        <v>350</v>
      </c>
      <c r="CP16" s="351">
        <f t="shared" si="19"/>
        <v>116.666666666667</v>
      </c>
      <c r="CQ16" s="352">
        <f t="shared" si="7"/>
        <v>109.375</v>
      </c>
      <c r="CR16" s="353">
        <f t="shared" si="20"/>
        <v>420</v>
      </c>
      <c r="CT16">
        <v>2580</v>
      </c>
      <c r="CU16">
        <v>2580</v>
      </c>
      <c r="CV16">
        <v>2580</v>
      </c>
      <c r="CW16">
        <v>2580</v>
      </c>
      <c r="CX16">
        <v>2580</v>
      </c>
      <c r="CY16">
        <v>2580</v>
      </c>
      <c r="DA16" t="s">
        <v>30</v>
      </c>
      <c r="DB16" t="s">
        <v>30</v>
      </c>
      <c r="DC16" t="s">
        <v>30</v>
      </c>
      <c r="DD16" t="s">
        <v>30</v>
      </c>
      <c r="DE16" t="s">
        <v>30</v>
      </c>
      <c r="DF16" t="s">
        <v>30</v>
      </c>
    </row>
    <row r="17" ht="99.95" customHeight="1" spans="2:110">
      <c r="B17" s="146"/>
      <c r="C17" s="133"/>
      <c r="D17" s="196" t="s">
        <v>212</v>
      </c>
      <c r="E17" s="209" t="s">
        <v>349</v>
      </c>
      <c r="F17" s="211"/>
      <c r="G17" s="211" t="s">
        <v>350</v>
      </c>
      <c r="H17" s="211" t="s">
        <v>351</v>
      </c>
      <c r="I17" s="211" t="s">
        <v>352</v>
      </c>
      <c r="J17" s="211" t="s">
        <v>353</v>
      </c>
      <c r="K17" s="211" t="s">
        <v>354</v>
      </c>
      <c r="L17" s="233" t="s">
        <v>355</v>
      </c>
      <c r="M17" s="230"/>
      <c r="N17" s="231">
        <v>2</v>
      </c>
      <c r="O17" s="231">
        <v>1</v>
      </c>
      <c r="P17" s="231"/>
      <c r="Q17" s="231">
        <v>1</v>
      </c>
      <c r="R17" s="249">
        <v>1</v>
      </c>
      <c r="S17" s="250">
        <v>3</v>
      </c>
      <c r="T17" s="87"/>
      <c r="U17" s="44">
        <v>9</v>
      </c>
      <c r="V17" s="44">
        <v>7</v>
      </c>
      <c r="W17" s="44"/>
      <c r="X17" s="44">
        <v>8</v>
      </c>
      <c r="Y17" s="263">
        <v>17</v>
      </c>
      <c r="Z17" s="264">
        <v>2</v>
      </c>
      <c r="AA17" s="87"/>
      <c r="AB17" s="44"/>
      <c r="AC17" s="44"/>
      <c r="AD17" s="44"/>
      <c r="AE17" s="44"/>
      <c r="AF17" s="263"/>
      <c r="AG17" s="264"/>
      <c r="AH17" s="281"/>
      <c r="AI17" s="282"/>
      <c r="AJ17" s="282">
        <v>1</v>
      </c>
      <c r="AK17" s="282"/>
      <c r="AL17" s="282">
        <v>1</v>
      </c>
      <c r="AM17" s="283"/>
      <c r="AN17" s="250"/>
      <c r="AO17" s="281"/>
      <c r="AP17" s="282">
        <v>2</v>
      </c>
      <c r="AQ17" s="282">
        <v>1</v>
      </c>
      <c r="AR17" s="282">
        <v>1</v>
      </c>
      <c r="AS17" s="282">
        <v>1</v>
      </c>
      <c r="AT17" s="283">
        <v>1</v>
      </c>
      <c r="AU17" s="250"/>
      <c r="AV17" s="88"/>
      <c r="AW17" s="306">
        <v>3</v>
      </c>
      <c r="AX17" s="306">
        <v>4</v>
      </c>
      <c r="AY17" s="306">
        <v>1</v>
      </c>
      <c r="AZ17" s="306">
        <v>1</v>
      </c>
      <c r="BA17" s="307">
        <v>1</v>
      </c>
      <c r="BB17" s="308"/>
      <c r="BC17" s="309"/>
      <c r="BD17" s="310">
        <v>7</v>
      </c>
      <c r="BE17" s="310">
        <v>8</v>
      </c>
      <c r="BF17" s="310">
        <v>3</v>
      </c>
      <c r="BG17" s="310">
        <v>1</v>
      </c>
      <c r="BH17" s="315">
        <v>1</v>
      </c>
      <c r="BI17" s="308">
        <v>1</v>
      </c>
      <c r="BJ17" s="309"/>
      <c r="BK17" s="310">
        <v>0.35</v>
      </c>
      <c r="BL17" s="310">
        <v>0.48</v>
      </c>
      <c r="BM17" s="310">
        <v>0.15</v>
      </c>
      <c r="BN17" s="310">
        <v>0.27</v>
      </c>
      <c r="BO17" s="315">
        <v>0.12</v>
      </c>
      <c r="BP17" s="308">
        <v>0.02</v>
      </c>
      <c r="BQ17" s="324">
        <f t="shared" si="9"/>
        <v>0</v>
      </c>
      <c r="BR17" s="325">
        <f t="shared" si="9"/>
        <v>11</v>
      </c>
      <c r="BS17" s="325">
        <f t="shared" si="9"/>
        <v>8</v>
      </c>
      <c r="BT17" s="325">
        <f t="shared" si="9"/>
        <v>0</v>
      </c>
      <c r="BU17" s="325">
        <f t="shared" si="9"/>
        <v>9</v>
      </c>
      <c r="BV17" s="325">
        <f t="shared" si="1"/>
        <v>18</v>
      </c>
      <c r="BW17" s="325">
        <f t="shared" si="2"/>
        <v>5</v>
      </c>
      <c r="BX17" s="328"/>
      <c r="BY17" s="329"/>
      <c r="BZ17" s="329">
        <v>5</v>
      </c>
      <c r="CA17" s="329">
        <v>5</v>
      </c>
      <c r="CB17" s="329"/>
      <c r="CC17" s="340"/>
      <c r="CD17" s="341"/>
      <c r="CE17" s="342">
        <f t="shared" si="10"/>
        <v>0</v>
      </c>
      <c r="CF17" s="343">
        <f t="shared" si="11"/>
        <v>11</v>
      </c>
      <c r="CG17" s="343">
        <f t="shared" si="12"/>
        <v>13</v>
      </c>
      <c r="CH17" s="343">
        <f t="shared" si="13"/>
        <v>5</v>
      </c>
      <c r="CI17" s="343">
        <f t="shared" si="14"/>
        <v>9</v>
      </c>
      <c r="CJ17" s="343">
        <f t="shared" si="4"/>
        <v>18</v>
      </c>
      <c r="CK17" s="343">
        <f t="shared" si="5"/>
        <v>5</v>
      </c>
      <c r="CL17" s="362" t="str">
        <f t="shared" si="15"/>
        <v>-</v>
      </c>
      <c r="CM17" s="363">
        <f t="shared" si="16"/>
        <v>220</v>
      </c>
      <c r="CN17" s="363">
        <f t="shared" si="17"/>
        <v>189.583333333333</v>
      </c>
      <c r="CO17" s="363">
        <f t="shared" si="18"/>
        <v>233.333333333333</v>
      </c>
      <c r="CP17" s="363">
        <f t="shared" si="19"/>
        <v>233.333333333333</v>
      </c>
      <c r="CQ17" s="364">
        <f t="shared" si="7"/>
        <v>1050</v>
      </c>
      <c r="CR17" s="365">
        <f t="shared" si="20"/>
        <v>1750</v>
      </c>
      <c r="CT17">
        <v>2580</v>
      </c>
      <c r="CU17">
        <v>2580</v>
      </c>
      <c r="CV17">
        <v>2580</v>
      </c>
      <c r="CW17">
        <v>2580</v>
      </c>
      <c r="CX17">
        <v>2580</v>
      </c>
      <c r="CY17">
        <v>2580</v>
      </c>
      <c r="DA17" t="s">
        <v>30</v>
      </c>
      <c r="DB17" t="s">
        <v>30</v>
      </c>
      <c r="DC17" t="s">
        <v>30</v>
      </c>
      <c r="DD17" t="s">
        <v>30</v>
      </c>
      <c r="DE17" t="s">
        <v>30</v>
      </c>
      <c r="DF17" t="s">
        <v>30</v>
      </c>
    </row>
    <row r="18" ht="99.95" customHeight="1" spans="2:110">
      <c r="B18" s="148"/>
      <c r="C18" s="140" t="str">
        <f>_xlfn.DISPIMG("ID_8DA45DC3BF104901888296B694349F03",1)</f>
        <v>=DISPIMG("ID_8DA45DC3BF104901888296B694349F03",1)</v>
      </c>
      <c r="D18" s="212" t="s">
        <v>356</v>
      </c>
      <c r="E18" s="213" t="s">
        <v>357</v>
      </c>
      <c r="F18" s="211"/>
      <c r="G18" s="211" t="s">
        <v>358</v>
      </c>
      <c r="H18" s="211" t="s">
        <v>359</v>
      </c>
      <c r="I18" s="211" t="s">
        <v>360</v>
      </c>
      <c r="J18" s="211" t="s">
        <v>361</v>
      </c>
      <c r="K18" s="211" t="s">
        <v>362</v>
      </c>
      <c r="L18" s="233" t="s">
        <v>363</v>
      </c>
      <c r="M18" s="224"/>
      <c r="N18" s="225">
        <v>1</v>
      </c>
      <c r="O18" s="225"/>
      <c r="P18" s="225">
        <v>2</v>
      </c>
      <c r="Q18" s="225">
        <v>2</v>
      </c>
      <c r="R18" s="244">
        <v>2</v>
      </c>
      <c r="S18" s="245">
        <v>1</v>
      </c>
      <c r="T18" s="95"/>
      <c r="U18" s="50">
        <v>3</v>
      </c>
      <c r="V18" s="50"/>
      <c r="W18" s="50">
        <v>5</v>
      </c>
      <c r="X18" s="50">
        <v>5</v>
      </c>
      <c r="Y18" s="259"/>
      <c r="Z18" s="260">
        <v>6</v>
      </c>
      <c r="AA18" s="95"/>
      <c r="AB18" s="50"/>
      <c r="AC18" s="50"/>
      <c r="AD18" s="50"/>
      <c r="AE18" s="50"/>
      <c r="AF18" s="259"/>
      <c r="AG18" s="260"/>
      <c r="AH18" s="275"/>
      <c r="AI18" s="276"/>
      <c r="AJ18" s="276"/>
      <c r="AK18" s="276">
        <v>1</v>
      </c>
      <c r="AL18" s="276"/>
      <c r="AM18" s="277"/>
      <c r="AN18" s="245"/>
      <c r="AO18" s="275"/>
      <c r="AP18" s="276"/>
      <c r="AQ18" s="276"/>
      <c r="AR18" s="276">
        <v>1</v>
      </c>
      <c r="AS18" s="276">
        <v>1</v>
      </c>
      <c r="AT18" s="277"/>
      <c r="AU18" s="245">
        <v>1</v>
      </c>
      <c r="AV18" s="96"/>
      <c r="AW18" s="296">
        <v>1</v>
      </c>
      <c r="AX18" s="296"/>
      <c r="AY18" s="296">
        <v>3</v>
      </c>
      <c r="AZ18" s="296">
        <v>1</v>
      </c>
      <c r="BA18" s="297"/>
      <c r="BB18" s="298">
        <v>1</v>
      </c>
      <c r="BC18" s="299"/>
      <c r="BD18" s="300">
        <v>1</v>
      </c>
      <c r="BE18" s="300"/>
      <c r="BF18" s="300">
        <v>3</v>
      </c>
      <c r="BG18" s="300">
        <v>1</v>
      </c>
      <c r="BH18" s="313"/>
      <c r="BI18" s="298">
        <v>2</v>
      </c>
      <c r="BJ18" s="299"/>
      <c r="BK18" s="300">
        <v>0.05</v>
      </c>
      <c r="BL18" s="300"/>
      <c r="BM18" s="300">
        <v>0.37</v>
      </c>
      <c r="BN18" s="300">
        <v>0.12</v>
      </c>
      <c r="BO18" s="313"/>
      <c r="BP18" s="298">
        <v>0.14</v>
      </c>
      <c r="BQ18" s="320">
        <f t="shared" si="9"/>
        <v>0</v>
      </c>
      <c r="BR18" s="321">
        <f t="shared" si="9"/>
        <v>4</v>
      </c>
      <c r="BS18" s="321">
        <f t="shared" si="9"/>
        <v>0</v>
      </c>
      <c r="BT18" s="321">
        <f t="shared" si="9"/>
        <v>7</v>
      </c>
      <c r="BU18" s="321">
        <f t="shared" si="9"/>
        <v>7</v>
      </c>
      <c r="BV18" s="321">
        <f t="shared" si="1"/>
        <v>2</v>
      </c>
      <c r="BW18" s="321">
        <f t="shared" si="2"/>
        <v>7</v>
      </c>
      <c r="BX18" s="330"/>
      <c r="BY18" s="331"/>
      <c r="BZ18" s="331">
        <v>5</v>
      </c>
      <c r="CA18" s="331"/>
      <c r="CB18" s="331"/>
      <c r="CC18" s="344"/>
      <c r="CD18" s="345"/>
      <c r="CE18" s="335">
        <f t="shared" si="10"/>
        <v>0</v>
      </c>
      <c r="CF18" s="336">
        <f t="shared" si="11"/>
        <v>4</v>
      </c>
      <c r="CG18" s="336">
        <f t="shared" si="12"/>
        <v>5</v>
      </c>
      <c r="CH18" s="336">
        <f t="shared" si="13"/>
        <v>7</v>
      </c>
      <c r="CI18" s="336">
        <f t="shared" si="14"/>
        <v>7</v>
      </c>
      <c r="CJ18" s="336">
        <f t="shared" si="4"/>
        <v>2</v>
      </c>
      <c r="CK18" s="336">
        <f t="shared" si="5"/>
        <v>7</v>
      </c>
      <c r="CL18" s="354" t="str">
        <f t="shared" si="15"/>
        <v>-</v>
      </c>
      <c r="CM18" s="355">
        <f t="shared" si="16"/>
        <v>560</v>
      </c>
      <c r="CN18" s="355" t="str">
        <f t="shared" si="17"/>
        <v>-</v>
      </c>
      <c r="CO18" s="355">
        <f t="shared" si="18"/>
        <v>132.432432432432</v>
      </c>
      <c r="CP18" s="355">
        <f t="shared" si="19"/>
        <v>408.333333333333</v>
      </c>
      <c r="CQ18" s="356" t="str">
        <f t="shared" si="7"/>
        <v>-</v>
      </c>
      <c r="CR18" s="357">
        <f t="shared" si="20"/>
        <v>350</v>
      </c>
      <c r="CT18">
        <v>2580</v>
      </c>
      <c r="CU18">
        <v>2580</v>
      </c>
      <c r="CV18">
        <v>2580</v>
      </c>
      <c r="CW18">
        <v>2580</v>
      </c>
      <c r="CX18">
        <v>2580</v>
      </c>
      <c r="CY18">
        <v>2580</v>
      </c>
      <c r="DA18" t="s">
        <v>30</v>
      </c>
      <c r="DB18" t="s">
        <v>30</v>
      </c>
      <c r="DC18" t="s">
        <v>30</v>
      </c>
      <c r="DD18" t="s">
        <v>30</v>
      </c>
      <c r="DE18" t="s">
        <v>30</v>
      </c>
      <c r="DF18" t="s">
        <v>30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L17" sqref="L17"/>
    </sheetView>
  </sheetViews>
  <sheetFormatPr defaultColWidth="9" defaultRowHeight="25.8"/>
  <cols>
    <col min="2" max="2" width="10.6296296296296" customWidth="1"/>
    <col min="3" max="3" width="23.25" customWidth="1"/>
    <col min="4" max="4" width="15.5" style="4" customWidth="1"/>
    <col min="5" max="5" width="17.5" style="4" customWidth="1"/>
    <col min="6" max="12" width="10.6296296296296" customWidth="1"/>
    <col min="13" max="19" width="6.62962962962963" style="4" customWidth="1"/>
    <col min="20" max="20" width="25.6296296296296" customWidth="1"/>
    <col min="21" max="21" width="23.3796296296296" style="4" customWidth="1"/>
    <col min="22" max="22" width="24" style="4" customWidth="1"/>
    <col min="23" max="23" width="23.3796296296296" style="4" customWidth="1"/>
    <col min="24" max="24" width="24" style="4" customWidth="1"/>
    <col min="25" max="25" width="23" style="4" customWidth="1"/>
    <col min="26" max="27" width="21.3796296296296" style="4" customWidth="1"/>
  </cols>
  <sheetData>
    <row r="2" ht="26.55" spans="6:27">
      <c r="F2" s="122" t="s">
        <v>241</v>
      </c>
      <c r="G2" s="123"/>
      <c r="H2" s="123"/>
      <c r="I2" s="123"/>
      <c r="J2" s="123"/>
      <c r="K2" s="151"/>
      <c r="L2" s="151"/>
      <c r="M2" s="122" t="s">
        <v>242</v>
      </c>
      <c r="N2" s="123"/>
      <c r="O2" s="123"/>
      <c r="P2" s="123"/>
      <c r="Q2" s="123"/>
      <c r="R2" s="123"/>
      <c r="S2" s="151"/>
      <c r="T2" s="153" t="s">
        <v>243</v>
      </c>
      <c r="U2" s="122" t="s">
        <v>244</v>
      </c>
      <c r="V2" s="123"/>
      <c r="W2" s="123"/>
      <c r="X2" s="123"/>
      <c r="Y2" s="123"/>
      <c r="Z2" s="123"/>
      <c r="AA2" s="174"/>
    </row>
    <row r="3" s="4" customFormat="1" ht="26.55" spans="2:27">
      <c r="B3" s="124" t="s">
        <v>12</v>
      </c>
      <c r="C3" s="124" t="s">
        <v>13</v>
      </c>
      <c r="D3" s="124" t="s">
        <v>14</v>
      </c>
      <c r="E3" s="125" t="s">
        <v>15</v>
      </c>
      <c r="F3" s="126">
        <v>90</v>
      </c>
      <c r="G3" s="124">
        <v>100</v>
      </c>
      <c r="H3" s="124">
        <v>110</v>
      </c>
      <c r="I3" s="124">
        <v>120</v>
      </c>
      <c r="J3" s="124">
        <v>130</v>
      </c>
      <c r="K3" s="124">
        <v>140</v>
      </c>
      <c r="L3" s="152">
        <v>150</v>
      </c>
      <c r="M3" s="126">
        <v>90</v>
      </c>
      <c r="N3" s="124">
        <v>100</v>
      </c>
      <c r="O3" s="124">
        <v>110</v>
      </c>
      <c r="P3" s="124">
        <v>120</v>
      </c>
      <c r="Q3" s="124">
        <v>130</v>
      </c>
      <c r="R3" s="124">
        <v>140</v>
      </c>
      <c r="S3" s="154">
        <v>150</v>
      </c>
      <c r="T3" s="155"/>
      <c r="U3" s="126">
        <v>90</v>
      </c>
      <c r="V3" s="124">
        <v>100</v>
      </c>
      <c r="W3" s="124">
        <v>110</v>
      </c>
      <c r="X3" s="124">
        <v>120</v>
      </c>
      <c r="Y3" s="124">
        <v>130</v>
      </c>
      <c r="Z3" s="124">
        <v>140</v>
      </c>
      <c r="AA3" s="175">
        <v>150</v>
      </c>
    </row>
    <row r="4" s="4" customFormat="1" ht="99.95" customHeight="1" spans="2:27">
      <c r="B4" s="7" t="s">
        <v>252</v>
      </c>
      <c r="C4" s="127"/>
      <c r="D4" s="128" t="s">
        <v>253</v>
      </c>
      <c r="E4" s="129" t="s">
        <v>254</v>
      </c>
      <c r="F4" s="130">
        <f>'在庫（居家服）'!BX4</f>
        <v>0</v>
      </c>
      <c r="G4" s="131">
        <f>'在庫（居家服）'!BY4</f>
        <v>0</v>
      </c>
      <c r="H4" s="131">
        <f>'在庫（居家服）'!BZ4</f>
        <v>0</v>
      </c>
      <c r="I4" s="131">
        <f>'在庫（居家服）'!CA4</f>
        <v>0</v>
      </c>
      <c r="J4" s="131">
        <f>'在庫（居家服）'!CB4</f>
        <v>0</v>
      </c>
      <c r="K4" s="131">
        <f>'在庫（居家服）'!CC4</f>
        <v>0</v>
      </c>
      <c r="L4" s="131">
        <f>'在庫（居家服）'!CD4</f>
        <v>0</v>
      </c>
      <c r="M4" s="130">
        <v>36</v>
      </c>
      <c r="N4" s="131">
        <v>36</v>
      </c>
      <c r="O4" s="131">
        <v>36</v>
      </c>
      <c r="P4" s="131">
        <v>36</v>
      </c>
      <c r="Q4" s="131">
        <v>36</v>
      </c>
      <c r="R4" s="131">
        <v>36</v>
      </c>
      <c r="S4" s="156">
        <v>36</v>
      </c>
      <c r="T4" s="157">
        <f t="shared" ref="T4:T18" si="0">M4*F4+N4*G4+O4*H4+P4*I4+Q4*J4+K4*R4+L4*S4</f>
        <v>0</v>
      </c>
      <c r="U4" s="158" t="s">
        <v>255</v>
      </c>
      <c r="V4" s="159" t="s">
        <v>256</v>
      </c>
      <c r="W4" s="159" t="s">
        <v>257</v>
      </c>
      <c r="X4" s="159" t="s">
        <v>258</v>
      </c>
      <c r="Y4" s="159" t="s">
        <v>259</v>
      </c>
      <c r="Z4" s="176"/>
      <c r="AA4" s="177"/>
    </row>
    <row r="5" s="4" customFormat="1" ht="99.95" customHeight="1" spans="2:27">
      <c r="B5" s="132"/>
      <c r="C5" s="133"/>
      <c r="D5" s="134" t="s">
        <v>260</v>
      </c>
      <c r="E5" s="135" t="s">
        <v>261</v>
      </c>
      <c r="F5" s="136">
        <f>'在庫（居家服）'!BX5</f>
        <v>0</v>
      </c>
      <c r="G5" s="137">
        <f>'在庫（居家服）'!BY5</f>
        <v>0</v>
      </c>
      <c r="H5" s="137">
        <f>'在庫（居家服）'!BZ5</f>
        <v>0</v>
      </c>
      <c r="I5" s="137">
        <f>'在庫（居家服）'!CA5</f>
        <v>0</v>
      </c>
      <c r="J5" s="137">
        <f>'在庫（居家服）'!CB5</f>
        <v>0</v>
      </c>
      <c r="K5" s="137">
        <f>'在庫（居家服）'!CC5</f>
        <v>0</v>
      </c>
      <c r="L5" s="137">
        <f>'在庫（居家服）'!CD5</f>
        <v>0</v>
      </c>
      <c r="M5" s="136">
        <v>36</v>
      </c>
      <c r="N5" s="137">
        <v>36</v>
      </c>
      <c r="O5" s="137">
        <v>36</v>
      </c>
      <c r="P5" s="137">
        <v>36</v>
      </c>
      <c r="Q5" s="137">
        <v>36</v>
      </c>
      <c r="R5" s="137">
        <v>36</v>
      </c>
      <c r="S5" s="160">
        <v>36</v>
      </c>
      <c r="T5" s="161">
        <f t="shared" si="0"/>
        <v>0</v>
      </c>
      <c r="U5" s="162" t="s">
        <v>262</v>
      </c>
      <c r="V5" s="163" t="s">
        <v>263</v>
      </c>
      <c r="W5" s="163" t="s">
        <v>264</v>
      </c>
      <c r="X5" s="163" t="s">
        <v>265</v>
      </c>
      <c r="Y5" s="163" t="s">
        <v>266</v>
      </c>
      <c r="Z5" s="178"/>
      <c r="AA5" s="179"/>
    </row>
    <row r="6" s="4" customFormat="1" ht="99.95" customHeight="1" spans="2:27">
      <c r="B6" s="132"/>
      <c r="C6" s="133"/>
      <c r="D6" s="134" t="s">
        <v>267</v>
      </c>
      <c r="E6" s="138" t="s">
        <v>268</v>
      </c>
      <c r="F6" s="136">
        <f>'在庫（居家服）'!BX6</f>
        <v>0</v>
      </c>
      <c r="G6" s="137">
        <f>'在庫（居家服）'!BY6</f>
        <v>0</v>
      </c>
      <c r="H6" s="137">
        <f>'在庫（居家服）'!BZ6</f>
        <v>0</v>
      </c>
      <c r="I6" s="137">
        <f>'在庫（居家服）'!CA6</f>
        <v>0</v>
      </c>
      <c r="J6" s="137">
        <f>'在庫（居家服）'!CB6</f>
        <v>0</v>
      </c>
      <c r="K6" s="137">
        <f>'在庫（居家服）'!CC6</f>
        <v>0</v>
      </c>
      <c r="L6" s="137">
        <f>'在庫（居家服）'!CD6</f>
        <v>0</v>
      </c>
      <c r="M6" s="136">
        <v>36</v>
      </c>
      <c r="N6" s="137">
        <v>36</v>
      </c>
      <c r="O6" s="137">
        <v>36</v>
      </c>
      <c r="P6" s="137">
        <v>36</v>
      </c>
      <c r="Q6" s="137">
        <v>36</v>
      </c>
      <c r="R6" s="137">
        <v>36</v>
      </c>
      <c r="S6" s="160">
        <v>36</v>
      </c>
      <c r="T6" s="161">
        <f t="shared" si="0"/>
        <v>0</v>
      </c>
      <c r="U6" s="162" t="s">
        <v>269</v>
      </c>
      <c r="V6" s="163" t="s">
        <v>270</v>
      </c>
      <c r="W6" s="163" t="s">
        <v>271</v>
      </c>
      <c r="X6" s="163" t="s">
        <v>272</v>
      </c>
      <c r="Y6" s="163" t="s">
        <v>273</v>
      </c>
      <c r="Z6" s="178"/>
      <c r="AA6" s="179"/>
    </row>
    <row r="7" s="4" customFormat="1" ht="99.95" customHeight="1" spans="2:27">
      <c r="B7" s="139"/>
      <c r="C7" s="140"/>
      <c r="D7" s="141" t="s">
        <v>274</v>
      </c>
      <c r="E7" s="142" t="s">
        <v>274</v>
      </c>
      <c r="F7" s="143">
        <f>'在庫（居家服）'!BX7</f>
        <v>0</v>
      </c>
      <c r="G7" s="144">
        <f>'在庫（居家服）'!BY7</f>
        <v>0</v>
      </c>
      <c r="H7" s="144">
        <f>'在庫（居家服）'!BZ7</f>
        <v>0</v>
      </c>
      <c r="I7" s="144">
        <f>'在庫（居家服）'!CA7</f>
        <v>0</v>
      </c>
      <c r="J7" s="144">
        <f>'在庫（居家服）'!CB7</f>
        <v>0</v>
      </c>
      <c r="K7" s="144">
        <f>'在庫（居家服）'!CC7</f>
        <v>0</v>
      </c>
      <c r="L7" s="144">
        <f>'在庫（居家服）'!CD7</f>
        <v>0</v>
      </c>
      <c r="M7" s="143">
        <v>36</v>
      </c>
      <c r="N7" s="144">
        <v>36</v>
      </c>
      <c r="O7" s="144">
        <v>36</v>
      </c>
      <c r="P7" s="144">
        <v>36</v>
      </c>
      <c r="Q7" s="144">
        <v>36</v>
      </c>
      <c r="R7" s="144">
        <v>36</v>
      </c>
      <c r="S7" s="164">
        <v>36</v>
      </c>
      <c r="T7" s="165">
        <f t="shared" si="0"/>
        <v>0</v>
      </c>
      <c r="U7" s="166" t="s">
        <v>275</v>
      </c>
      <c r="V7" s="167" t="s">
        <v>276</v>
      </c>
      <c r="W7" s="167" t="s">
        <v>277</v>
      </c>
      <c r="X7" s="167" t="s">
        <v>278</v>
      </c>
      <c r="Y7" s="167" t="s">
        <v>279</v>
      </c>
      <c r="Z7" s="180"/>
      <c r="AA7" s="181"/>
    </row>
    <row r="8" s="4" customFormat="1" ht="99.95" customHeight="1" spans="2:27">
      <c r="B8" s="7" t="s">
        <v>280</v>
      </c>
      <c r="C8" s="127"/>
      <c r="D8" s="145" t="s">
        <v>281</v>
      </c>
      <c r="E8" s="129" t="s">
        <v>282</v>
      </c>
      <c r="F8" s="130">
        <f>'在庫（居家服）'!BX8</f>
        <v>0</v>
      </c>
      <c r="G8" s="131">
        <f>'在庫（居家服）'!BY8</f>
        <v>0</v>
      </c>
      <c r="H8" s="131">
        <f>'在庫（居家服）'!BZ8</f>
        <v>0</v>
      </c>
      <c r="I8" s="131">
        <f>'在庫（居家服）'!CA8</f>
        <v>0</v>
      </c>
      <c r="J8" s="131">
        <f>'在庫（居家服）'!CB8</f>
        <v>0</v>
      </c>
      <c r="K8" s="131">
        <f>'在庫（居家服）'!CC8</f>
        <v>0</v>
      </c>
      <c r="L8" s="131">
        <f>'在庫（居家服）'!CD8</f>
        <v>0</v>
      </c>
      <c r="M8" s="130">
        <v>48</v>
      </c>
      <c r="N8" s="131">
        <v>48</v>
      </c>
      <c r="O8" s="131">
        <v>48</v>
      </c>
      <c r="P8" s="131">
        <v>48</v>
      </c>
      <c r="Q8" s="131">
        <v>48</v>
      </c>
      <c r="R8" s="131">
        <v>48</v>
      </c>
      <c r="S8" s="156">
        <v>48</v>
      </c>
      <c r="T8" s="157">
        <f t="shared" si="0"/>
        <v>0</v>
      </c>
      <c r="U8" s="168" t="s">
        <v>283</v>
      </c>
      <c r="V8" s="159" t="s">
        <v>284</v>
      </c>
      <c r="W8" s="159" t="s">
        <v>285</v>
      </c>
      <c r="X8" s="159" t="s">
        <v>286</v>
      </c>
      <c r="Y8" s="159" t="s">
        <v>287</v>
      </c>
      <c r="Z8" s="182"/>
      <c r="AA8" s="183"/>
    </row>
    <row r="9" s="4" customFormat="1" ht="99.95" customHeight="1" spans="2:27">
      <c r="B9" s="146"/>
      <c r="C9" s="133"/>
      <c r="D9" s="134" t="s">
        <v>288</v>
      </c>
      <c r="E9" s="135" t="s">
        <v>289</v>
      </c>
      <c r="F9" s="136">
        <f>'在庫（居家服）'!BX9</f>
        <v>0</v>
      </c>
      <c r="G9" s="137">
        <f>'在庫（居家服）'!BY9</f>
        <v>0</v>
      </c>
      <c r="H9" s="137">
        <f>'在庫（居家服）'!BZ9</f>
        <v>0</v>
      </c>
      <c r="I9" s="137">
        <f>'在庫（居家服）'!CA9</f>
        <v>0</v>
      </c>
      <c r="J9" s="137">
        <f>'在庫（居家服）'!CB9</f>
        <v>0</v>
      </c>
      <c r="K9" s="137">
        <f>'在庫（居家服）'!CC9</f>
        <v>0</v>
      </c>
      <c r="L9" s="137">
        <f>'在庫（居家服）'!CD9</f>
        <v>0</v>
      </c>
      <c r="M9" s="136">
        <v>48</v>
      </c>
      <c r="N9" s="137">
        <v>48</v>
      </c>
      <c r="O9" s="137">
        <v>48</v>
      </c>
      <c r="P9" s="137">
        <v>48</v>
      </c>
      <c r="Q9" s="137">
        <v>48</v>
      </c>
      <c r="R9" s="137">
        <v>48</v>
      </c>
      <c r="S9" s="160">
        <v>48</v>
      </c>
      <c r="T9" s="161">
        <f t="shared" si="0"/>
        <v>0</v>
      </c>
      <c r="U9" s="162" t="s">
        <v>290</v>
      </c>
      <c r="V9" s="163" t="s">
        <v>291</v>
      </c>
      <c r="W9" s="163" t="s">
        <v>292</v>
      </c>
      <c r="X9" s="163" t="s">
        <v>293</v>
      </c>
      <c r="Y9" s="163" t="s">
        <v>294</v>
      </c>
      <c r="Z9" s="178"/>
      <c r="AA9" s="179"/>
    </row>
    <row r="10" s="4" customFormat="1" ht="99.95" customHeight="1" spans="2:27">
      <c r="B10" s="146"/>
      <c r="C10" s="133"/>
      <c r="D10" s="134" t="s">
        <v>295</v>
      </c>
      <c r="E10" s="135" t="s">
        <v>296</v>
      </c>
      <c r="F10" s="136">
        <f>'在庫（居家服）'!BX10</f>
        <v>0</v>
      </c>
      <c r="G10" s="137">
        <f>'在庫（居家服）'!BY10</f>
        <v>0</v>
      </c>
      <c r="H10" s="137">
        <f>'在庫（居家服）'!BZ10</f>
        <v>0</v>
      </c>
      <c r="I10" s="137">
        <f>'在庫（居家服）'!CA10</f>
        <v>0</v>
      </c>
      <c r="J10" s="137">
        <f>'在庫（居家服）'!CB10</f>
        <v>0</v>
      </c>
      <c r="K10" s="137">
        <f>'在庫（居家服）'!CC10</f>
        <v>0</v>
      </c>
      <c r="L10" s="137">
        <f>'在庫（居家服）'!CD10</f>
        <v>0</v>
      </c>
      <c r="M10" s="136">
        <v>48</v>
      </c>
      <c r="N10" s="137">
        <v>48</v>
      </c>
      <c r="O10" s="137">
        <v>48</v>
      </c>
      <c r="P10" s="137">
        <v>48</v>
      </c>
      <c r="Q10" s="137">
        <v>48</v>
      </c>
      <c r="R10" s="137">
        <v>48</v>
      </c>
      <c r="S10" s="160">
        <v>48</v>
      </c>
      <c r="T10" s="161">
        <f t="shared" si="0"/>
        <v>0</v>
      </c>
      <c r="U10" s="162" t="s">
        <v>297</v>
      </c>
      <c r="V10" s="163" t="s">
        <v>298</v>
      </c>
      <c r="W10" s="163" t="s">
        <v>299</v>
      </c>
      <c r="X10" s="163" t="s">
        <v>300</v>
      </c>
      <c r="Y10" s="163" t="s">
        <v>301</v>
      </c>
      <c r="Z10" s="178"/>
      <c r="AA10" s="179"/>
    </row>
    <row r="11" s="4" customFormat="1" ht="99.95" customHeight="1" spans="2:27">
      <c r="B11" s="146"/>
      <c r="C11" s="133"/>
      <c r="D11" s="134" t="s">
        <v>302</v>
      </c>
      <c r="E11" s="147" t="s">
        <v>303</v>
      </c>
      <c r="F11" s="136">
        <f>'在庫（居家服）'!BX11</f>
        <v>0</v>
      </c>
      <c r="G11" s="137">
        <f>'在庫（居家服）'!BY11</f>
        <v>0</v>
      </c>
      <c r="H11" s="137">
        <f>'在庫（居家服）'!BZ11</f>
        <v>0</v>
      </c>
      <c r="I11" s="137">
        <f>'在庫（居家服）'!CA11</f>
        <v>0</v>
      </c>
      <c r="J11" s="137">
        <f>'在庫（居家服）'!CB11</f>
        <v>0</v>
      </c>
      <c r="K11" s="137">
        <f>'在庫（居家服）'!CC11</f>
        <v>0</v>
      </c>
      <c r="L11" s="137">
        <f>'在庫（居家服）'!CD11</f>
        <v>0</v>
      </c>
      <c r="M11" s="136">
        <v>48</v>
      </c>
      <c r="N11" s="137">
        <v>48</v>
      </c>
      <c r="O11" s="137">
        <v>48</v>
      </c>
      <c r="P11" s="137">
        <v>48</v>
      </c>
      <c r="Q11" s="137">
        <v>48</v>
      </c>
      <c r="R11" s="137">
        <v>48</v>
      </c>
      <c r="S11" s="160">
        <v>48</v>
      </c>
      <c r="T11" s="161">
        <f t="shared" si="0"/>
        <v>0</v>
      </c>
      <c r="U11" s="162" t="s">
        <v>304</v>
      </c>
      <c r="V11" s="163" t="s">
        <v>305</v>
      </c>
      <c r="W11" s="163" t="s">
        <v>306</v>
      </c>
      <c r="X11" s="163" t="s">
        <v>307</v>
      </c>
      <c r="Y11" s="163" t="s">
        <v>308</v>
      </c>
      <c r="Z11" s="184"/>
      <c r="AA11" s="185"/>
    </row>
    <row r="12" s="4" customFormat="1" ht="99.95" customHeight="1" spans="2:27">
      <c r="B12" s="146"/>
      <c r="C12" s="133"/>
      <c r="D12" s="134" t="s">
        <v>309</v>
      </c>
      <c r="E12" s="147" t="s">
        <v>310</v>
      </c>
      <c r="F12" s="136">
        <f>'在庫（居家服）'!BX12</f>
        <v>0</v>
      </c>
      <c r="G12" s="137">
        <f>'在庫（居家服）'!BY12</f>
        <v>0</v>
      </c>
      <c r="H12" s="137">
        <v>0</v>
      </c>
      <c r="I12" s="137">
        <f>'在庫（居家服）'!CA12</f>
        <v>0</v>
      </c>
      <c r="J12" s="137">
        <v>0</v>
      </c>
      <c r="K12" s="137">
        <v>0</v>
      </c>
      <c r="L12" s="137">
        <v>0</v>
      </c>
      <c r="M12" s="136">
        <v>48</v>
      </c>
      <c r="N12" s="137">
        <v>48</v>
      </c>
      <c r="O12" s="137">
        <v>48</v>
      </c>
      <c r="P12" s="137">
        <v>48</v>
      </c>
      <c r="Q12" s="137">
        <v>48</v>
      </c>
      <c r="R12" s="137">
        <v>48</v>
      </c>
      <c r="S12" s="160">
        <v>48</v>
      </c>
      <c r="T12" s="161">
        <f t="shared" si="0"/>
        <v>0</v>
      </c>
      <c r="U12" s="169"/>
      <c r="V12" s="170" t="s">
        <v>311</v>
      </c>
      <c r="W12" s="170" t="s">
        <v>312</v>
      </c>
      <c r="X12" s="170" t="s">
        <v>313</v>
      </c>
      <c r="Y12" s="170" t="s">
        <v>314</v>
      </c>
      <c r="Z12" s="186" t="s">
        <v>315</v>
      </c>
      <c r="AA12" s="187" t="s">
        <v>316</v>
      </c>
    </row>
    <row r="13" s="4" customFormat="1" ht="99.95" customHeight="1" spans="2:27">
      <c r="B13" s="146"/>
      <c r="C13" s="133"/>
      <c r="D13" s="134" t="s">
        <v>317</v>
      </c>
      <c r="E13" s="147" t="s">
        <v>318</v>
      </c>
      <c r="F13" s="136">
        <f>'在庫（居家服）'!BX13</f>
        <v>0</v>
      </c>
      <c r="G13" s="137">
        <v>2</v>
      </c>
      <c r="H13" s="137">
        <v>2</v>
      </c>
      <c r="I13" s="137">
        <v>3</v>
      </c>
      <c r="J13" s="137">
        <f>'在庫（居家服）'!CB13</f>
        <v>0</v>
      </c>
      <c r="K13" s="137">
        <v>3</v>
      </c>
      <c r="L13" s="137">
        <f>'在庫（居家服）'!CD13</f>
        <v>0</v>
      </c>
      <c r="M13" s="136">
        <v>48</v>
      </c>
      <c r="N13" s="137">
        <v>48</v>
      </c>
      <c r="O13" s="137">
        <v>48</v>
      </c>
      <c r="P13" s="137">
        <v>48</v>
      </c>
      <c r="Q13" s="137">
        <v>48</v>
      </c>
      <c r="R13" s="137">
        <v>48</v>
      </c>
      <c r="S13" s="160">
        <v>48</v>
      </c>
      <c r="T13" s="161">
        <f t="shared" si="0"/>
        <v>480</v>
      </c>
      <c r="U13" s="169"/>
      <c r="V13" s="170" t="s">
        <v>319</v>
      </c>
      <c r="W13" s="170" t="s">
        <v>320</v>
      </c>
      <c r="X13" s="170" t="s">
        <v>321</v>
      </c>
      <c r="Y13" s="170" t="s">
        <v>322</v>
      </c>
      <c r="Z13" s="186" t="s">
        <v>323</v>
      </c>
      <c r="AA13" s="187" t="s">
        <v>324</v>
      </c>
    </row>
    <row r="14" s="4" customFormat="1" ht="99.95" customHeight="1" spans="2:27">
      <c r="B14" s="146"/>
      <c r="C14" s="133"/>
      <c r="D14" s="134" t="s">
        <v>325</v>
      </c>
      <c r="E14" s="147" t="s">
        <v>326</v>
      </c>
      <c r="F14" s="136">
        <f>'在庫（居家服）'!BX14</f>
        <v>0</v>
      </c>
      <c r="G14" s="137">
        <f>'在庫（居家服）'!BY14</f>
        <v>0</v>
      </c>
      <c r="H14" s="137">
        <f>'在庫（居家服）'!BZ14</f>
        <v>0</v>
      </c>
      <c r="I14" s="137">
        <v>3</v>
      </c>
      <c r="J14" s="137">
        <f>'在庫（居家服）'!CB14</f>
        <v>0</v>
      </c>
      <c r="K14" s="137">
        <v>2</v>
      </c>
      <c r="L14" s="137">
        <f>'在庫（居家服）'!CD14</f>
        <v>0</v>
      </c>
      <c r="M14" s="136">
        <v>48</v>
      </c>
      <c r="N14" s="137">
        <v>48</v>
      </c>
      <c r="O14" s="137">
        <v>48</v>
      </c>
      <c r="P14" s="137">
        <v>48</v>
      </c>
      <c r="Q14" s="137">
        <v>48</v>
      </c>
      <c r="R14" s="137">
        <v>48</v>
      </c>
      <c r="S14" s="160">
        <v>48</v>
      </c>
      <c r="T14" s="161">
        <f t="shared" si="0"/>
        <v>240</v>
      </c>
      <c r="U14" s="169"/>
      <c r="V14" s="170" t="s">
        <v>327</v>
      </c>
      <c r="W14" s="170" t="s">
        <v>328</v>
      </c>
      <c r="X14" s="170" t="s">
        <v>329</v>
      </c>
      <c r="Y14" s="170" t="s">
        <v>330</v>
      </c>
      <c r="Z14" s="186" t="s">
        <v>331</v>
      </c>
      <c r="AA14" s="187" t="s">
        <v>332</v>
      </c>
    </row>
    <row r="15" s="4" customFormat="1" ht="99.95" customHeight="1" spans="2:27">
      <c r="B15" s="146"/>
      <c r="C15" s="133"/>
      <c r="D15" s="134" t="s">
        <v>333</v>
      </c>
      <c r="E15" s="147" t="s">
        <v>334</v>
      </c>
      <c r="F15" s="136">
        <f>'在庫（居家服）'!BX15</f>
        <v>0</v>
      </c>
      <c r="G15" s="137">
        <f>'在庫（居家服）'!BY15</f>
        <v>0</v>
      </c>
      <c r="H15" s="137">
        <f>'在庫（居家服）'!BZ15</f>
        <v>0</v>
      </c>
      <c r="I15" s="137">
        <v>0</v>
      </c>
      <c r="J15" s="137">
        <f>'在庫（居家服）'!CB15</f>
        <v>0</v>
      </c>
      <c r="K15" s="137">
        <f>'在庫（居家服）'!CC15</f>
        <v>0</v>
      </c>
      <c r="L15" s="137">
        <f>'在庫（居家服）'!CD15</f>
        <v>0</v>
      </c>
      <c r="M15" s="136">
        <v>48</v>
      </c>
      <c r="N15" s="137">
        <v>48</v>
      </c>
      <c r="O15" s="137">
        <v>48</v>
      </c>
      <c r="P15" s="137">
        <v>48</v>
      </c>
      <c r="Q15" s="137">
        <v>48</v>
      </c>
      <c r="R15" s="137">
        <v>48</v>
      </c>
      <c r="S15" s="160">
        <v>48</v>
      </c>
      <c r="T15" s="161">
        <f t="shared" si="0"/>
        <v>0</v>
      </c>
      <c r="U15" s="169"/>
      <c r="V15" s="170" t="s">
        <v>335</v>
      </c>
      <c r="W15" s="170" t="s">
        <v>336</v>
      </c>
      <c r="X15" s="170" t="s">
        <v>337</v>
      </c>
      <c r="Y15" s="170" t="s">
        <v>338</v>
      </c>
      <c r="Z15" s="186" t="s">
        <v>339</v>
      </c>
      <c r="AA15" s="187" t="s">
        <v>340</v>
      </c>
    </row>
    <row r="16" s="4" customFormat="1" ht="99.95" customHeight="1" spans="2:27">
      <c r="B16" s="146"/>
      <c r="C16" s="133"/>
      <c r="D16" s="134" t="s">
        <v>341</v>
      </c>
      <c r="E16" s="147" t="s">
        <v>342</v>
      </c>
      <c r="F16" s="136">
        <f>'在庫（居家服）'!BX16</f>
        <v>0</v>
      </c>
      <c r="G16" s="137">
        <f>'在庫（居家服）'!BY16</f>
        <v>0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6">
        <v>48</v>
      </c>
      <c r="N16" s="137">
        <v>48</v>
      </c>
      <c r="O16" s="137">
        <v>48</v>
      </c>
      <c r="P16" s="137">
        <v>48</v>
      </c>
      <c r="Q16" s="137">
        <v>48</v>
      </c>
      <c r="R16" s="137">
        <v>48</v>
      </c>
      <c r="S16" s="160">
        <v>48</v>
      </c>
      <c r="T16" s="161">
        <f t="shared" si="0"/>
        <v>0</v>
      </c>
      <c r="U16" s="169"/>
      <c r="V16" s="170" t="s">
        <v>343</v>
      </c>
      <c r="W16" s="170" t="s">
        <v>344</v>
      </c>
      <c r="X16" s="170" t="s">
        <v>345</v>
      </c>
      <c r="Y16" s="170" t="s">
        <v>346</v>
      </c>
      <c r="Z16" s="186" t="s">
        <v>347</v>
      </c>
      <c r="AA16" s="187" t="s">
        <v>348</v>
      </c>
    </row>
    <row r="17" s="4" customFormat="1" ht="99.95" customHeight="1" spans="2:27">
      <c r="B17" s="146"/>
      <c r="C17" s="133"/>
      <c r="D17" s="134" t="s">
        <v>212</v>
      </c>
      <c r="E17" s="147" t="s">
        <v>349</v>
      </c>
      <c r="F17" s="136">
        <f>'在庫（居家服）'!BX17</f>
        <v>0</v>
      </c>
      <c r="G17" s="137">
        <f>'在庫（居家服）'!BY17</f>
        <v>0</v>
      </c>
      <c r="H17" s="137"/>
      <c r="I17" s="137">
        <v>3</v>
      </c>
      <c r="J17" s="137">
        <f>'在庫（居家服）'!CB17</f>
        <v>0</v>
      </c>
      <c r="K17" s="137">
        <f>'在庫（居家服）'!CC17</f>
        <v>0</v>
      </c>
      <c r="L17" s="137">
        <f>'在庫（居家服）'!CD17</f>
        <v>0</v>
      </c>
      <c r="M17" s="136">
        <v>48</v>
      </c>
      <c r="N17" s="137">
        <v>48</v>
      </c>
      <c r="O17" s="137">
        <v>48</v>
      </c>
      <c r="P17" s="137">
        <v>48</v>
      </c>
      <c r="Q17" s="137">
        <v>48</v>
      </c>
      <c r="R17" s="137">
        <v>48</v>
      </c>
      <c r="S17" s="160">
        <v>48</v>
      </c>
      <c r="T17" s="161">
        <f t="shared" si="0"/>
        <v>144</v>
      </c>
      <c r="U17" s="169"/>
      <c r="V17" s="170" t="s">
        <v>350</v>
      </c>
      <c r="W17" s="170" t="s">
        <v>351</v>
      </c>
      <c r="X17" s="170" t="s">
        <v>352</v>
      </c>
      <c r="Y17" s="170" t="s">
        <v>353</v>
      </c>
      <c r="Z17" s="186" t="s">
        <v>354</v>
      </c>
      <c r="AA17" s="187" t="s">
        <v>355</v>
      </c>
    </row>
    <row r="18" s="4" customFormat="1" ht="99.95" customHeight="1" spans="2:27">
      <c r="B18" s="148"/>
      <c r="C18" s="140"/>
      <c r="D18" s="149" t="s">
        <v>356</v>
      </c>
      <c r="E18" s="150" t="s">
        <v>357</v>
      </c>
      <c r="F18" s="143">
        <f>'在庫（居家服）'!BX18</f>
        <v>0</v>
      </c>
      <c r="G18" s="144">
        <v>3</v>
      </c>
      <c r="H18" s="144">
        <v>3</v>
      </c>
      <c r="I18" s="144">
        <f>'在庫（居家服）'!CA18</f>
        <v>0</v>
      </c>
      <c r="J18" s="144">
        <f>'在庫（居家服）'!CB18</f>
        <v>0</v>
      </c>
      <c r="K18" s="144">
        <f>'在庫（居家服）'!CC18</f>
        <v>0</v>
      </c>
      <c r="L18" s="144">
        <f>'在庫（居家服）'!CD18</f>
        <v>0</v>
      </c>
      <c r="M18" s="143">
        <v>48</v>
      </c>
      <c r="N18" s="144">
        <v>48</v>
      </c>
      <c r="O18" s="144">
        <v>48</v>
      </c>
      <c r="P18" s="144">
        <v>48</v>
      </c>
      <c r="Q18" s="144">
        <v>48</v>
      </c>
      <c r="R18" s="144">
        <v>48</v>
      </c>
      <c r="S18" s="164">
        <v>48</v>
      </c>
      <c r="T18" s="165">
        <f t="shared" si="0"/>
        <v>288</v>
      </c>
      <c r="U18" s="171"/>
      <c r="V18" s="172" t="s">
        <v>358</v>
      </c>
      <c r="W18" s="172" t="s">
        <v>359</v>
      </c>
      <c r="X18" s="172" t="s">
        <v>360</v>
      </c>
      <c r="Y18" s="172" t="s">
        <v>361</v>
      </c>
      <c r="Z18" s="188" t="s">
        <v>362</v>
      </c>
      <c r="AA18" s="189" t="s">
        <v>363</v>
      </c>
    </row>
    <row r="19" s="4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173">
        <f>SUM(T4:T18)</f>
        <v>1152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89"/>
  <sheetViews>
    <sheetView showGridLines="0" zoomScale="55" zoomScaleNormal="55" workbookViewId="0">
      <pane xSplit="8" ySplit="2" topLeftCell="I29" activePane="bottomRight" state="frozen"/>
      <selection/>
      <selection pane="topRight"/>
      <selection pane="bottomLeft"/>
      <selection pane="bottomRight" activeCell="R80" sqref="R80"/>
    </sheetView>
  </sheetViews>
  <sheetFormatPr defaultColWidth="9" defaultRowHeight="25.8"/>
  <cols>
    <col min="2" max="2" width="10.6296296296296" customWidth="1"/>
    <col min="3" max="3" width="25.6296296296296" customWidth="1"/>
    <col min="4" max="5" width="12.0462962962963" style="4" customWidth="1"/>
    <col min="6" max="6" width="15.6296296296296" style="4" customWidth="1"/>
    <col min="7" max="7" width="20.6296296296296" style="4" customWidth="1"/>
    <col min="8" max="8" width="22.8796296296296" style="4" hidden="1" customWidth="1"/>
    <col min="9" max="11" width="25.6296296296296" customWidth="1"/>
    <col min="12" max="12" width="20.6296296296296" customWidth="1"/>
    <col min="13" max="15" width="20.6296296296296" hidden="1" customWidth="1" outlineLevel="1"/>
    <col min="16" max="16" width="20.6296296296296" customWidth="1" collapsed="1"/>
    <col min="17" max="20" width="25.6296296296296" customWidth="1"/>
  </cols>
  <sheetData>
    <row r="1" ht="28.95" spans="1:17">
      <c r="A1" s="56" t="s">
        <v>0</v>
      </c>
      <c r="Q1" s="99"/>
    </row>
    <row r="2" s="55" customFormat="1" ht="60" customHeight="1" spans="3:20">
      <c r="C2" s="57" t="s">
        <v>13</v>
      </c>
      <c r="D2" s="57" t="s">
        <v>364</v>
      </c>
      <c r="E2" s="57" t="s">
        <v>364</v>
      </c>
      <c r="F2" s="57" t="s">
        <v>365</v>
      </c>
      <c r="G2" s="57" t="s">
        <v>366</v>
      </c>
      <c r="H2" s="57" t="s">
        <v>244</v>
      </c>
      <c r="I2" s="57" t="s">
        <v>1</v>
      </c>
      <c r="J2" s="77" t="s">
        <v>2</v>
      </c>
      <c r="K2" s="78" t="s">
        <v>3</v>
      </c>
      <c r="L2" s="79" t="s">
        <v>4</v>
      </c>
      <c r="M2" s="79" t="s">
        <v>5</v>
      </c>
      <c r="N2" s="79" t="s">
        <v>6</v>
      </c>
      <c r="O2" s="79" t="s">
        <v>7</v>
      </c>
      <c r="P2" s="79" t="s">
        <v>8</v>
      </c>
      <c r="Q2" s="57" t="s">
        <v>9</v>
      </c>
      <c r="R2" s="57" t="s">
        <v>0</v>
      </c>
      <c r="S2" s="57" t="s">
        <v>10</v>
      </c>
      <c r="T2" s="100" t="s">
        <v>11</v>
      </c>
    </row>
    <row r="3" ht="80.1" customHeight="1" spans="2:22">
      <c r="B3" s="7" t="s">
        <v>367</v>
      </c>
      <c r="C3" s="8"/>
      <c r="D3" s="58" t="s">
        <v>368</v>
      </c>
      <c r="E3" s="58" t="s">
        <v>369</v>
      </c>
      <c r="F3" s="59" t="s">
        <v>181</v>
      </c>
      <c r="G3" s="60" t="s">
        <v>181</v>
      </c>
      <c r="H3" s="11" t="s">
        <v>370</v>
      </c>
      <c r="I3" s="80">
        <v>1</v>
      </c>
      <c r="J3" s="81">
        <v>7</v>
      </c>
      <c r="K3" s="81"/>
      <c r="L3" s="80"/>
      <c r="M3" s="80">
        <v>1</v>
      </c>
      <c r="N3" s="82">
        <v>2</v>
      </c>
      <c r="O3" s="82">
        <v>2</v>
      </c>
      <c r="P3" s="82">
        <v>0.17</v>
      </c>
      <c r="Q3" s="101">
        <f t="shared" ref="Q3:Q34" si="0">IF($A$1="补货",I3+J3+K3,I3)</f>
        <v>8</v>
      </c>
      <c r="R3" s="81"/>
      <c r="S3" s="101">
        <f>Q3+R3</f>
        <v>8</v>
      </c>
      <c r="T3" s="102">
        <f>IF(P3&lt;&gt;0,S3/P3*7,"-")</f>
        <v>329.411764705882</v>
      </c>
      <c r="U3">
        <v>1980</v>
      </c>
      <c r="V3" t="s">
        <v>30</v>
      </c>
    </row>
    <row r="4" ht="80.1" customHeight="1" spans="2:22">
      <c r="B4" s="12"/>
      <c r="C4" s="13"/>
      <c r="D4" s="61" t="s">
        <v>371</v>
      </c>
      <c r="E4" s="61" t="s">
        <v>372</v>
      </c>
      <c r="F4" s="62" t="s">
        <v>181</v>
      </c>
      <c r="G4" s="63" t="s">
        <v>181</v>
      </c>
      <c r="H4" s="16" t="s">
        <v>373</v>
      </c>
      <c r="I4" s="83">
        <v>5</v>
      </c>
      <c r="J4" s="84">
        <v>36</v>
      </c>
      <c r="K4" s="84"/>
      <c r="L4" s="83"/>
      <c r="M4" s="83"/>
      <c r="N4" s="85">
        <v>4</v>
      </c>
      <c r="O4" s="85">
        <v>13</v>
      </c>
      <c r="P4" s="85">
        <v>0.34</v>
      </c>
      <c r="Q4" s="103">
        <f t="shared" si="0"/>
        <v>41</v>
      </c>
      <c r="R4" s="84"/>
      <c r="S4" s="104">
        <f>Q4+R4</f>
        <v>41</v>
      </c>
      <c r="T4" s="105">
        <f>IF(P4&lt;&gt;0,S4/P4*7,"-")</f>
        <v>844.117647058823</v>
      </c>
      <c r="U4">
        <v>1980</v>
      </c>
      <c r="V4" t="s">
        <v>30</v>
      </c>
    </row>
    <row r="5" spans="2:22">
      <c r="B5" s="7" t="s">
        <v>374</v>
      </c>
      <c r="C5" s="8"/>
      <c r="D5" s="64" t="s">
        <v>375</v>
      </c>
      <c r="E5" s="64" t="s">
        <v>24</v>
      </c>
      <c r="F5" s="60">
        <v>23</v>
      </c>
      <c r="G5" s="60" t="s">
        <v>376</v>
      </c>
      <c r="H5" s="18" t="s">
        <v>377</v>
      </c>
      <c r="I5" s="80">
        <v>2</v>
      </c>
      <c r="J5" s="81">
        <v>9</v>
      </c>
      <c r="K5" s="81"/>
      <c r="L5" s="80"/>
      <c r="M5" s="80"/>
      <c r="N5" s="82"/>
      <c r="O5" s="82">
        <v>1</v>
      </c>
      <c r="P5" s="82">
        <v>0.02</v>
      </c>
      <c r="Q5" s="101">
        <f t="shared" si="0"/>
        <v>11</v>
      </c>
      <c r="R5" s="81"/>
      <c r="S5" s="101">
        <f t="shared" ref="S5:S43" si="1">Q5+R5</f>
        <v>11</v>
      </c>
      <c r="T5" s="102">
        <f t="shared" ref="T5:T43" si="2">IF(P5&lt;&gt;0,S5/P5*7,"-")</f>
        <v>3850</v>
      </c>
      <c r="U5">
        <v>2580</v>
      </c>
      <c r="V5" t="s">
        <v>30</v>
      </c>
    </row>
    <row r="6" spans="2:22">
      <c r="B6" s="12"/>
      <c r="C6" s="13"/>
      <c r="D6" s="65"/>
      <c r="E6" s="65"/>
      <c r="F6" s="63">
        <v>24</v>
      </c>
      <c r="G6" s="63" t="s">
        <v>378</v>
      </c>
      <c r="H6" s="20" t="s">
        <v>379</v>
      </c>
      <c r="I6" s="83">
        <v>1</v>
      </c>
      <c r="J6" s="84"/>
      <c r="K6" s="84"/>
      <c r="L6" s="83"/>
      <c r="M6" s="83"/>
      <c r="N6" s="85"/>
      <c r="O6" s="85">
        <v>2</v>
      </c>
      <c r="P6" s="85">
        <v>0.03</v>
      </c>
      <c r="Q6" s="103">
        <f t="shared" si="0"/>
        <v>1</v>
      </c>
      <c r="R6" s="84">
        <v>5</v>
      </c>
      <c r="S6" s="104">
        <f t="shared" si="1"/>
        <v>6</v>
      </c>
      <c r="T6" s="105">
        <f t="shared" si="2"/>
        <v>1400</v>
      </c>
      <c r="U6">
        <v>2580</v>
      </c>
      <c r="V6" t="s">
        <v>30</v>
      </c>
    </row>
    <row r="7" spans="2:22">
      <c r="B7" s="12"/>
      <c r="C7" s="13"/>
      <c r="D7" s="65"/>
      <c r="E7" s="65"/>
      <c r="F7" s="63">
        <v>26</v>
      </c>
      <c r="G7" s="63" t="s">
        <v>380</v>
      </c>
      <c r="H7" s="20" t="s">
        <v>381</v>
      </c>
      <c r="I7" s="83">
        <v>3</v>
      </c>
      <c r="J7" s="84">
        <v>13</v>
      </c>
      <c r="K7" s="84"/>
      <c r="L7" s="83"/>
      <c r="M7" s="83"/>
      <c r="N7" s="85">
        <v>2</v>
      </c>
      <c r="O7" s="85">
        <v>3</v>
      </c>
      <c r="P7" s="85">
        <v>0.12</v>
      </c>
      <c r="Q7" s="103">
        <f t="shared" si="0"/>
        <v>16</v>
      </c>
      <c r="R7" s="84"/>
      <c r="S7" s="104">
        <f t="shared" si="1"/>
        <v>16</v>
      </c>
      <c r="T7" s="105">
        <f t="shared" si="2"/>
        <v>933.333333333333</v>
      </c>
      <c r="U7">
        <v>2580</v>
      </c>
      <c r="V7" t="s">
        <v>30</v>
      </c>
    </row>
    <row r="8" spans="2:22">
      <c r="B8" s="12"/>
      <c r="C8" s="13"/>
      <c r="D8" s="65"/>
      <c r="E8" s="65"/>
      <c r="F8" s="63">
        <v>28</v>
      </c>
      <c r="G8" s="63" t="s">
        <v>382</v>
      </c>
      <c r="H8" s="20" t="s">
        <v>383</v>
      </c>
      <c r="I8" s="83">
        <v>2</v>
      </c>
      <c r="J8" s="84">
        <v>8</v>
      </c>
      <c r="K8" s="84"/>
      <c r="L8" s="83"/>
      <c r="M8" s="83"/>
      <c r="N8" s="85">
        <v>1</v>
      </c>
      <c r="O8" s="85">
        <v>2</v>
      </c>
      <c r="P8" s="85">
        <v>0.07</v>
      </c>
      <c r="Q8" s="103">
        <f t="shared" si="0"/>
        <v>10</v>
      </c>
      <c r="R8" s="84"/>
      <c r="S8" s="104">
        <f t="shared" si="1"/>
        <v>10</v>
      </c>
      <c r="T8" s="105">
        <f t="shared" si="2"/>
        <v>1000</v>
      </c>
      <c r="U8">
        <v>2580</v>
      </c>
      <c r="V8" t="s">
        <v>30</v>
      </c>
    </row>
    <row r="9" spans="2:22">
      <c r="B9" s="12"/>
      <c r="C9" s="13"/>
      <c r="D9" s="65"/>
      <c r="E9" s="65"/>
      <c r="F9" s="63">
        <v>29</v>
      </c>
      <c r="G9" s="63" t="s">
        <v>384</v>
      </c>
      <c r="H9" s="20" t="s">
        <v>385</v>
      </c>
      <c r="I9" s="83">
        <v>2</v>
      </c>
      <c r="J9" s="84">
        <v>13</v>
      </c>
      <c r="K9" s="84"/>
      <c r="L9" s="83"/>
      <c r="M9" s="83">
        <v>1</v>
      </c>
      <c r="N9" s="85">
        <v>1</v>
      </c>
      <c r="O9" s="85">
        <v>2</v>
      </c>
      <c r="P9" s="85">
        <v>0.14</v>
      </c>
      <c r="Q9" s="103">
        <f t="shared" si="0"/>
        <v>15</v>
      </c>
      <c r="R9" s="84"/>
      <c r="S9" s="104">
        <f t="shared" si="1"/>
        <v>15</v>
      </c>
      <c r="T9" s="105">
        <f t="shared" si="2"/>
        <v>750</v>
      </c>
      <c r="U9">
        <v>2580</v>
      </c>
      <c r="V9" t="s">
        <v>30</v>
      </c>
    </row>
    <row r="10" spans="2:22">
      <c r="B10" s="12"/>
      <c r="C10" s="13"/>
      <c r="D10" s="65"/>
      <c r="E10" s="65"/>
      <c r="F10" s="63">
        <v>31</v>
      </c>
      <c r="G10" s="63" t="s">
        <v>386</v>
      </c>
      <c r="H10" s="20" t="s">
        <v>387</v>
      </c>
      <c r="I10" s="83">
        <v>3</v>
      </c>
      <c r="J10" s="84">
        <v>9</v>
      </c>
      <c r="K10" s="84"/>
      <c r="L10" s="83"/>
      <c r="M10" s="83"/>
      <c r="N10" s="85"/>
      <c r="O10" s="85">
        <v>1</v>
      </c>
      <c r="P10" s="85">
        <v>0.02</v>
      </c>
      <c r="Q10" s="103">
        <f t="shared" si="0"/>
        <v>12</v>
      </c>
      <c r="R10" s="84"/>
      <c r="S10" s="104">
        <f t="shared" si="1"/>
        <v>12</v>
      </c>
      <c r="T10" s="105">
        <f t="shared" si="2"/>
        <v>4200</v>
      </c>
      <c r="U10">
        <v>2580</v>
      </c>
      <c r="V10" t="s">
        <v>30</v>
      </c>
    </row>
    <row r="11" spans="2:22">
      <c r="B11" s="12"/>
      <c r="C11" s="13"/>
      <c r="D11" s="65"/>
      <c r="E11" s="65"/>
      <c r="F11" s="66">
        <v>32</v>
      </c>
      <c r="G11" s="66" t="s">
        <v>388</v>
      </c>
      <c r="H11" s="24" t="s">
        <v>389</v>
      </c>
      <c r="I11" s="86">
        <v>2</v>
      </c>
      <c r="J11" s="87">
        <v>23</v>
      </c>
      <c r="K11" s="87"/>
      <c r="L11" s="86"/>
      <c r="M11" s="86"/>
      <c r="N11" s="88">
        <v>2</v>
      </c>
      <c r="O11" s="88">
        <v>3</v>
      </c>
      <c r="P11" s="88">
        <v>0.12</v>
      </c>
      <c r="Q11" s="106">
        <f t="shared" si="0"/>
        <v>25</v>
      </c>
      <c r="R11" s="87"/>
      <c r="S11" s="107">
        <f t="shared" si="1"/>
        <v>25</v>
      </c>
      <c r="T11" s="108">
        <f t="shared" si="2"/>
        <v>1458.33333333333</v>
      </c>
      <c r="U11">
        <v>2580</v>
      </c>
      <c r="V11" t="s">
        <v>30</v>
      </c>
    </row>
    <row r="12" spans="2:22">
      <c r="B12" s="12"/>
      <c r="C12" s="13"/>
      <c r="D12" s="65"/>
      <c r="E12" s="65"/>
      <c r="F12" s="66">
        <v>34</v>
      </c>
      <c r="G12" s="66" t="s">
        <v>390</v>
      </c>
      <c r="H12" s="24" t="s">
        <v>391</v>
      </c>
      <c r="I12" s="86">
        <v>2</v>
      </c>
      <c r="J12" s="87">
        <v>10</v>
      </c>
      <c r="K12" s="87"/>
      <c r="L12" s="86"/>
      <c r="M12" s="86">
        <v>1</v>
      </c>
      <c r="N12" s="88">
        <v>1</v>
      </c>
      <c r="O12" s="88">
        <v>2</v>
      </c>
      <c r="P12" s="89">
        <v>0.14</v>
      </c>
      <c r="Q12" s="109">
        <f t="shared" si="0"/>
        <v>12</v>
      </c>
      <c r="R12" s="110"/>
      <c r="S12" s="111">
        <f t="shared" si="1"/>
        <v>12</v>
      </c>
      <c r="T12" s="112">
        <f t="shared" si="2"/>
        <v>600</v>
      </c>
      <c r="U12">
        <v>2580</v>
      </c>
      <c r="V12" t="s">
        <v>30</v>
      </c>
    </row>
    <row r="13" spans="2:22">
      <c r="B13" s="12"/>
      <c r="C13" s="25"/>
      <c r="D13" s="67" t="s">
        <v>250</v>
      </c>
      <c r="E13" s="67" t="s">
        <v>32</v>
      </c>
      <c r="F13" s="68">
        <v>23</v>
      </c>
      <c r="G13" s="68" t="s">
        <v>376</v>
      </c>
      <c r="H13" s="28" t="s">
        <v>392</v>
      </c>
      <c r="I13" s="90">
        <v>2</v>
      </c>
      <c r="J13" s="91">
        <v>5</v>
      </c>
      <c r="K13" s="91"/>
      <c r="L13" s="90"/>
      <c r="M13" s="90"/>
      <c r="N13" s="92"/>
      <c r="O13" s="92"/>
      <c r="P13" s="93"/>
      <c r="Q13" s="113">
        <f t="shared" si="0"/>
        <v>7</v>
      </c>
      <c r="R13" s="98"/>
      <c r="S13" s="113">
        <f t="shared" si="1"/>
        <v>7</v>
      </c>
      <c r="T13" s="114" t="str">
        <f t="shared" si="2"/>
        <v>-</v>
      </c>
      <c r="U13">
        <v>2580</v>
      </c>
      <c r="V13" t="s">
        <v>30</v>
      </c>
    </row>
    <row r="14" spans="2:22">
      <c r="B14" s="12"/>
      <c r="C14" s="13"/>
      <c r="D14" s="65"/>
      <c r="E14" s="65"/>
      <c r="F14" s="63">
        <v>24</v>
      </c>
      <c r="G14" s="63" t="s">
        <v>378</v>
      </c>
      <c r="H14" s="20" t="s">
        <v>393</v>
      </c>
      <c r="I14" s="83">
        <v>3</v>
      </c>
      <c r="J14" s="84">
        <v>8</v>
      </c>
      <c r="K14" s="84"/>
      <c r="L14" s="83"/>
      <c r="M14" s="83"/>
      <c r="N14" s="85"/>
      <c r="O14" s="85">
        <v>1</v>
      </c>
      <c r="P14" s="85">
        <v>0.02</v>
      </c>
      <c r="Q14" s="103">
        <f t="shared" si="0"/>
        <v>11</v>
      </c>
      <c r="R14" s="84"/>
      <c r="S14" s="104">
        <f t="shared" si="1"/>
        <v>11</v>
      </c>
      <c r="T14" s="105">
        <f t="shared" si="2"/>
        <v>3850</v>
      </c>
      <c r="U14">
        <v>2580</v>
      </c>
      <c r="V14" t="s">
        <v>30</v>
      </c>
    </row>
    <row r="15" spans="2:22">
      <c r="B15" s="12"/>
      <c r="C15" s="13"/>
      <c r="D15" s="65"/>
      <c r="E15" s="65"/>
      <c r="F15" s="63">
        <v>26</v>
      </c>
      <c r="G15" s="63" t="s">
        <v>380</v>
      </c>
      <c r="H15" s="20" t="s">
        <v>394</v>
      </c>
      <c r="I15" s="83">
        <v>2</v>
      </c>
      <c r="J15" s="84">
        <v>26</v>
      </c>
      <c r="K15" s="84"/>
      <c r="L15" s="83"/>
      <c r="M15" s="83"/>
      <c r="N15" s="85"/>
      <c r="O15" s="85"/>
      <c r="P15" s="85"/>
      <c r="Q15" s="103">
        <f t="shared" si="0"/>
        <v>28</v>
      </c>
      <c r="R15" s="84"/>
      <c r="S15" s="104">
        <f t="shared" si="1"/>
        <v>28</v>
      </c>
      <c r="T15" s="105" t="str">
        <f t="shared" si="2"/>
        <v>-</v>
      </c>
      <c r="U15">
        <v>2580</v>
      </c>
      <c r="V15" t="s">
        <v>30</v>
      </c>
    </row>
    <row r="16" spans="2:22">
      <c r="B16" s="12"/>
      <c r="C16" s="13"/>
      <c r="D16" s="65"/>
      <c r="E16" s="65"/>
      <c r="F16" s="63">
        <v>28</v>
      </c>
      <c r="G16" s="63" t="s">
        <v>382</v>
      </c>
      <c r="H16" s="20" t="s">
        <v>395</v>
      </c>
      <c r="I16" s="83">
        <v>2</v>
      </c>
      <c r="J16" s="84">
        <v>2</v>
      </c>
      <c r="K16" s="84"/>
      <c r="L16" s="83"/>
      <c r="M16" s="83">
        <v>1</v>
      </c>
      <c r="N16" s="85">
        <v>1</v>
      </c>
      <c r="O16" s="85">
        <v>1</v>
      </c>
      <c r="P16" s="85">
        <v>0.12</v>
      </c>
      <c r="Q16" s="103">
        <f t="shared" si="0"/>
        <v>4</v>
      </c>
      <c r="R16" s="84"/>
      <c r="S16" s="104">
        <f t="shared" si="1"/>
        <v>4</v>
      </c>
      <c r="T16" s="105">
        <f t="shared" si="2"/>
        <v>233.333333333333</v>
      </c>
      <c r="U16">
        <v>2580</v>
      </c>
      <c r="V16" t="s">
        <v>30</v>
      </c>
    </row>
    <row r="17" spans="2:22">
      <c r="B17" s="12"/>
      <c r="C17" s="13"/>
      <c r="D17" s="65"/>
      <c r="E17" s="65"/>
      <c r="F17" s="63">
        <v>29</v>
      </c>
      <c r="G17" s="63" t="s">
        <v>384</v>
      </c>
      <c r="H17" s="20" t="s">
        <v>396</v>
      </c>
      <c r="I17" s="83">
        <v>3</v>
      </c>
      <c r="J17" s="84">
        <v>10</v>
      </c>
      <c r="K17" s="84"/>
      <c r="L17" s="83"/>
      <c r="M17" s="83"/>
      <c r="N17" s="85"/>
      <c r="O17" s="85"/>
      <c r="P17" s="85"/>
      <c r="Q17" s="103">
        <f t="shared" si="0"/>
        <v>13</v>
      </c>
      <c r="R17" s="84"/>
      <c r="S17" s="104">
        <f t="shared" si="1"/>
        <v>13</v>
      </c>
      <c r="T17" s="105" t="str">
        <f t="shared" si="2"/>
        <v>-</v>
      </c>
      <c r="U17">
        <v>2580</v>
      </c>
      <c r="V17" t="s">
        <v>30</v>
      </c>
    </row>
    <row r="18" spans="2:22">
      <c r="B18" s="12"/>
      <c r="C18" s="13"/>
      <c r="D18" s="65"/>
      <c r="E18" s="65"/>
      <c r="F18" s="63">
        <v>31</v>
      </c>
      <c r="G18" s="63" t="s">
        <v>386</v>
      </c>
      <c r="H18" s="20" t="s">
        <v>397</v>
      </c>
      <c r="I18" s="83">
        <v>2</v>
      </c>
      <c r="J18" s="84">
        <v>6</v>
      </c>
      <c r="K18" s="84"/>
      <c r="L18" s="83"/>
      <c r="M18" s="83"/>
      <c r="N18" s="85">
        <v>1</v>
      </c>
      <c r="O18" s="85">
        <v>1</v>
      </c>
      <c r="P18" s="85">
        <v>0.05</v>
      </c>
      <c r="Q18" s="103">
        <f t="shared" si="0"/>
        <v>8</v>
      </c>
      <c r="R18" s="84"/>
      <c r="S18" s="104">
        <f t="shared" si="1"/>
        <v>8</v>
      </c>
      <c r="T18" s="105">
        <f t="shared" si="2"/>
        <v>1120</v>
      </c>
      <c r="U18">
        <v>2580</v>
      </c>
      <c r="V18" t="s">
        <v>30</v>
      </c>
    </row>
    <row r="19" spans="2:22">
      <c r="B19" s="12"/>
      <c r="C19" s="13"/>
      <c r="D19" s="65"/>
      <c r="E19" s="65"/>
      <c r="F19" s="66">
        <v>32</v>
      </c>
      <c r="G19" s="66" t="s">
        <v>388</v>
      </c>
      <c r="H19" s="24" t="s">
        <v>398</v>
      </c>
      <c r="I19" s="86">
        <v>3</v>
      </c>
      <c r="J19" s="87">
        <v>14</v>
      </c>
      <c r="K19" s="87"/>
      <c r="L19" s="86"/>
      <c r="M19" s="86"/>
      <c r="N19" s="88"/>
      <c r="O19" s="88"/>
      <c r="P19" s="88"/>
      <c r="Q19" s="106">
        <f t="shared" si="0"/>
        <v>17</v>
      </c>
      <c r="R19" s="87"/>
      <c r="S19" s="107">
        <f t="shared" si="1"/>
        <v>17</v>
      </c>
      <c r="T19" s="108" t="str">
        <f t="shared" si="2"/>
        <v>-</v>
      </c>
      <c r="U19">
        <v>2580</v>
      </c>
      <c r="V19" t="s">
        <v>30</v>
      </c>
    </row>
    <row r="20" ht="26.55" spans="2:22">
      <c r="B20" s="29"/>
      <c r="C20" s="30"/>
      <c r="D20" s="69"/>
      <c r="E20" s="69"/>
      <c r="F20" s="70">
        <v>34</v>
      </c>
      <c r="G20" s="70" t="s">
        <v>390</v>
      </c>
      <c r="H20" s="33" t="s">
        <v>399</v>
      </c>
      <c r="I20" s="94">
        <v>3</v>
      </c>
      <c r="J20" s="95">
        <v>3</v>
      </c>
      <c r="K20" s="95"/>
      <c r="L20" s="94"/>
      <c r="M20" s="94"/>
      <c r="N20" s="96">
        <v>1</v>
      </c>
      <c r="O20" s="96">
        <v>2</v>
      </c>
      <c r="P20" s="96">
        <v>0.07</v>
      </c>
      <c r="Q20" s="115">
        <f t="shared" si="0"/>
        <v>6</v>
      </c>
      <c r="R20" s="95"/>
      <c r="S20" s="116">
        <f t="shared" si="1"/>
        <v>6</v>
      </c>
      <c r="T20" s="117">
        <f t="shared" si="2"/>
        <v>600</v>
      </c>
      <c r="U20">
        <v>2580</v>
      </c>
      <c r="V20" t="s">
        <v>30</v>
      </c>
    </row>
    <row r="21" spans="2:22">
      <c r="B21" s="12" t="s">
        <v>400</v>
      </c>
      <c r="C21" s="13"/>
      <c r="D21" s="65" t="s">
        <v>401</v>
      </c>
      <c r="E21" s="65" t="s">
        <v>32</v>
      </c>
      <c r="F21" s="71">
        <v>23</v>
      </c>
      <c r="G21" s="71" t="s">
        <v>376</v>
      </c>
      <c r="H21" s="72" t="s">
        <v>402</v>
      </c>
      <c r="I21" s="97">
        <v>1</v>
      </c>
      <c r="J21" s="98"/>
      <c r="K21" s="98"/>
      <c r="L21" s="97"/>
      <c r="M21" s="97">
        <v>1</v>
      </c>
      <c r="N21" s="93">
        <v>1</v>
      </c>
      <c r="O21" s="93">
        <v>4</v>
      </c>
      <c r="P21" s="93">
        <v>0.17</v>
      </c>
      <c r="Q21" s="113">
        <f t="shared" si="0"/>
        <v>1</v>
      </c>
      <c r="R21" s="98">
        <v>5</v>
      </c>
      <c r="S21" s="113">
        <f t="shared" si="1"/>
        <v>6</v>
      </c>
      <c r="T21" s="114">
        <f t="shared" si="2"/>
        <v>247.058823529412</v>
      </c>
      <c r="U21">
        <v>2780</v>
      </c>
      <c r="V21" t="s">
        <v>30</v>
      </c>
    </row>
    <row r="22" spans="2:22">
      <c r="B22" s="12"/>
      <c r="C22" s="13"/>
      <c r="D22" s="65"/>
      <c r="E22" s="65"/>
      <c r="F22" s="63">
        <v>24</v>
      </c>
      <c r="G22" s="63" t="s">
        <v>378</v>
      </c>
      <c r="H22" s="20" t="s">
        <v>403</v>
      </c>
      <c r="I22" s="83">
        <v>3</v>
      </c>
      <c r="J22" s="84">
        <v>2</v>
      </c>
      <c r="K22" s="84"/>
      <c r="L22" s="83">
        <v>1</v>
      </c>
      <c r="M22" s="83">
        <v>1</v>
      </c>
      <c r="N22" s="85">
        <v>2</v>
      </c>
      <c r="O22" s="85">
        <v>5</v>
      </c>
      <c r="P22" s="85">
        <v>0.37</v>
      </c>
      <c r="Q22" s="103">
        <f t="shared" si="0"/>
        <v>5</v>
      </c>
      <c r="R22" s="84">
        <v>5</v>
      </c>
      <c r="S22" s="104">
        <f t="shared" si="1"/>
        <v>10</v>
      </c>
      <c r="T22" s="105">
        <f t="shared" si="2"/>
        <v>189.189189189189</v>
      </c>
      <c r="U22">
        <v>2780</v>
      </c>
      <c r="V22" t="s">
        <v>30</v>
      </c>
    </row>
    <row r="23" spans="2:22">
      <c r="B23" s="12"/>
      <c r="C23" s="13"/>
      <c r="D23" s="65"/>
      <c r="E23" s="65"/>
      <c r="F23" s="63">
        <v>26</v>
      </c>
      <c r="G23" s="63" t="s">
        <v>380</v>
      </c>
      <c r="H23" s="20" t="s">
        <v>404</v>
      </c>
      <c r="I23" s="83">
        <v>3</v>
      </c>
      <c r="J23" s="84">
        <v>15</v>
      </c>
      <c r="K23" s="84"/>
      <c r="L23" s="83">
        <v>1</v>
      </c>
      <c r="M23" s="83">
        <v>3</v>
      </c>
      <c r="N23" s="85">
        <v>5</v>
      </c>
      <c r="O23" s="85">
        <v>11</v>
      </c>
      <c r="P23" s="85">
        <v>0.71</v>
      </c>
      <c r="Q23" s="103">
        <f t="shared" si="0"/>
        <v>18</v>
      </c>
      <c r="R23" s="84"/>
      <c r="S23" s="104">
        <f t="shared" si="1"/>
        <v>18</v>
      </c>
      <c r="T23" s="105">
        <f t="shared" si="2"/>
        <v>177.464788732394</v>
      </c>
      <c r="U23">
        <v>2780</v>
      </c>
      <c r="V23" t="s">
        <v>30</v>
      </c>
    </row>
    <row r="24" spans="2:22">
      <c r="B24" s="12"/>
      <c r="C24" s="13"/>
      <c r="D24" s="65"/>
      <c r="E24" s="65"/>
      <c r="F24" s="63">
        <v>28</v>
      </c>
      <c r="G24" s="63" t="s">
        <v>382</v>
      </c>
      <c r="H24" s="20" t="s">
        <v>405</v>
      </c>
      <c r="I24" s="83">
        <v>3</v>
      </c>
      <c r="J24" s="84">
        <v>7</v>
      </c>
      <c r="K24" s="84"/>
      <c r="L24" s="83">
        <v>1</v>
      </c>
      <c r="M24" s="83">
        <v>1</v>
      </c>
      <c r="N24" s="85">
        <v>3</v>
      </c>
      <c r="O24" s="85">
        <v>10</v>
      </c>
      <c r="P24" s="85">
        <v>0.48</v>
      </c>
      <c r="Q24" s="103">
        <f t="shared" si="0"/>
        <v>10</v>
      </c>
      <c r="R24" s="84"/>
      <c r="S24" s="104">
        <f t="shared" si="1"/>
        <v>10</v>
      </c>
      <c r="T24" s="105">
        <f t="shared" si="2"/>
        <v>145.833333333333</v>
      </c>
      <c r="U24">
        <v>2780</v>
      </c>
      <c r="V24" t="s">
        <v>30</v>
      </c>
    </row>
    <row r="25" spans="2:22">
      <c r="B25" s="12"/>
      <c r="C25" s="13"/>
      <c r="D25" s="65"/>
      <c r="E25" s="65"/>
      <c r="F25" s="63">
        <v>29</v>
      </c>
      <c r="G25" s="63" t="s">
        <v>384</v>
      </c>
      <c r="H25" s="20" t="s">
        <v>406</v>
      </c>
      <c r="I25" s="83">
        <v>5</v>
      </c>
      <c r="J25" s="84">
        <v>12</v>
      </c>
      <c r="K25" s="84"/>
      <c r="L25" s="83"/>
      <c r="M25" s="83">
        <v>2</v>
      </c>
      <c r="N25" s="85">
        <v>5</v>
      </c>
      <c r="O25" s="85">
        <v>7</v>
      </c>
      <c r="P25" s="85">
        <v>0.42</v>
      </c>
      <c r="Q25" s="103">
        <f t="shared" si="0"/>
        <v>17</v>
      </c>
      <c r="R25" s="84"/>
      <c r="S25" s="104">
        <f t="shared" si="1"/>
        <v>17</v>
      </c>
      <c r="T25" s="105">
        <f t="shared" si="2"/>
        <v>283.333333333333</v>
      </c>
      <c r="U25">
        <v>2780</v>
      </c>
      <c r="V25" t="s">
        <v>30</v>
      </c>
    </row>
    <row r="26" spans="2:22">
      <c r="B26" s="12"/>
      <c r="C26" s="13"/>
      <c r="D26" s="65"/>
      <c r="E26" s="65"/>
      <c r="F26" s="63">
        <v>31</v>
      </c>
      <c r="G26" s="63" t="s">
        <v>386</v>
      </c>
      <c r="H26" s="20" t="s">
        <v>407</v>
      </c>
      <c r="I26" s="83">
        <v>4</v>
      </c>
      <c r="J26" s="84">
        <v>6</v>
      </c>
      <c r="K26" s="84"/>
      <c r="L26" s="83">
        <v>1</v>
      </c>
      <c r="M26" s="83">
        <v>4</v>
      </c>
      <c r="N26" s="85">
        <v>4</v>
      </c>
      <c r="O26" s="85">
        <v>10</v>
      </c>
      <c r="P26" s="85">
        <v>0.73</v>
      </c>
      <c r="Q26" s="103">
        <f t="shared" si="0"/>
        <v>10</v>
      </c>
      <c r="R26" s="84"/>
      <c r="S26" s="104">
        <f t="shared" si="1"/>
        <v>10</v>
      </c>
      <c r="T26" s="105">
        <f t="shared" si="2"/>
        <v>95.8904109589041</v>
      </c>
      <c r="U26">
        <v>2780</v>
      </c>
      <c r="V26" t="s">
        <v>30</v>
      </c>
    </row>
    <row r="27" spans="2:22">
      <c r="B27" s="12"/>
      <c r="C27" s="13"/>
      <c r="D27" s="65"/>
      <c r="E27" s="65"/>
      <c r="F27" s="66">
        <v>32</v>
      </c>
      <c r="G27" s="66" t="s">
        <v>388</v>
      </c>
      <c r="H27" s="24" t="s">
        <v>408</v>
      </c>
      <c r="I27" s="86">
        <v>4</v>
      </c>
      <c r="J27" s="87">
        <v>8</v>
      </c>
      <c r="K27" s="87"/>
      <c r="L27" s="86"/>
      <c r="M27" s="86">
        <v>1</v>
      </c>
      <c r="N27" s="88">
        <v>2</v>
      </c>
      <c r="O27" s="88">
        <v>5</v>
      </c>
      <c r="P27" s="88">
        <v>0.22</v>
      </c>
      <c r="Q27" s="106">
        <f t="shared" si="0"/>
        <v>12</v>
      </c>
      <c r="R27" s="87"/>
      <c r="S27" s="107">
        <f t="shared" si="1"/>
        <v>12</v>
      </c>
      <c r="T27" s="108">
        <f t="shared" si="2"/>
        <v>381.818181818182</v>
      </c>
      <c r="U27">
        <v>2780</v>
      </c>
      <c r="V27" t="s">
        <v>30</v>
      </c>
    </row>
    <row r="28" spans="2:22">
      <c r="B28" s="12"/>
      <c r="C28" s="25"/>
      <c r="D28" s="73" t="s">
        <v>409</v>
      </c>
      <c r="E28" s="73" t="s">
        <v>410</v>
      </c>
      <c r="F28" s="68">
        <v>23</v>
      </c>
      <c r="G28" s="68" t="s">
        <v>376</v>
      </c>
      <c r="H28" s="28" t="s">
        <v>411</v>
      </c>
      <c r="I28" s="90">
        <v>3</v>
      </c>
      <c r="J28" s="91">
        <v>7</v>
      </c>
      <c r="K28" s="91"/>
      <c r="L28" s="90"/>
      <c r="M28" s="90"/>
      <c r="N28" s="92"/>
      <c r="O28" s="92"/>
      <c r="P28" s="92"/>
      <c r="Q28" s="118">
        <f t="shared" si="0"/>
        <v>10</v>
      </c>
      <c r="R28" s="91"/>
      <c r="S28" s="119">
        <f t="shared" si="1"/>
        <v>10</v>
      </c>
      <c r="T28" s="120" t="str">
        <f t="shared" si="2"/>
        <v>-</v>
      </c>
      <c r="U28">
        <v>2780</v>
      </c>
      <c r="V28" t="s">
        <v>30</v>
      </c>
    </row>
    <row r="29" spans="2:22">
      <c r="B29" s="12"/>
      <c r="C29" s="13"/>
      <c r="D29" s="74"/>
      <c r="E29" s="74"/>
      <c r="F29" s="63">
        <v>24</v>
      </c>
      <c r="G29" s="63" t="s">
        <v>378</v>
      </c>
      <c r="H29" s="20" t="s">
        <v>412</v>
      </c>
      <c r="I29" s="83">
        <v>2</v>
      </c>
      <c r="J29" s="84">
        <v>6</v>
      </c>
      <c r="K29" s="84"/>
      <c r="L29" s="83"/>
      <c r="M29" s="83"/>
      <c r="N29" s="85"/>
      <c r="O29" s="85"/>
      <c r="P29" s="85"/>
      <c r="Q29" s="103">
        <f t="shared" si="0"/>
        <v>8</v>
      </c>
      <c r="R29" s="84"/>
      <c r="S29" s="104">
        <f t="shared" si="1"/>
        <v>8</v>
      </c>
      <c r="T29" s="105" t="str">
        <f t="shared" si="2"/>
        <v>-</v>
      </c>
      <c r="U29">
        <v>2780</v>
      </c>
      <c r="V29" t="s">
        <v>30</v>
      </c>
    </row>
    <row r="30" spans="2:22">
      <c r="B30" s="12"/>
      <c r="C30" s="13"/>
      <c r="D30" s="74"/>
      <c r="E30" s="74"/>
      <c r="F30" s="63">
        <v>26</v>
      </c>
      <c r="G30" s="63" t="s">
        <v>380</v>
      </c>
      <c r="H30" s="20" t="s">
        <v>413</v>
      </c>
      <c r="I30" s="83">
        <v>1</v>
      </c>
      <c r="J30" s="84">
        <v>2</v>
      </c>
      <c r="K30" s="84"/>
      <c r="L30" s="83"/>
      <c r="M30" s="83">
        <v>1</v>
      </c>
      <c r="N30" s="85">
        <v>1</v>
      </c>
      <c r="O30" s="85">
        <v>2</v>
      </c>
      <c r="P30" s="85">
        <v>0.14</v>
      </c>
      <c r="Q30" s="103">
        <f t="shared" si="0"/>
        <v>3</v>
      </c>
      <c r="R30" s="84"/>
      <c r="S30" s="104">
        <f t="shared" si="1"/>
        <v>3</v>
      </c>
      <c r="T30" s="105">
        <f t="shared" si="2"/>
        <v>150</v>
      </c>
      <c r="U30">
        <v>2780</v>
      </c>
      <c r="V30" t="s">
        <v>30</v>
      </c>
    </row>
    <row r="31" spans="2:22">
      <c r="B31" s="12"/>
      <c r="C31" s="13"/>
      <c r="D31" s="74"/>
      <c r="E31" s="74"/>
      <c r="F31" s="63">
        <v>28</v>
      </c>
      <c r="G31" s="63" t="s">
        <v>382</v>
      </c>
      <c r="H31" s="20" t="s">
        <v>414</v>
      </c>
      <c r="I31" s="83"/>
      <c r="J31" s="84"/>
      <c r="K31" s="84"/>
      <c r="L31" s="83"/>
      <c r="M31" s="83"/>
      <c r="N31" s="85"/>
      <c r="O31" s="85"/>
      <c r="P31" s="85"/>
      <c r="Q31" s="103">
        <f t="shared" si="0"/>
        <v>0</v>
      </c>
      <c r="R31" s="84"/>
      <c r="S31" s="104">
        <f t="shared" si="1"/>
        <v>0</v>
      </c>
      <c r="T31" s="105" t="str">
        <f t="shared" si="2"/>
        <v>-</v>
      </c>
      <c r="U31">
        <v>2780</v>
      </c>
      <c r="V31" t="s">
        <v>30</v>
      </c>
    </row>
    <row r="32" spans="2:22">
      <c r="B32" s="12"/>
      <c r="C32" s="13"/>
      <c r="D32" s="74"/>
      <c r="E32" s="74"/>
      <c r="F32" s="63">
        <v>29</v>
      </c>
      <c r="G32" s="63" t="s">
        <v>384</v>
      </c>
      <c r="H32" s="20" t="s">
        <v>415</v>
      </c>
      <c r="I32" s="83"/>
      <c r="J32" s="84"/>
      <c r="K32" s="84"/>
      <c r="L32" s="83"/>
      <c r="M32" s="83"/>
      <c r="N32" s="85"/>
      <c r="O32" s="85"/>
      <c r="P32" s="85"/>
      <c r="Q32" s="103">
        <f t="shared" si="0"/>
        <v>0</v>
      </c>
      <c r="R32" s="84"/>
      <c r="S32" s="104">
        <f t="shared" si="1"/>
        <v>0</v>
      </c>
      <c r="T32" s="105" t="str">
        <f t="shared" si="2"/>
        <v>-</v>
      </c>
      <c r="U32">
        <v>2780</v>
      </c>
      <c r="V32" t="s">
        <v>30</v>
      </c>
    </row>
    <row r="33" spans="2:22">
      <c r="B33" s="12"/>
      <c r="C33" s="13"/>
      <c r="D33" s="74"/>
      <c r="E33" s="74"/>
      <c r="F33" s="63">
        <v>31</v>
      </c>
      <c r="G33" s="63" t="s">
        <v>386</v>
      </c>
      <c r="H33" s="20" t="s">
        <v>416</v>
      </c>
      <c r="I33" s="83"/>
      <c r="J33" s="84"/>
      <c r="K33" s="84"/>
      <c r="L33" s="83"/>
      <c r="M33" s="83"/>
      <c r="N33" s="85"/>
      <c r="O33" s="85"/>
      <c r="P33" s="85"/>
      <c r="Q33" s="103">
        <f t="shared" si="0"/>
        <v>0</v>
      </c>
      <c r="R33" s="84"/>
      <c r="S33" s="104">
        <f t="shared" si="1"/>
        <v>0</v>
      </c>
      <c r="T33" s="105" t="str">
        <f t="shared" si="2"/>
        <v>-</v>
      </c>
      <c r="U33">
        <v>2780</v>
      </c>
      <c r="V33" t="s">
        <v>30</v>
      </c>
    </row>
    <row r="34" spans="2:22">
      <c r="B34" s="12"/>
      <c r="C34" s="13"/>
      <c r="D34" s="74"/>
      <c r="E34" s="74"/>
      <c r="F34" s="66">
        <v>32</v>
      </c>
      <c r="G34" s="66" t="s">
        <v>388</v>
      </c>
      <c r="H34" s="24" t="s">
        <v>417</v>
      </c>
      <c r="I34" s="86">
        <v>2</v>
      </c>
      <c r="J34" s="87">
        <v>3</v>
      </c>
      <c r="K34" s="87"/>
      <c r="L34" s="86"/>
      <c r="M34" s="86">
        <v>1</v>
      </c>
      <c r="N34" s="88">
        <v>1</v>
      </c>
      <c r="O34" s="88">
        <v>2</v>
      </c>
      <c r="P34" s="89">
        <v>0.14</v>
      </c>
      <c r="Q34" s="109">
        <f t="shared" si="0"/>
        <v>5</v>
      </c>
      <c r="R34" s="110"/>
      <c r="S34" s="111">
        <f t="shared" si="1"/>
        <v>5</v>
      </c>
      <c r="T34" s="112">
        <f t="shared" si="2"/>
        <v>250</v>
      </c>
      <c r="U34">
        <v>2780</v>
      </c>
      <c r="V34" t="s">
        <v>30</v>
      </c>
    </row>
    <row r="35" spans="2:22">
      <c r="B35" s="12"/>
      <c r="C35" s="25"/>
      <c r="D35" s="73" t="s">
        <v>418</v>
      </c>
      <c r="E35" s="73" t="s">
        <v>419</v>
      </c>
      <c r="F35" s="68">
        <v>23</v>
      </c>
      <c r="G35" s="68" t="s">
        <v>376</v>
      </c>
      <c r="H35" s="28" t="s">
        <v>420</v>
      </c>
      <c r="I35" s="90"/>
      <c r="J35" s="91"/>
      <c r="K35" s="91"/>
      <c r="L35" s="90"/>
      <c r="M35" s="90"/>
      <c r="N35" s="92"/>
      <c r="O35" s="92"/>
      <c r="P35" s="93"/>
      <c r="Q35" s="113">
        <f t="shared" ref="Q35:Q66" si="3">IF($A$1="补货",I35+J35+K35,I35)</f>
        <v>0</v>
      </c>
      <c r="R35" s="98"/>
      <c r="S35" s="113">
        <f t="shared" si="1"/>
        <v>0</v>
      </c>
      <c r="T35" s="114" t="str">
        <f t="shared" si="2"/>
        <v>-</v>
      </c>
      <c r="U35">
        <v>2780</v>
      </c>
      <c r="V35" t="s">
        <v>30</v>
      </c>
    </row>
    <row r="36" spans="2:22">
      <c r="B36" s="12"/>
      <c r="C36" s="13"/>
      <c r="D36" s="74"/>
      <c r="E36" s="74"/>
      <c r="F36" s="63">
        <v>24</v>
      </c>
      <c r="G36" s="63" t="s">
        <v>378</v>
      </c>
      <c r="H36" s="20" t="s">
        <v>421</v>
      </c>
      <c r="I36" s="83"/>
      <c r="J36" s="84"/>
      <c r="K36" s="84"/>
      <c r="L36" s="83"/>
      <c r="M36" s="83"/>
      <c r="N36" s="85"/>
      <c r="O36" s="85"/>
      <c r="P36" s="85"/>
      <c r="Q36" s="103">
        <f t="shared" si="3"/>
        <v>0</v>
      </c>
      <c r="R36" s="84"/>
      <c r="S36" s="104">
        <f t="shared" si="1"/>
        <v>0</v>
      </c>
      <c r="T36" s="105" t="str">
        <f t="shared" si="2"/>
        <v>-</v>
      </c>
      <c r="U36">
        <v>2780</v>
      </c>
      <c r="V36" t="s">
        <v>30</v>
      </c>
    </row>
    <row r="37" spans="2:22">
      <c r="B37" s="12"/>
      <c r="C37" s="13"/>
      <c r="D37" s="74"/>
      <c r="E37" s="74"/>
      <c r="F37" s="63">
        <v>26</v>
      </c>
      <c r="G37" s="63" t="s">
        <v>380</v>
      </c>
      <c r="H37" s="20" t="s">
        <v>422</v>
      </c>
      <c r="I37" s="83"/>
      <c r="J37" s="84"/>
      <c r="K37" s="84"/>
      <c r="L37" s="83"/>
      <c r="M37" s="83"/>
      <c r="N37" s="85"/>
      <c r="O37" s="85"/>
      <c r="P37" s="85"/>
      <c r="Q37" s="103">
        <f t="shared" si="3"/>
        <v>0</v>
      </c>
      <c r="R37" s="84"/>
      <c r="S37" s="104">
        <f t="shared" si="1"/>
        <v>0</v>
      </c>
      <c r="T37" s="105" t="str">
        <f t="shared" si="2"/>
        <v>-</v>
      </c>
      <c r="U37">
        <v>2780</v>
      </c>
      <c r="V37" t="s">
        <v>30</v>
      </c>
    </row>
    <row r="38" spans="2:22">
      <c r="B38" s="12"/>
      <c r="C38" s="13"/>
      <c r="D38" s="74"/>
      <c r="E38" s="74"/>
      <c r="F38" s="63">
        <v>28</v>
      </c>
      <c r="G38" s="63" t="s">
        <v>382</v>
      </c>
      <c r="H38" s="20" t="s">
        <v>423</v>
      </c>
      <c r="I38" s="83"/>
      <c r="J38" s="84"/>
      <c r="K38" s="84"/>
      <c r="L38" s="83"/>
      <c r="M38" s="83"/>
      <c r="N38" s="85"/>
      <c r="O38" s="85"/>
      <c r="P38" s="85"/>
      <c r="Q38" s="103">
        <f t="shared" si="3"/>
        <v>0</v>
      </c>
      <c r="R38" s="84"/>
      <c r="S38" s="104">
        <f t="shared" si="1"/>
        <v>0</v>
      </c>
      <c r="T38" s="105" t="str">
        <f t="shared" si="2"/>
        <v>-</v>
      </c>
      <c r="U38">
        <v>2780</v>
      </c>
      <c r="V38" t="s">
        <v>30</v>
      </c>
    </row>
    <row r="39" spans="2:22">
      <c r="B39" s="12"/>
      <c r="C39" s="13"/>
      <c r="D39" s="74"/>
      <c r="E39" s="74"/>
      <c r="F39" s="63">
        <v>29</v>
      </c>
      <c r="G39" s="63" t="s">
        <v>384</v>
      </c>
      <c r="H39" s="20" t="s">
        <v>424</v>
      </c>
      <c r="I39" s="83"/>
      <c r="J39" s="84"/>
      <c r="K39" s="84"/>
      <c r="L39" s="83"/>
      <c r="M39" s="83"/>
      <c r="N39" s="85"/>
      <c r="O39" s="85"/>
      <c r="P39" s="85"/>
      <c r="Q39" s="103">
        <f t="shared" si="3"/>
        <v>0</v>
      </c>
      <c r="R39" s="84"/>
      <c r="S39" s="104">
        <f t="shared" si="1"/>
        <v>0</v>
      </c>
      <c r="T39" s="105" t="str">
        <f t="shared" si="2"/>
        <v>-</v>
      </c>
      <c r="U39">
        <v>2780</v>
      </c>
      <c r="V39" t="s">
        <v>30</v>
      </c>
    </row>
    <row r="40" spans="2:22">
      <c r="B40" s="12"/>
      <c r="C40" s="13"/>
      <c r="D40" s="74"/>
      <c r="E40" s="74"/>
      <c r="F40" s="63">
        <v>31</v>
      </c>
      <c r="G40" s="63" t="s">
        <v>386</v>
      </c>
      <c r="H40" s="20" t="s">
        <v>425</v>
      </c>
      <c r="I40" s="83"/>
      <c r="J40" s="84"/>
      <c r="K40" s="84"/>
      <c r="L40" s="83"/>
      <c r="M40" s="83">
        <v>1</v>
      </c>
      <c r="N40" s="85">
        <v>3</v>
      </c>
      <c r="O40" s="85">
        <v>6</v>
      </c>
      <c r="P40" s="85">
        <v>0.27</v>
      </c>
      <c r="Q40" s="103">
        <f t="shared" si="3"/>
        <v>0</v>
      </c>
      <c r="R40" s="84"/>
      <c r="S40" s="104">
        <f t="shared" si="1"/>
        <v>0</v>
      </c>
      <c r="T40" s="105">
        <f t="shared" si="2"/>
        <v>0</v>
      </c>
      <c r="U40">
        <v>2780</v>
      </c>
      <c r="V40" t="s">
        <v>30</v>
      </c>
    </row>
    <row r="41" ht="26.55" spans="2:22">
      <c r="B41" s="29"/>
      <c r="C41" s="30"/>
      <c r="D41" s="75"/>
      <c r="E41" s="75"/>
      <c r="F41" s="76">
        <v>32</v>
      </c>
      <c r="G41" s="76" t="s">
        <v>388</v>
      </c>
      <c r="H41" s="33" t="s">
        <v>426</v>
      </c>
      <c r="I41" s="94"/>
      <c r="J41" s="95"/>
      <c r="K41" s="95"/>
      <c r="L41" s="94"/>
      <c r="M41" s="94"/>
      <c r="N41" s="96"/>
      <c r="O41" s="96"/>
      <c r="P41" s="96"/>
      <c r="Q41" s="115">
        <f t="shared" si="3"/>
        <v>0</v>
      </c>
      <c r="R41" s="95"/>
      <c r="S41" s="116">
        <f t="shared" si="1"/>
        <v>0</v>
      </c>
      <c r="T41" s="117" t="str">
        <f t="shared" si="2"/>
        <v>-</v>
      </c>
      <c r="U41">
        <v>2780</v>
      </c>
      <c r="V41" t="s">
        <v>30</v>
      </c>
    </row>
    <row r="42" spans="2:22">
      <c r="B42" s="7" t="s">
        <v>427</v>
      </c>
      <c r="C42" s="8"/>
      <c r="D42" s="64" t="s">
        <v>428</v>
      </c>
      <c r="E42" s="64"/>
      <c r="F42" s="60">
        <v>23</v>
      </c>
      <c r="G42" s="60" t="s">
        <v>376</v>
      </c>
      <c r="H42" s="18" t="s">
        <v>429</v>
      </c>
      <c r="I42" s="80">
        <v>1</v>
      </c>
      <c r="J42" s="81">
        <v>8</v>
      </c>
      <c r="K42" s="81"/>
      <c r="L42" s="80"/>
      <c r="M42" s="80"/>
      <c r="N42" s="82"/>
      <c r="O42" s="82"/>
      <c r="P42" s="82"/>
      <c r="Q42" s="101">
        <f t="shared" si="3"/>
        <v>9</v>
      </c>
      <c r="R42" s="81"/>
      <c r="S42" s="101">
        <f t="shared" si="1"/>
        <v>9</v>
      </c>
      <c r="T42" s="102" t="str">
        <f t="shared" si="2"/>
        <v>-</v>
      </c>
      <c r="U42">
        <v>2580</v>
      </c>
      <c r="V42" t="s">
        <v>30</v>
      </c>
    </row>
    <row r="43" spans="2:22">
      <c r="B43" s="12"/>
      <c r="C43" s="13"/>
      <c r="D43" s="65"/>
      <c r="E43" s="65"/>
      <c r="F43" s="63">
        <v>24</v>
      </c>
      <c r="G43" s="63" t="s">
        <v>378</v>
      </c>
      <c r="H43" s="20" t="s">
        <v>430</v>
      </c>
      <c r="I43" s="83">
        <v>2</v>
      </c>
      <c r="J43" s="84">
        <v>5</v>
      </c>
      <c r="K43" s="84"/>
      <c r="L43" s="83"/>
      <c r="M43" s="83"/>
      <c r="N43" s="85"/>
      <c r="O43" s="85"/>
      <c r="P43" s="85"/>
      <c r="Q43" s="103">
        <f t="shared" si="3"/>
        <v>7</v>
      </c>
      <c r="R43" s="84"/>
      <c r="S43" s="104">
        <f t="shared" si="1"/>
        <v>7</v>
      </c>
      <c r="T43" s="105" t="str">
        <f t="shared" si="2"/>
        <v>-</v>
      </c>
      <c r="U43">
        <v>2580</v>
      </c>
      <c r="V43" t="s">
        <v>30</v>
      </c>
    </row>
    <row r="44" spans="2:22">
      <c r="B44" s="12"/>
      <c r="C44" s="13"/>
      <c r="D44" s="65"/>
      <c r="E44" s="65"/>
      <c r="F44" s="63">
        <v>26</v>
      </c>
      <c r="G44" s="63" t="s">
        <v>380</v>
      </c>
      <c r="H44" s="20" t="s">
        <v>431</v>
      </c>
      <c r="I44" s="83">
        <v>1</v>
      </c>
      <c r="J44" s="84">
        <v>10</v>
      </c>
      <c r="K44" s="84"/>
      <c r="L44" s="83"/>
      <c r="M44" s="83"/>
      <c r="N44" s="85"/>
      <c r="O44" s="85"/>
      <c r="P44" s="85"/>
      <c r="Q44" s="103">
        <f t="shared" si="3"/>
        <v>11</v>
      </c>
      <c r="R44" s="84"/>
      <c r="S44" s="104">
        <f t="shared" ref="S44:S51" si="4">Q44+R44</f>
        <v>11</v>
      </c>
      <c r="T44" s="105" t="str">
        <f t="shared" ref="T44:T51" si="5">IF(P44&lt;&gt;0,S44/P44*7,"-")</f>
        <v>-</v>
      </c>
      <c r="U44">
        <v>2580</v>
      </c>
      <c r="V44" t="s">
        <v>30</v>
      </c>
    </row>
    <row r="45" spans="2:22">
      <c r="B45" s="12"/>
      <c r="C45" s="13"/>
      <c r="D45" s="65"/>
      <c r="E45" s="65"/>
      <c r="F45" s="63">
        <v>28</v>
      </c>
      <c r="G45" s="63" t="s">
        <v>382</v>
      </c>
      <c r="H45" s="20" t="s">
        <v>432</v>
      </c>
      <c r="I45" s="83">
        <v>2</v>
      </c>
      <c r="J45" s="84">
        <v>11</v>
      </c>
      <c r="K45" s="84"/>
      <c r="L45" s="83"/>
      <c r="M45" s="83"/>
      <c r="N45" s="85"/>
      <c r="O45" s="85">
        <v>1</v>
      </c>
      <c r="P45" s="85">
        <v>0.02</v>
      </c>
      <c r="Q45" s="103">
        <f t="shared" si="3"/>
        <v>13</v>
      </c>
      <c r="R45" s="84"/>
      <c r="S45" s="104">
        <f t="shared" si="4"/>
        <v>13</v>
      </c>
      <c r="T45" s="105">
        <f t="shared" si="5"/>
        <v>4550</v>
      </c>
      <c r="U45">
        <v>2580</v>
      </c>
      <c r="V45" t="s">
        <v>30</v>
      </c>
    </row>
    <row r="46" spans="2:22">
      <c r="B46" s="12"/>
      <c r="C46" s="13"/>
      <c r="D46" s="65"/>
      <c r="E46" s="65"/>
      <c r="F46" s="63">
        <v>29</v>
      </c>
      <c r="G46" s="63" t="s">
        <v>384</v>
      </c>
      <c r="H46" s="20" t="s">
        <v>433</v>
      </c>
      <c r="I46" s="83">
        <v>2</v>
      </c>
      <c r="J46" s="84">
        <v>13</v>
      </c>
      <c r="K46" s="84"/>
      <c r="L46" s="83"/>
      <c r="M46" s="83"/>
      <c r="N46" s="85"/>
      <c r="O46" s="85"/>
      <c r="P46" s="85"/>
      <c r="Q46" s="103">
        <f t="shared" si="3"/>
        <v>15</v>
      </c>
      <c r="R46" s="84"/>
      <c r="S46" s="104">
        <f t="shared" si="4"/>
        <v>15</v>
      </c>
      <c r="T46" s="105" t="str">
        <f t="shared" si="5"/>
        <v>-</v>
      </c>
      <c r="U46">
        <v>2580</v>
      </c>
      <c r="V46" t="s">
        <v>30</v>
      </c>
    </row>
    <row r="47" spans="2:22">
      <c r="B47" s="12"/>
      <c r="C47" s="13"/>
      <c r="D47" s="65"/>
      <c r="E47" s="65"/>
      <c r="F47" s="63">
        <v>31</v>
      </c>
      <c r="G47" s="63" t="s">
        <v>386</v>
      </c>
      <c r="H47" s="20" t="s">
        <v>434</v>
      </c>
      <c r="I47" s="83">
        <v>2</v>
      </c>
      <c r="J47" s="84">
        <v>11</v>
      </c>
      <c r="K47" s="84"/>
      <c r="L47" s="83"/>
      <c r="M47" s="83"/>
      <c r="N47" s="85">
        <v>1</v>
      </c>
      <c r="O47" s="85">
        <v>2</v>
      </c>
      <c r="P47" s="85">
        <v>0.07</v>
      </c>
      <c r="Q47" s="103">
        <f t="shared" si="3"/>
        <v>13</v>
      </c>
      <c r="R47" s="84"/>
      <c r="S47" s="104">
        <f t="shared" si="4"/>
        <v>13</v>
      </c>
      <c r="T47" s="105">
        <f t="shared" si="5"/>
        <v>1300</v>
      </c>
      <c r="U47">
        <v>2580</v>
      </c>
      <c r="V47" t="s">
        <v>30</v>
      </c>
    </row>
    <row r="48" spans="2:22">
      <c r="B48" s="12"/>
      <c r="C48" s="13"/>
      <c r="D48" s="65"/>
      <c r="E48" s="65"/>
      <c r="F48" s="66">
        <v>32</v>
      </c>
      <c r="G48" s="66" t="s">
        <v>388</v>
      </c>
      <c r="H48" s="24" t="s">
        <v>435</v>
      </c>
      <c r="I48" s="86">
        <v>2</v>
      </c>
      <c r="J48" s="87"/>
      <c r="K48" s="87"/>
      <c r="L48" s="86"/>
      <c r="M48" s="86"/>
      <c r="N48" s="88">
        <v>1</v>
      </c>
      <c r="O48" s="88">
        <v>4</v>
      </c>
      <c r="P48" s="88">
        <v>0.1</v>
      </c>
      <c r="Q48" s="106">
        <f t="shared" si="3"/>
        <v>2</v>
      </c>
      <c r="R48" s="87">
        <v>10</v>
      </c>
      <c r="S48" s="107">
        <f t="shared" si="4"/>
        <v>12</v>
      </c>
      <c r="T48" s="108">
        <f t="shared" si="5"/>
        <v>840</v>
      </c>
      <c r="U48">
        <v>2580</v>
      </c>
      <c r="V48" t="s">
        <v>30</v>
      </c>
    </row>
    <row r="49" spans="2:22">
      <c r="B49" s="12"/>
      <c r="C49" s="13"/>
      <c r="D49" s="65"/>
      <c r="E49" s="65"/>
      <c r="F49" s="66">
        <v>34</v>
      </c>
      <c r="G49" s="66" t="s">
        <v>390</v>
      </c>
      <c r="H49" s="24" t="s">
        <v>436</v>
      </c>
      <c r="I49" s="86">
        <v>1</v>
      </c>
      <c r="J49" s="87"/>
      <c r="K49" s="87"/>
      <c r="L49" s="86"/>
      <c r="M49" s="86">
        <v>1</v>
      </c>
      <c r="N49" s="88">
        <v>1</v>
      </c>
      <c r="O49" s="88">
        <v>4</v>
      </c>
      <c r="P49" s="88">
        <v>0.17</v>
      </c>
      <c r="Q49" s="106">
        <f t="shared" si="3"/>
        <v>1</v>
      </c>
      <c r="R49" s="87">
        <v>10</v>
      </c>
      <c r="S49" s="107">
        <f t="shared" si="4"/>
        <v>11</v>
      </c>
      <c r="T49" s="108">
        <f t="shared" si="5"/>
        <v>452.941176470588</v>
      </c>
      <c r="U49">
        <v>2580</v>
      </c>
      <c r="V49" t="s">
        <v>30</v>
      </c>
    </row>
    <row r="50" spans="2:22">
      <c r="B50" s="12"/>
      <c r="C50" s="25"/>
      <c r="D50" s="67" t="s">
        <v>250</v>
      </c>
      <c r="E50" s="67"/>
      <c r="F50" s="68">
        <v>23</v>
      </c>
      <c r="G50" s="68" t="s">
        <v>376</v>
      </c>
      <c r="H50" s="28" t="s">
        <v>437</v>
      </c>
      <c r="I50" s="90">
        <v>2</v>
      </c>
      <c r="J50" s="91">
        <v>15</v>
      </c>
      <c r="K50" s="91"/>
      <c r="L50" s="90"/>
      <c r="M50" s="90"/>
      <c r="N50" s="92"/>
      <c r="O50" s="92"/>
      <c r="P50" s="92"/>
      <c r="Q50" s="118">
        <f t="shared" si="3"/>
        <v>17</v>
      </c>
      <c r="R50" s="91"/>
      <c r="S50" s="119">
        <f t="shared" si="4"/>
        <v>17</v>
      </c>
      <c r="T50" s="120" t="str">
        <f t="shared" si="5"/>
        <v>-</v>
      </c>
      <c r="U50">
        <v>2580</v>
      </c>
      <c r="V50" t="s">
        <v>30</v>
      </c>
    </row>
    <row r="51" spans="2:22">
      <c r="B51" s="12"/>
      <c r="C51" s="13"/>
      <c r="D51" s="65"/>
      <c r="E51" s="65"/>
      <c r="F51" s="63">
        <v>24</v>
      </c>
      <c r="G51" s="63" t="s">
        <v>378</v>
      </c>
      <c r="H51" s="20" t="s">
        <v>438</v>
      </c>
      <c r="I51" s="83">
        <v>2</v>
      </c>
      <c r="J51" s="84">
        <v>8</v>
      </c>
      <c r="K51" s="84"/>
      <c r="L51" s="83"/>
      <c r="M51" s="83"/>
      <c r="N51" s="85"/>
      <c r="O51" s="85"/>
      <c r="P51" s="85"/>
      <c r="Q51" s="103">
        <f t="shared" si="3"/>
        <v>10</v>
      </c>
      <c r="R51" s="84"/>
      <c r="S51" s="104">
        <f t="shared" si="4"/>
        <v>10</v>
      </c>
      <c r="T51" s="105" t="str">
        <f t="shared" si="5"/>
        <v>-</v>
      </c>
      <c r="U51">
        <v>2580</v>
      </c>
      <c r="V51" t="s">
        <v>30</v>
      </c>
    </row>
    <row r="52" spans="2:22">
      <c r="B52" s="12"/>
      <c r="C52" s="13"/>
      <c r="D52" s="65"/>
      <c r="E52" s="65"/>
      <c r="F52" s="63">
        <v>26</v>
      </c>
      <c r="G52" s="63" t="s">
        <v>380</v>
      </c>
      <c r="H52" s="20" t="s">
        <v>439</v>
      </c>
      <c r="I52" s="83">
        <v>3</v>
      </c>
      <c r="J52" s="84">
        <v>6</v>
      </c>
      <c r="K52" s="84"/>
      <c r="L52" s="83"/>
      <c r="M52" s="83"/>
      <c r="N52" s="85"/>
      <c r="O52" s="85">
        <v>1</v>
      </c>
      <c r="P52" s="85">
        <v>0.02</v>
      </c>
      <c r="Q52" s="103">
        <f t="shared" si="3"/>
        <v>9</v>
      </c>
      <c r="R52" s="84"/>
      <c r="S52" s="104">
        <f t="shared" ref="S52:S57" si="6">Q52+R52</f>
        <v>9</v>
      </c>
      <c r="T52" s="105">
        <f t="shared" ref="T52:T57" si="7">IF(P52&lt;&gt;0,S52/P52*7,"-")</f>
        <v>3150</v>
      </c>
      <c r="U52">
        <v>2580</v>
      </c>
      <c r="V52" t="s">
        <v>30</v>
      </c>
    </row>
    <row r="53" spans="2:22">
      <c r="B53" s="12"/>
      <c r="C53" s="13"/>
      <c r="D53" s="65"/>
      <c r="E53" s="65"/>
      <c r="F53" s="63">
        <v>28</v>
      </c>
      <c r="G53" s="63" t="s">
        <v>382</v>
      </c>
      <c r="H53" s="20" t="s">
        <v>440</v>
      </c>
      <c r="I53" s="83"/>
      <c r="J53" s="84"/>
      <c r="K53" s="84"/>
      <c r="L53" s="83"/>
      <c r="M53" s="83"/>
      <c r="N53" s="85"/>
      <c r="O53" s="85">
        <v>2</v>
      </c>
      <c r="P53" s="85">
        <v>0.03</v>
      </c>
      <c r="Q53" s="103">
        <f t="shared" si="3"/>
        <v>0</v>
      </c>
      <c r="R53" s="84">
        <v>10</v>
      </c>
      <c r="S53" s="104">
        <f t="shared" si="6"/>
        <v>10</v>
      </c>
      <c r="T53" s="105">
        <f t="shared" si="7"/>
        <v>2333.33333333333</v>
      </c>
      <c r="U53">
        <v>2580</v>
      </c>
      <c r="V53" t="s">
        <v>30</v>
      </c>
    </row>
    <row r="54" spans="2:22">
      <c r="B54" s="12"/>
      <c r="C54" s="13"/>
      <c r="D54" s="65"/>
      <c r="E54" s="65"/>
      <c r="F54" s="63">
        <v>29</v>
      </c>
      <c r="G54" s="63" t="s">
        <v>384</v>
      </c>
      <c r="H54" s="20" t="s">
        <v>441</v>
      </c>
      <c r="I54" s="83">
        <v>3</v>
      </c>
      <c r="J54" s="84">
        <v>15</v>
      </c>
      <c r="K54" s="84"/>
      <c r="L54" s="83"/>
      <c r="M54" s="83"/>
      <c r="N54" s="85"/>
      <c r="O54" s="85">
        <v>1</v>
      </c>
      <c r="P54" s="85">
        <v>0.02</v>
      </c>
      <c r="Q54" s="103">
        <f t="shared" si="3"/>
        <v>18</v>
      </c>
      <c r="R54" s="84"/>
      <c r="S54" s="104">
        <f t="shared" si="6"/>
        <v>18</v>
      </c>
      <c r="T54" s="105">
        <f t="shared" si="7"/>
        <v>6300</v>
      </c>
      <c r="U54">
        <v>2580</v>
      </c>
      <c r="V54" t="s">
        <v>30</v>
      </c>
    </row>
    <row r="55" spans="2:22">
      <c r="B55" s="12"/>
      <c r="C55" s="13"/>
      <c r="D55" s="65"/>
      <c r="E55" s="65"/>
      <c r="F55" s="63">
        <v>31</v>
      </c>
      <c r="G55" s="63" t="s">
        <v>386</v>
      </c>
      <c r="H55" s="20" t="s">
        <v>442</v>
      </c>
      <c r="I55" s="83">
        <v>1</v>
      </c>
      <c r="J55" s="84">
        <v>2</v>
      </c>
      <c r="K55" s="84"/>
      <c r="L55" s="83"/>
      <c r="M55" s="83">
        <v>1</v>
      </c>
      <c r="N55" s="85">
        <v>2</v>
      </c>
      <c r="O55" s="85">
        <v>3</v>
      </c>
      <c r="P55" s="85">
        <v>0.19</v>
      </c>
      <c r="Q55" s="103">
        <f t="shared" si="3"/>
        <v>3</v>
      </c>
      <c r="R55" s="84"/>
      <c r="S55" s="104">
        <f t="shared" si="6"/>
        <v>3</v>
      </c>
      <c r="T55" s="105">
        <f t="shared" si="7"/>
        <v>110.526315789474</v>
      </c>
      <c r="U55">
        <v>2580</v>
      </c>
      <c r="V55" t="s">
        <v>30</v>
      </c>
    </row>
    <row r="56" spans="2:22">
      <c r="B56" s="12"/>
      <c r="C56" s="13"/>
      <c r="D56" s="65"/>
      <c r="E56" s="65"/>
      <c r="F56" s="66">
        <v>32</v>
      </c>
      <c r="G56" s="66" t="s">
        <v>388</v>
      </c>
      <c r="H56" s="24" t="s">
        <v>443</v>
      </c>
      <c r="I56" s="86">
        <v>2</v>
      </c>
      <c r="J56" s="87">
        <v>7</v>
      </c>
      <c r="K56" s="87"/>
      <c r="L56" s="86"/>
      <c r="M56" s="86"/>
      <c r="N56" s="88">
        <v>1</v>
      </c>
      <c r="O56" s="88">
        <v>3</v>
      </c>
      <c r="P56" s="88">
        <v>0.08</v>
      </c>
      <c r="Q56" s="106">
        <f t="shared" si="3"/>
        <v>9</v>
      </c>
      <c r="R56" s="87"/>
      <c r="S56" s="107">
        <f t="shared" si="6"/>
        <v>9</v>
      </c>
      <c r="T56" s="108">
        <f t="shared" si="7"/>
        <v>787.5</v>
      </c>
      <c r="U56">
        <v>2580</v>
      </c>
      <c r="V56" t="s">
        <v>30</v>
      </c>
    </row>
    <row r="57" spans="2:22">
      <c r="B57" s="12"/>
      <c r="C57" s="13"/>
      <c r="D57" s="65"/>
      <c r="E57" s="65"/>
      <c r="F57" s="66">
        <v>34</v>
      </c>
      <c r="G57" s="66" t="s">
        <v>390</v>
      </c>
      <c r="H57" s="24" t="s">
        <v>444</v>
      </c>
      <c r="I57" s="86"/>
      <c r="J57" s="87"/>
      <c r="K57" s="87"/>
      <c r="L57" s="86"/>
      <c r="M57" s="86"/>
      <c r="N57" s="88"/>
      <c r="O57" s="88">
        <v>1</v>
      </c>
      <c r="P57" s="88">
        <v>0.02</v>
      </c>
      <c r="Q57" s="106">
        <f t="shared" si="3"/>
        <v>0</v>
      </c>
      <c r="R57" s="87">
        <v>10</v>
      </c>
      <c r="S57" s="107">
        <f t="shared" si="6"/>
        <v>10</v>
      </c>
      <c r="T57" s="108">
        <f t="shared" si="7"/>
        <v>3500</v>
      </c>
      <c r="U57">
        <v>2580</v>
      </c>
      <c r="V57" t="s">
        <v>30</v>
      </c>
    </row>
    <row r="58" spans="2:22">
      <c r="B58" s="12"/>
      <c r="C58" s="25"/>
      <c r="D58" s="67" t="s">
        <v>445</v>
      </c>
      <c r="E58" s="67"/>
      <c r="F58" s="68">
        <v>23</v>
      </c>
      <c r="G58" s="68" t="s">
        <v>376</v>
      </c>
      <c r="H58" s="28" t="s">
        <v>446</v>
      </c>
      <c r="I58" s="90">
        <v>1</v>
      </c>
      <c r="J58" s="91">
        <v>6</v>
      </c>
      <c r="K58" s="91"/>
      <c r="L58" s="90"/>
      <c r="M58" s="90"/>
      <c r="N58" s="92"/>
      <c r="O58" s="92">
        <v>1</v>
      </c>
      <c r="P58" s="92">
        <v>0.02</v>
      </c>
      <c r="Q58" s="118">
        <f t="shared" si="3"/>
        <v>7</v>
      </c>
      <c r="R58" s="91"/>
      <c r="S58" s="119">
        <f t="shared" ref="S58:S67" si="8">Q58+R58</f>
        <v>7</v>
      </c>
      <c r="T58" s="120">
        <f t="shared" ref="T58:T67" si="9">IF(P58&lt;&gt;0,S58/P58*7,"-")</f>
        <v>2450</v>
      </c>
      <c r="U58">
        <v>2580</v>
      </c>
      <c r="V58" t="s">
        <v>30</v>
      </c>
    </row>
    <row r="59" spans="2:22">
      <c r="B59" s="12"/>
      <c r="C59" s="13"/>
      <c r="D59" s="65"/>
      <c r="E59" s="65"/>
      <c r="F59" s="63">
        <v>24</v>
      </c>
      <c r="G59" s="63" t="s">
        <v>378</v>
      </c>
      <c r="H59" s="20" t="s">
        <v>447</v>
      </c>
      <c r="I59" s="83">
        <v>1</v>
      </c>
      <c r="J59" s="84">
        <v>20</v>
      </c>
      <c r="K59" s="84"/>
      <c r="L59" s="83"/>
      <c r="M59" s="83"/>
      <c r="N59" s="85"/>
      <c r="O59" s="85"/>
      <c r="P59" s="85"/>
      <c r="Q59" s="103">
        <f t="shared" si="3"/>
        <v>21</v>
      </c>
      <c r="R59" s="84"/>
      <c r="S59" s="104">
        <f t="shared" si="8"/>
        <v>21</v>
      </c>
      <c r="T59" s="105" t="str">
        <f t="shared" si="9"/>
        <v>-</v>
      </c>
      <c r="U59">
        <v>2580</v>
      </c>
      <c r="V59" t="s">
        <v>30</v>
      </c>
    </row>
    <row r="60" spans="2:22">
      <c r="B60" s="12"/>
      <c r="C60" s="13"/>
      <c r="D60" s="65"/>
      <c r="E60" s="65"/>
      <c r="F60" s="63">
        <v>26</v>
      </c>
      <c r="G60" s="63" t="s">
        <v>380</v>
      </c>
      <c r="H60" s="20" t="s">
        <v>448</v>
      </c>
      <c r="I60" s="83">
        <v>2</v>
      </c>
      <c r="J60" s="84">
        <v>3</v>
      </c>
      <c r="K60" s="84"/>
      <c r="L60" s="83"/>
      <c r="M60" s="83"/>
      <c r="N60" s="85"/>
      <c r="O60" s="85"/>
      <c r="P60" s="85"/>
      <c r="Q60" s="103">
        <f t="shared" si="3"/>
        <v>5</v>
      </c>
      <c r="R60" s="84"/>
      <c r="S60" s="104">
        <f t="shared" si="8"/>
        <v>5</v>
      </c>
      <c r="T60" s="105" t="str">
        <f t="shared" si="9"/>
        <v>-</v>
      </c>
      <c r="U60">
        <v>2580</v>
      </c>
      <c r="V60" t="s">
        <v>30</v>
      </c>
    </row>
    <row r="61" spans="2:22">
      <c r="B61" s="12"/>
      <c r="C61" s="13"/>
      <c r="D61" s="65"/>
      <c r="E61" s="65"/>
      <c r="F61" s="63">
        <v>28</v>
      </c>
      <c r="G61" s="63" t="s">
        <v>382</v>
      </c>
      <c r="H61" s="20" t="s">
        <v>449</v>
      </c>
      <c r="I61" s="83">
        <v>2</v>
      </c>
      <c r="J61" s="84">
        <v>6</v>
      </c>
      <c r="K61" s="84"/>
      <c r="L61" s="83"/>
      <c r="M61" s="83"/>
      <c r="N61" s="85"/>
      <c r="O61" s="85"/>
      <c r="P61" s="85"/>
      <c r="Q61" s="103">
        <f t="shared" si="3"/>
        <v>8</v>
      </c>
      <c r="R61" s="84"/>
      <c r="S61" s="104">
        <f t="shared" si="8"/>
        <v>8</v>
      </c>
      <c r="T61" s="105" t="str">
        <f t="shared" si="9"/>
        <v>-</v>
      </c>
      <c r="U61">
        <v>2580</v>
      </c>
      <c r="V61" t="s">
        <v>30</v>
      </c>
    </row>
    <row r="62" spans="2:22">
      <c r="B62" s="12"/>
      <c r="C62" s="13"/>
      <c r="D62" s="65"/>
      <c r="E62" s="65"/>
      <c r="F62" s="63">
        <v>29</v>
      </c>
      <c r="G62" s="63" t="s">
        <v>384</v>
      </c>
      <c r="H62" s="20" t="s">
        <v>450</v>
      </c>
      <c r="I62" s="83">
        <v>2</v>
      </c>
      <c r="J62" s="84">
        <v>19</v>
      </c>
      <c r="K62" s="84"/>
      <c r="L62" s="83"/>
      <c r="M62" s="83"/>
      <c r="N62" s="85"/>
      <c r="O62" s="85">
        <v>1</v>
      </c>
      <c r="P62" s="85">
        <v>0.02</v>
      </c>
      <c r="Q62" s="103">
        <f t="shared" si="3"/>
        <v>21</v>
      </c>
      <c r="R62" s="84"/>
      <c r="S62" s="104">
        <f t="shared" si="8"/>
        <v>21</v>
      </c>
      <c r="T62" s="105">
        <f t="shared" si="9"/>
        <v>7350</v>
      </c>
      <c r="U62">
        <v>2580</v>
      </c>
      <c r="V62" t="s">
        <v>30</v>
      </c>
    </row>
    <row r="63" spans="2:22">
      <c r="B63" s="12"/>
      <c r="C63" s="13"/>
      <c r="D63" s="65"/>
      <c r="E63" s="65"/>
      <c r="F63" s="63">
        <v>31</v>
      </c>
      <c r="G63" s="63" t="s">
        <v>386</v>
      </c>
      <c r="H63" s="20" t="s">
        <v>451</v>
      </c>
      <c r="I63" s="83">
        <v>2</v>
      </c>
      <c r="J63" s="84">
        <v>1</v>
      </c>
      <c r="K63" s="84"/>
      <c r="L63" s="83"/>
      <c r="M63" s="83"/>
      <c r="N63" s="85"/>
      <c r="O63" s="85"/>
      <c r="P63" s="85"/>
      <c r="Q63" s="103">
        <f t="shared" si="3"/>
        <v>3</v>
      </c>
      <c r="R63" s="84"/>
      <c r="S63" s="104">
        <f t="shared" si="8"/>
        <v>3</v>
      </c>
      <c r="T63" s="105" t="str">
        <f t="shared" si="9"/>
        <v>-</v>
      </c>
      <c r="U63">
        <v>2580</v>
      </c>
      <c r="V63" t="s">
        <v>30</v>
      </c>
    </row>
    <row r="64" spans="2:22">
      <c r="B64" s="12"/>
      <c r="C64" s="13"/>
      <c r="D64" s="65"/>
      <c r="E64" s="65"/>
      <c r="F64" s="66">
        <v>32</v>
      </c>
      <c r="G64" s="66" t="s">
        <v>388</v>
      </c>
      <c r="H64" s="24" t="s">
        <v>452</v>
      </c>
      <c r="I64" s="86">
        <v>2</v>
      </c>
      <c r="J64" s="87"/>
      <c r="K64" s="87"/>
      <c r="L64" s="86"/>
      <c r="M64" s="86"/>
      <c r="N64" s="88"/>
      <c r="O64" s="88"/>
      <c r="P64" s="88"/>
      <c r="Q64" s="106">
        <f t="shared" si="3"/>
        <v>2</v>
      </c>
      <c r="R64" s="87"/>
      <c r="S64" s="107">
        <f t="shared" si="8"/>
        <v>2</v>
      </c>
      <c r="T64" s="108" t="str">
        <f t="shared" si="9"/>
        <v>-</v>
      </c>
      <c r="U64">
        <v>2580</v>
      </c>
      <c r="V64" t="s">
        <v>30</v>
      </c>
    </row>
    <row r="65" spans="2:22">
      <c r="B65" s="12"/>
      <c r="C65" s="13"/>
      <c r="D65" s="65"/>
      <c r="E65" s="65"/>
      <c r="F65" s="66">
        <v>34</v>
      </c>
      <c r="G65" s="66" t="s">
        <v>390</v>
      </c>
      <c r="H65" s="24" t="s">
        <v>453</v>
      </c>
      <c r="I65" s="86"/>
      <c r="J65" s="87"/>
      <c r="K65" s="87"/>
      <c r="L65" s="86"/>
      <c r="M65" s="86"/>
      <c r="N65" s="88"/>
      <c r="O65" s="88"/>
      <c r="P65" s="88"/>
      <c r="Q65" s="106">
        <f t="shared" si="3"/>
        <v>0</v>
      </c>
      <c r="R65" s="87">
        <v>10</v>
      </c>
      <c r="S65" s="107">
        <f t="shared" si="8"/>
        <v>10</v>
      </c>
      <c r="T65" s="108" t="str">
        <f t="shared" si="9"/>
        <v>-</v>
      </c>
      <c r="U65">
        <v>2580</v>
      </c>
      <c r="V65" t="s">
        <v>30</v>
      </c>
    </row>
    <row r="66" spans="2:22">
      <c r="B66" s="12"/>
      <c r="C66" s="25"/>
      <c r="D66" s="67" t="s">
        <v>248</v>
      </c>
      <c r="E66" s="67"/>
      <c r="F66" s="68">
        <v>23</v>
      </c>
      <c r="G66" s="68" t="s">
        <v>376</v>
      </c>
      <c r="H66" s="28" t="s">
        <v>454</v>
      </c>
      <c r="I66" s="90">
        <v>2</v>
      </c>
      <c r="J66" s="91">
        <v>5</v>
      </c>
      <c r="K66" s="91"/>
      <c r="L66" s="90"/>
      <c r="M66" s="90"/>
      <c r="N66" s="92"/>
      <c r="O66" s="92"/>
      <c r="P66" s="92"/>
      <c r="Q66" s="118">
        <f t="shared" si="3"/>
        <v>7</v>
      </c>
      <c r="R66" s="91"/>
      <c r="S66" s="119">
        <f t="shared" si="8"/>
        <v>7</v>
      </c>
      <c r="T66" s="120" t="str">
        <f t="shared" si="9"/>
        <v>-</v>
      </c>
      <c r="U66">
        <v>2580</v>
      </c>
      <c r="V66" t="s">
        <v>30</v>
      </c>
    </row>
    <row r="67" spans="2:22">
      <c r="B67" s="12"/>
      <c r="C67" s="13"/>
      <c r="D67" s="65"/>
      <c r="E67" s="65"/>
      <c r="F67" s="63">
        <v>24</v>
      </c>
      <c r="G67" s="63" t="s">
        <v>378</v>
      </c>
      <c r="H67" s="20" t="s">
        <v>455</v>
      </c>
      <c r="I67" s="83">
        <v>1</v>
      </c>
      <c r="J67" s="84">
        <v>5</v>
      </c>
      <c r="K67" s="84"/>
      <c r="L67" s="83"/>
      <c r="M67" s="83">
        <v>1</v>
      </c>
      <c r="N67" s="85">
        <v>1</v>
      </c>
      <c r="O67" s="85">
        <v>1</v>
      </c>
      <c r="P67" s="85">
        <v>0.12</v>
      </c>
      <c r="Q67" s="103">
        <f t="shared" ref="Q67:Q80" si="10">IF($A$1="补货",I67+J67+K67,I67)</f>
        <v>6</v>
      </c>
      <c r="R67" s="84"/>
      <c r="S67" s="104">
        <f t="shared" si="8"/>
        <v>6</v>
      </c>
      <c r="T67" s="105">
        <f t="shared" si="9"/>
        <v>350</v>
      </c>
      <c r="U67">
        <v>2580</v>
      </c>
      <c r="V67" t="s">
        <v>30</v>
      </c>
    </row>
    <row r="68" spans="2:22">
      <c r="B68" s="12"/>
      <c r="C68" s="13"/>
      <c r="D68" s="65"/>
      <c r="E68" s="65"/>
      <c r="F68" s="63">
        <v>26</v>
      </c>
      <c r="G68" s="63" t="s">
        <v>380</v>
      </c>
      <c r="H68" s="20" t="s">
        <v>456</v>
      </c>
      <c r="I68" s="83">
        <v>3</v>
      </c>
      <c r="J68" s="84">
        <v>4</v>
      </c>
      <c r="K68" s="84"/>
      <c r="L68" s="83"/>
      <c r="M68" s="83"/>
      <c r="N68" s="85"/>
      <c r="O68" s="85"/>
      <c r="P68" s="85"/>
      <c r="Q68" s="103">
        <f t="shared" si="10"/>
        <v>7</v>
      </c>
      <c r="R68" s="84"/>
      <c r="S68" s="104">
        <f t="shared" ref="S68:S80" si="11">Q68+R68</f>
        <v>7</v>
      </c>
      <c r="T68" s="105" t="str">
        <f t="shared" ref="T68:T80" si="12">IF(P68&lt;&gt;0,S68/P68*7,"-")</f>
        <v>-</v>
      </c>
      <c r="U68">
        <v>2580</v>
      </c>
      <c r="V68" t="s">
        <v>30</v>
      </c>
    </row>
    <row r="69" spans="2:22">
      <c r="B69" s="12"/>
      <c r="C69" s="13"/>
      <c r="D69" s="65"/>
      <c r="E69" s="65"/>
      <c r="F69" s="63">
        <v>28</v>
      </c>
      <c r="G69" s="63" t="s">
        <v>382</v>
      </c>
      <c r="H69" s="20" t="s">
        <v>457</v>
      </c>
      <c r="I69" s="83">
        <v>3</v>
      </c>
      <c r="J69" s="84">
        <v>5</v>
      </c>
      <c r="K69" s="84"/>
      <c r="L69" s="83"/>
      <c r="M69" s="83"/>
      <c r="N69" s="85"/>
      <c r="O69" s="85"/>
      <c r="P69" s="85"/>
      <c r="Q69" s="103">
        <f t="shared" si="10"/>
        <v>8</v>
      </c>
      <c r="R69" s="84"/>
      <c r="S69" s="104">
        <f t="shared" si="11"/>
        <v>8</v>
      </c>
      <c r="T69" s="105" t="str">
        <f t="shared" si="12"/>
        <v>-</v>
      </c>
      <c r="U69">
        <v>2580</v>
      </c>
      <c r="V69" t="s">
        <v>30</v>
      </c>
    </row>
    <row r="70" spans="2:22">
      <c r="B70" s="12"/>
      <c r="C70" s="13"/>
      <c r="D70" s="65"/>
      <c r="E70" s="65"/>
      <c r="F70" s="63">
        <v>29</v>
      </c>
      <c r="G70" s="63" t="s">
        <v>384</v>
      </c>
      <c r="H70" s="20" t="s">
        <v>458</v>
      </c>
      <c r="I70" s="83">
        <v>3</v>
      </c>
      <c r="J70" s="84">
        <v>7</v>
      </c>
      <c r="K70" s="84"/>
      <c r="L70" s="83"/>
      <c r="M70" s="83"/>
      <c r="N70" s="85"/>
      <c r="O70" s="85"/>
      <c r="P70" s="85"/>
      <c r="Q70" s="103">
        <f t="shared" si="10"/>
        <v>10</v>
      </c>
      <c r="R70" s="84"/>
      <c r="S70" s="104">
        <f t="shared" si="11"/>
        <v>10</v>
      </c>
      <c r="T70" s="105" t="str">
        <f t="shared" si="12"/>
        <v>-</v>
      </c>
      <c r="U70">
        <v>2580</v>
      </c>
      <c r="V70" t="s">
        <v>30</v>
      </c>
    </row>
    <row r="71" spans="2:22">
      <c r="B71" s="12"/>
      <c r="C71" s="13"/>
      <c r="D71" s="65"/>
      <c r="E71" s="65"/>
      <c r="F71" s="63">
        <v>31</v>
      </c>
      <c r="G71" s="63" t="s">
        <v>386</v>
      </c>
      <c r="H71" s="20" t="s">
        <v>459</v>
      </c>
      <c r="I71" s="83">
        <v>2</v>
      </c>
      <c r="J71" s="84">
        <v>11</v>
      </c>
      <c r="K71" s="84"/>
      <c r="L71" s="83"/>
      <c r="M71" s="83"/>
      <c r="N71" s="85"/>
      <c r="O71" s="85"/>
      <c r="P71" s="85"/>
      <c r="Q71" s="103">
        <f t="shared" si="10"/>
        <v>13</v>
      </c>
      <c r="R71" s="84"/>
      <c r="S71" s="104">
        <f t="shared" si="11"/>
        <v>13</v>
      </c>
      <c r="T71" s="105" t="str">
        <f t="shared" si="12"/>
        <v>-</v>
      </c>
      <c r="U71">
        <v>2580</v>
      </c>
      <c r="V71" t="s">
        <v>30</v>
      </c>
    </row>
    <row r="72" spans="2:22">
      <c r="B72" s="12"/>
      <c r="C72" s="13"/>
      <c r="D72" s="65"/>
      <c r="E72" s="65"/>
      <c r="F72" s="63">
        <v>32</v>
      </c>
      <c r="G72" s="63" t="s">
        <v>388</v>
      </c>
      <c r="H72" s="20" t="s">
        <v>460</v>
      </c>
      <c r="I72" s="83">
        <v>2</v>
      </c>
      <c r="J72" s="84">
        <v>10</v>
      </c>
      <c r="K72" s="84"/>
      <c r="L72" s="83"/>
      <c r="M72" s="83"/>
      <c r="N72" s="85"/>
      <c r="O72" s="85"/>
      <c r="P72" s="85"/>
      <c r="Q72" s="103">
        <f t="shared" si="10"/>
        <v>12</v>
      </c>
      <c r="R72" s="84"/>
      <c r="S72" s="104">
        <f t="shared" si="11"/>
        <v>12</v>
      </c>
      <c r="T72" s="105" t="str">
        <f t="shared" si="12"/>
        <v>-</v>
      </c>
      <c r="U72">
        <v>2580</v>
      </c>
      <c r="V72" t="s">
        <v>30</v>
      </c>
    </row>
    <row r="73" ht="26.55" spans="2:22">
      <c r="B73" s="29"/>
      <c r="C73" s="30"/>
      <c r="D73" s="69"/>
      <c r="E73" s="69"/>
      <c r="F73" s="76">
        <v>34</v>
      </c>
      <c r="G73" s="76" t="s">
        <v>390</v>
      </c>
      <c r="H73" s="33" t="s">
        <v>461</v>
      </c>
      <c r="I73" s="94">
        <v>2</v>
      </c>
      <c r="J73" s="95">
        <v>11</v>
      </c>
      <c r="K73" s="95"/>
      <c r="L73" s="94"/>
      <c r="M73" s="94"/>
      <c r="N73" s="96"/>
      <c r="O73" s="96">
        <v>1</v>
      </c>
      <c r="P73" s="96">
        <v>0.02</v>
      </c>
      <c r="Q73" s="115">
        <f t="shared" si="10"/>
        <v>13</v>
      </c>
      <c r="R73" s="95"/>
      <c r="S73" s="116">
        <f t="shared" si="11"/>
        <v>13</v>
      </c>
      <c r="T73" s="117">
        <f t="shared" si="12"/>
        <v>4550</v>
      </c>
      <c r="U73">
        <v>2580</v>
      </c>
      <c r="V73" t="s">
        <v>30</v>
      </c>
    </row>
    <row r="74" spans="2:22">
      <c r="B74" s="7" t="s">
        <v>462</v>
      </c>
      <c r="C74" s="8"/>
      <c r="D74" s="64" t="s">
        <v>375</v>
      </c>
      <c r="E74" s="64"/>
      <c r="F74" s="59">
        <v>24</v>
      </c>
      <c r="G74" s="60" t="s">
        <v>463</v>
      </c>
      <c r="H74" s="11" t="s">
        <v>464</v>
      </c>
      <c r="I74" s="80">
        <v>2</v>
      </c>
      <c r="J74" s="81">
        <v>8</v>
      </c>
      <c r="K74" s="81"/>
      <c r="L74" s="80"/>
      <c r="M74" s="80"/>
      <c r="N74" s="82"/>
      <c r="O74" s="82"/>
      <c r="P74" s="82"/>
      <c r="Q74" s="101">
        <f t="shared" si="10"/>
        <v>10</v>
      </c>
      <c r="R74" s="81"/>
      <c r="S74" s="101">
        <f t="shared" si="11"/>
        <v>10</v>
      </c>
      <c r="T74" s="102" t="str">
        <f t="shared" si="12"/>
        <v>-</v>
      </c>
      <c r="U74">
        <v>2580</v>
      </c>
      <c r="V74" t="s">
        <v>30</v>
      </c>
    </row>
    <row r="75" spans="2:22">
      <c r="B75" s="12"/>
      <c r="C75" s="13"/>
      <c r="D75" s="65"/>
      <c r="E75" s="65"/>
      <c r="F75" s="63">
        <v>26</v>
      </c>
      <c r="G75" s="63" t="s">
        <v>380</v>
      </c>
      <c r="H75" s="16" t="s">
        <v>465</v>
      </c>
      <c r="I75" s="83">
        <v>2</v>
      </c>
      <c r="J75" s="84">
        <v>1</v>
      </c>
      <c r="K75" s="84"/>
      <c r="L75" s="83"/>
      <c r="M75" s="83"/>
      <c r="N75" s="85"/>
      <c r="O75" s="85"/>
      <c r="P75" s="85"/>
      <c r="Q75" s="103">
        <f t="shared" si="10"/>
        <v>3</v>
      </c>
      <c r="R75" s="84">
        <v>5</v>
      </c>
      <c r="S75" s="104">
        <f t="shared" si="11"/>
        <v>8</v>
      </c>
      <c r="T75" s="105" t="str">
        <f t="shared" si="12"/>
        <v>-</v>
      </c>
      <c r="U75">
        <v>2580</v>
      </c>
      <c r="V75" t="s">
        <v>30</v>
      </c>
    </row>
    <row r="76" spans="2:22">
      <c r="B76" s="12"/>
      <c r="C76" s="13"/>
      <c r="D76" s="65"/>
      <c r="E76" s="65"/>
      <c r="F76" s="63">
        <v>28</v>
      </c>
      <c r="G76" s="63" t="s">
        <v>466</v>
      </c>
      <c r="H76" s="16" t="s">
        <v>467</v>
      </c>
      <c r="I76" s="83">
        <v>2</v>
      </c>
      <c r="J76" s="84">
        <v>10</v>
      </c>
      <c r="K76" s="84"/>
      <c r="L76" s="83"/>
      <c r="M76" s="83"/>
      <c r="N76" s="85"/>
      <c r="O76" s="85">
        <v>1</v>
      </c>
      <c r="P76" s="85">
        <v>0.02</v>
      </c>
      <c r="Q76" s="103">
        <f t="shared" si="10"/>
        <v>12</v>
      </c>
      <c r="R76" s="84"/>
      <c r="S76" s="104">
        <f t="shared" si="11"/>
        <v>12</v>
      </c>
      <c r="T76" s="105">
        <f t="shared" si="12"/>
        <v>4200</v>
      </c>
      <c r="U76">
        <v>2580</v>
      </c>
      <c r="V76" t="s">
        <v>30</v>
      </c>
    </row>
    <row r="77" spans="2:22">
      <c r="B77" s="12"/>
      <c r="C77" s="13"/>
      <c r="D77" s="65"/>
      <c r="E77" s="65"/>
      <c r="F77" s="63">
        <v>30</v>
      </c>
      <c r="G77" s="63" t="s">
        <v>468</v>
      </c>
      <c r="H77" s="16" t="s">
        <v>469</v>
      </c>
      <c r="I77" s="83">
        <v>4</v>
      </c>
      <c r="J77" s="84">
        <v>7</v>
      </c>
      <c r="K77" s="84"/>
      <c r="L77" s="83"/>
      <c r="M77" s="83"/>
      <c r="N77" s="85"/>
      <c r="O77" s="85"/>
      <c r="P77" s="85"/>
      <c r="Q77" s="103">
        <f t="shared" si="10"/>
        <v>11</v>
      </c>
      <c r="R77" s="84"/>
      <c r="S77" s="104">
        <f t="shared" si="11"/>
        <v>11</v>
      </c>
      <c r="T77" s="105" t="str">
        <f t="shared" si="12"/>
        <v>-</v>
      </c>
      <c r="U77">
        <v>2580</v>
      </c>
      <c r="V77" t="s">
        <v>30</v>
      </c>
    </row>
    <row r="78" spans="2:22">
      <c r="B78" s="12"/>
      <c r="C78" s="13"/>
      <c r="D78" s="65"/>
      <c r="E78" s="65"/>
      <c r="F78" s="63">
        <v>32</v>
      </c>
      <c r="G78" s="63" t="s">
        <v>388</v>
      </c>
      <c r="H78" s="16" t="s">
        <v>470</v>
      </c>
      <c r="I78" s="83">
        <v>2</v>
      </c>
      <c r="J78" s="84">
        <v>5</v>
      </c>
      <c r="K78" s="84"/>
      <c r="L78" s="83"/>
      <c r="M78" s="83"/>
      <c r="N78" s="85">
        <v>1</v>
      </c>
      <c r="O78" s="85">
        <v>4</v>
      </c>
      <c r="P78" s="85">
        <v>0.1</v>
      </c>
      <c r="Q78" s="103">
        <f t="shared" si="10"/>
        <v>7</v>
      </c>
      <c r="R78" s="84"/>
      <c r="S78" s="104">
        <f t="shared" si="11"/>
        <v>7</v>
      </c>
      <c r="T78" s="105">
        <f t="shared" si="12"/>
        <v>490</v>
      </c>
      <c r="U78">
        <v>2580</v>
      </c>
      <c r="V78" t="s">
        <v>30</v>
      </c>
    </row>
    <row r="79" spans="2:22">
      <c r="B79" s="12"/>
      <c r="C79" s="13"/>
      <c r="D79" s="65"/>
      <c r="E79" s="65"/>
      <c r="F79" s="63">
        <v>34</v>
      </c>
      <c r="G79" s="63" t="s">
        <v>390</v>
      </c>
      <c r="H79" s="16" t="s">
        <v>471</v>
      </c>
      <c r="I79" s="83">
        <v>2</v>
      </c>
      <c r="J79" s="84">
        <v>8</v>
      </c>
      <c r="K79" s="84"/>
      <c r="L79" s="83"/>
      <c r="M79" s="83"/>
      <c r="N79" s="85"/>
      <c r="O79" s="85">
        <v>1</v>
      </c>
      <c r="P79" s="85">
        <v>0.02</v>
      </c>
      <c r="Q79" s="103">
        <f t="shared" si="10"/>
        <v>10</v>
      </c>
      <c r="R79" s="84"/>
      <c r="S79" s="104">
        <f t="shared" si="11"/>
        <v>10</v>
      </c>
      <c r="T79" s="105">
        <f t="shared" si="12"/>
        <v>3500</v>
      </c>
      <c r="U79">
        <v>2580</v>
      </c>
      <c r="V79" t="s">
        <v>30</v>
      </c>
    </row>
    <row r="80" ht="26.55" spans="2:22">
      <c r="B80" s="29"/>
      <c r="C80" s="30"/>
      <c r="D80" s="69"/>
      <c r="E80" s="69"/>
      <c r="F80" s="76">
        <v>36</v>
      </c>
      <c r="G80" s="76" t="s">
        <v>472</v>
      </c>
      <c r="H80" s="53" t="s">
        <v>473</v>
      </c>
      <c r="I80" s="94"/>
      <c r="J80" s="95"/>
      <c r="K80" s="95"/>
      <c r="L80" s="94"/>
      <c r="M80" s="94"/>
      <c r="N80" s="96"/>
      <c r="O80" s="96">
        <v>2</v>
      </c>
      <c r="P80" s="96">
        <v>0.03</v>
      </c>
      <c r="Q80" s="115">
        <f t="shared" si="10"/>
        <v>0</v>
      </c>
      <c r="R80" s="95">
        <v>10</v>
      </c>
      <c r="S80" s="116">
        <f t="shared" si="11"/>
        <v>10</v>
      </c>
      <c r="T80" s="117">
        <f t="shared" si="12"/>
        <v>2333.33333333333</v>
      </c>
      <c r="U80">
        <v>2580</v>
      </c>
      <c r="V80" t="s">
        <v>30</v>
      </c>
    </row>
    <row r="83" spans="10:10">
      <c r="J83" s="121"/>
    </row>
    <row r="84" spans="10:10">
      <c r="J84" s="121"/>
    </row>
    <row r="85" spans="10:10">
      <c r="J85" s="121"/>
    </row>
    <row r="86" spans="10:10">
      <c r="J86" s="121"/>
    </row>
    <row r="87" spans="10:10">
      <c r="J87" s="121"/>
    </row>
    <row r="88" spans="10:10">
      <c r="J88" s="121"/>
    </row>
    <row r="89" spans="10:10">
      <c r="J89" s="121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topLeftCell="A2" workbookViewId="0">
      <selection activeCell="S9" sqref="S9"/>
    </sheetView>
  </sheetViews>
  <sheetFormatPr defaultColWidth="9" defaultRowHeight="25.8"/>
  <cols>
    <col min="2" max="2" width="10.6296296296296" customWidth="1"/>
    <col min="3" max="3" width="25.6296296296296" customWidth="1"/>
    <col min="4" max="4" width="19.75" style="4" customWidth="1"/>
    <col min="5" max="7" width="20.6296296296296" style="4" customWidth="1"/>
    <col min="8" max="8" width="22.8796296296296" style="4" hidden="1" customWidth="1"/>
    <col min="9" max="10" width="35.25" customWidth="1"/>
    <col min="11" max="11" width="38.3796296296296" customWidth="1"/>
  </cols>
  <sheetData>
    <row r="2" ht="60" customHeight="1" spans="3:11">
      <c r="C2" s="5" t="s">
        <v>13</v>
      </c>
      <c r="D2" s="6" t="s">
        <v>364</v>
      </c>
      <c r="E2" s="6" t="s">
        <v>364</v>
      </c>
      <c r="F2" s="6" t="s">
        <v>365</v>
      </c>
      <c r="G2" s="6" t="s">
        <v>366</v>
      </c>
      <c r="H2" s="6" t="s">
        <v>244</v>
      </c>
      <c r="I2" s="6" t="s">
        <v>0</v>
      </c>
      <c r="J2" s="6" t="s">
        <v>242</v>
      </c>
      <c r="K2" s="35" t="s">
        <v>243</v>
      </c>
    </row>
    <row r="3" ht="80.1" customHeight="1" spans="2:11">
      <c r="B3" s="7" t="s">
        <v>367</v>
      </c>
      <c r="C3" s="8"/>
      <c r="D3" s="9" t="s">
        <v>368</v>
      </c>
      <c r="E3" s="9" t="s">
        <v>369</v>
      </c>
      <c r="F3" s="10" t="s">
        <v>181</v>
      </c>
      <c r="G3" s="10" t="s">
        <v>181</v>
      </c>
      <c r="H3" s="11" t="s">
        <v>370</v>
      </c>
      <c r="I3" s="36">
        <f>'在庫（雨靴等）'!R3</f>
        <v>0</v>
      </c>
      <c r="J3" s="37">
        <v>29.5</v>
      </c>
      <c r="K3" s="38">
        <f t="shared" ref="K3:K66" si="0">I3*J3</f>
        <v>0</v>
      </c>
    </row>
    <row r="4" ht="80.1" customHeight="1" spans="2:11">
      <c r="B4" s="12"/>
      <c r="C4" s="13"/>
      <c r="D4" s="14" t="s">
        <v>371</v>
      </c>
      <c r="E4" s="14" t="s">
        <v>372</v>
      </c>
      <c r="F4" s="15" t="s">
        <v>181</v>
      </c>
      <c r="G4" s="15" t="s">
        <v>181</v>
      </c>
      <c r="H4" s="16" t="s">
        <v>373</v>
      </c>
      <c r="I4" s="39">
        <v>15</v>
      </c>
      <c r="J4" s="40">
        <v>29.5</v>
      </c>
      <c r="K4" s="41">
        <f t="shared" si="0"/>
        <v>442.5</v>
      </c>
    </row>
    <row r="5" ht="36.6" spans="2:11">
      <c r="B5" s="7" t="s">
        <v>374</v>
      </c>
      <c r="C5" s="8"/>
      <c r="D5" s="17" t="s">
        <v>375</v>
      </c>
      <c r="E5" s="17" t="s">
        <v>24</v>
      </c>
      <c r="F5" s="10">
        <v>23</v>
      </c>
      <c r="G5" s="10" t="s">
        <v>376</v>
      </c>
      <c r="H5" s="18" t="s">
        <v>377</v>
      </c>
      <c r="I5" s="36">
        <f>'在庫（雨靴等）'!R5</f>
        <v>0</v>
      </c>
      <c r="J5" s="37">
        <v>38</v>
      </c>
      <c r="K5" s="42">
        <f t="shared" si="0"/>
        <v>0</v>
      </c>
    </row>
    <row r="6" ht="36.6" spans="2:11">
      <c r="B6" s="12"/>
      <c r="C6" s="13"/>
      <c r="D6" s="19"/>
      <c r="E6" s="19"/>
      <c r="F6" s="15">
        <v>24</v>
      </c>
      <c r="G6" s="15" t="s">
        <v>378</v>
      </c>
      <c r="H6" s="20" t="s">
        <v>379</v>
      </c>
      <c r="I6" s="39">
        <v>0</v>
      </c>
      <c r="J6" s="40">
        <v>38</v>
      </c>
      <c r="K6" s="41">
        <f t="shared" si="0"/>
        <v>0</v>
      </c>
    </row>
    <row r="7" ht="36.6" spans="2:11">
      <c r="B7" s="12"/>
      <c r="C7" s="13"/>
      <c r="D7" s="19"/>
      <c r="E7" s="19"/>
      <c r="F7" s="15">
        <v>26</v>
      </c>
      <c r="G7" s="15" t="s">
        <v>380</v>
      </c>
      <c r="H7" s="20" t="s">
        <v>381</v>
      </c>
      <c r="I7" s="39">
        <f>'在庫（雨靴等）'!R7</f>
        <v>0</v>
      </c>
      <c r="J7" s="40">
        <v>38</v>
      </c>
      <c r="K7" s="41">
        <f t="shared" si="0"/>
        <v>0</v>
      </c>
    </row>
    <row r="8" ht="36.6" spans="2:11">
      <c r="B8" s="12"/>
      <c r="C8" s="13"/>
      <c r="D8" s="19"/>
      <c r="E8" s="19"/>
      <c r="F8" s="15">
        <v>28</v>
      </c>
      <c r="G8" s="15" t="s">
        <v>382</v>
      </c>
      <c r="H8" s="20" t="s">
        <v>383</v>
      </c>
      <c r="I8" s="39">
        <f>'在庫（雨靴等）'!R8</f>
        <v>0</v>
      </c>
      <c r="J8" s="40">
        <v>38</v>
      </c>
      <c r="K8" s="41">
        <f t="shared" si="0"/>
        <v>0</v>
      </c>
    </row>
    <row r="9" ht="36.6" spans="2:11">
      <c r="B9" s="12"/>
      <c r="C9" s="13"/>
      <c r="D9" s="19"/>
      <c r="E9" s="19"/>
      <c r="F9" s="15">
        <v>29</v>
      </c>
      <c r="G9" s="15" t="s">
        <v>384</v>
      </c>
      <c r="H9" s="20" t="s">
        <v>385</v>
      </c>
      <c r="I9" s="39">
        <f>'在庫（雨靴等）'!R9</f>
        <v>0</v>
      </c>
      <c r="J9" s="40">
        <v>38</v>
      </c>
      <c r="K9" s="41">
        <f t="shared" si="0"/>
        <v>0</v>
      </c>
    </row>
    <row r="10" ht="36.6" spans="2:11">
      <c r="B10" s="12"/>
      <c r="C10" s="13"/>
      <c r="D10" s="19"/>
      <c r="E10" s="19"/>
      <c r="F10" s="15">
        <v>31</v>
      </c>
      <c r="G10" s="15" t="s">
        <v>386</v>
      </c>
      <c r="H10" s="20" t="s">
        <v>387</v>
      </c>
      <c r="I10" s="39">
        <f>'在庫（雨靴等）'!R10</f>
        <v>0</v>
      </c>
      <c r="J10" s="40">
        <v>38</v>
      </c>
      <c r="K10" s="41">
        <f t="shared" si="0"/>
        <v>0</v>
      </c>
    </row>
    <row r="11" ht="36.6" spans="2:11">
      <c r="B11" s="12"/>
      <c r="C11" s="13"/>
      <c r="D11" s="19"/>
      <c r="E11" s="19"/>
      <c r="F11" s="21">
        <v>32</v>
      </c>
      <c r="G11" s="21" t="s">
        <v>388</v>
      </c>
      <c r="H11" s="22" t="s">
        <v>389</v>
      </c>
      <c r="I11" s="39">
        <f>'在庫（雨靴等）'!R11</f>
        <v>0</v>
      </c>
      <c r="J11" s="40">
        <v>38</v>
      </c>
      <c r="K11" s="41">
        <f t="shared" si="0"/>
        <v>0</v>
      </c>
    </row>
    <row r="12" ht="37.35" spans="2:11">
      <c r="B12" s="12"/>
      <c r="C12" s="13"/>
      <c r="D12" s="19"/>
      <c r="E12" s="19"/>
      <c r="F12" s="23">
        <v>34</v>
      </c>
      <c r="G12" s="23" t="s">
        <v>390</v>
      </c>
      <c r="H12" s="24" t="s">
        <v>391</v>
      </c>
      <c r="I12" s="43">
        <f>'在庫（雨靴等）'!R12</f>
        <v>0</v>
      </c>
      <c r="J12" s="44">
        <v>38</v>
      </c>
      <c r="K12" s="45">
        <f t="shared" si="0"/>
        <v>0</v>
      </c>
    </row>
    <row r="13" ht="36.6" spans="2:11">
      <c r="B13" s="12"/>
      <c r="C13" s="25"/>
      <c r="D13" s="26" t="s">
        <v>250</v>
      </c>
      <c r="E13" s="26" t="s">
        <v>32</v>
      </c>
      <c r="F13" s="27">
        <v>23</v>
      </c>
      <c r="G13" s="27" t="s">
        <v>376</v>
      </c>
      <c r="H13" s="28" t="s">
        <v>392</v>
      </c>
      <c r="I13" s="46">
        <f>'在庫（雨靴等）'!R13</f>
        <v>0</v>
      </c>
      <c r="J13" s="37">
        <v>38</v>
      </c>
      <c r="K13" s="47">
        <f t="shared" si="0"/>
        <v>0</v>
      </c>
    </row>
    <row r="14" ht="36.6" spans="2:11">
      <c r="B14" s="12"/>
      <c r="C14" s="13"/>
      <c r="D14" s="19"/>
      <c r="E14" s="19"/>
      <c r="F14" s="15">
        <v>24</v>
      </c>
      <c r="G14" s="15" t="s">
        <v>378</v>
      </c>
      <c r="H14" s="20" t="s">
        <v>393</v>
      </c>
      <c r="I14" s="39">
        <f>'在庫（雨靴等）'!R14</f>
        <v>0</v>
      </c>
      <c r="J14" s="40">
        <v>38</v>
      </c>
      <c r="K14" s="41">
        <f t="shared" si="0"/>
        <v>0</v>
      </c>
    </row>
    <row r="15" ht="36.6" spans="2:11">
      <c r="B15" s="12"/>
      <c r="C15" s="13"/>
      <c r="D15" s="19"/>
      <c r="E15" s="19"/>
      <c r="F15" s="15">
        <v>26</v>
      </c>
      <c r="G15" s="15" t="s">
        <v>380</v>
      </c>
      <c r="H15" s="20" t="s">
        <v>394</v>
      </c>
      <c r="I15" s="39">
        <f>'在庫（雨靴等）'!R15</f>
        <v>0</v>
      </c>
      <c r="J15" s="40">
        <v>38</v>
      </c>
      <c r="K15" s="41">
        <f t="shared" si="0"/>
        <v>0</v>
      </c>
    </row>
    <row r="16" ht="36.6" spans="2:11">
      <c r="B16" s="12"/>
      <c r="C16" s="13"/>
      <c r="D16" s="19"/>
      <c r="E16" s="19"/>
      <c r="F16" s="15">
        <v>28</v>
      </c>
      <c r="G16" s="15" t="s">
        <v>382</v>
      </c>
      <c r="H16" s="20" t="s">
        <v>395</v>
      </c>
      <c r="I16" s="39">
        <f>'在庫（雨靴等）'!R16</f>
        <v>0</v>
      </c>
      <c r="J16" s="40">
        <v>38</v>
      </c>
      <c r="K16" s="41">
        <f t="shared" si="0"/>
        <v>0</v>
      </c>
    </row>
    <row r="17" ht="36.6" spans="2:11">
      <c r="B17" s="12"/>
      <c r="C17" s="13"/>
      <c r="D17" s="19"/>
      <c r="E17" s="19"/>
      <c r="F17" s="15">
        <v>29</v>
      </c>
      <c r="G17" s="15" t="s">
        <v>384</v>
      </c>
      <c r="H17" s="20" t="s">
        <v>396</v>
      </c>
      <c r="I17" s="39">
        <f>'在庫（雨靴等）'!R17</f>
        <v>0</v>
      </c>
      <c r="J17" s="40">
        <v>38</v>
      </c>
      <c r="K17" s="41">
        <f t="shared" si="0"/>
        <v>0</v>
      </c>
    </row>
    <row r="18" ht="36.6" spans="2:11">
      <c r="B18" s="12"/>
      <c r="C18" s="13"/>
      <c r="D18" s="19"/>
      <c r="E18" s="19"/>
      <c r="F18" s="15">
        <v>31</v>
      </c>
      <c r="G18" s="15" t="s">
        <v>386</v>
      </c>
      <c r="H18" s="20" t="s">
        <v>397</v>
      </c>
      <c r="I18" s="39">
        <f>'在庫（雨靴等）'!R18</f>
        <v>0</v>
      </c>
      <c r="J18" s="40">
        <v>38</v>
      </c>
      <c r="K18" s="41">
        <f t="shared" si="0"/>
        <v>0</v>
      </c>
    </row>
    <row r="19" ht="36.6" spans="2:11">
      <c r="B19" s="12"/>
      <c r="C19" s="13"/>
      <c r="D19" s="19"/>
      <c r="E19" s="19"/>
      <c r="F19" s="21">
        <v>32</v>
      </c>
      <c r="G19" s="21" t="s">
        <v>388</v>
      </c>
      <c r="H19" s="22" t="s">
        <v>398</v>
      </c>
      <c r="I19" s="39">
        <f>'在庫（雨靴等）'!R19</f>
        <v>0</v>
      </c>
      <c r="J19" s="40">
        <v>38</v>
      </c>
      <c r="K19" s="41">
        <f t="shared" si="0"/>
        <v>0</v>
      </c>
    </row>
    <row r="20" ht="37.35" spans="2:11">
      <c r="B20" s="29"/>
      <c r="C20" s="30"/>
      <c r="D20" s="31"/>
      <c r="E20" s="31"/>
      <c r="F20" s="32">
        <v>34</v>
      </c>
      <c r="G20" s="32" t="s">
        <v>390</v>
      </c>
      <c r="H20" s="33" t="s">
        <v>399</v>
      </c>
      <c r="I20" s="39">
        <f>'在庫（雨靴等）'!R20</f>
        <v>0</v>
      </c>
      <c r="J20" s="44">
        <v>38</v>
      </c>
      <c r="K20" s="41">
        <f t="shared" si="0"/>
        <v>0</v>
      </c>
    </row>
    <row r="21" ht="36.6" spans="2:11">
      <c r="B21" s="12" t="s">
        <v>400</v>
      </c>
      <c r="C21" s="25"/>
      <c r="D21" s="26" t="s">
        <v>401</v>
      </c>
      <c r="E21" s="26" t="s">
        <v>32</v>
      </c>
      <c r="F21" s="27">
        <v>23</v>
      </c>
      <c r="G21" s="27" t="s">
        <v>376</v>
      </c>
      <c r="H21" s="28" t="s">
        <v>402</v>
      </c>
      <c r="I21" s="36">
        <v>0</v>
      </c>
      <c r="J21" s="37">
        <v>40</v>
      </c>
      <c r="K21" s="42">
        <f t="shared" si="0"/>
        <v>0</v>
      </c>
    </row>
    <row r="22" ht="36.6" spans="2:11">
      <c r="B22" s="12"/>
      <c r="C22" s="13"/>
      <c r="D22" s="19"/>
      <c r="E22" s="19"/>
      <c r="F22" s="15">
        <v>24</v>
      </c>
      <c r="G22" s="15" t="s">
        <v>378</v>
      </c>
      <c r="H22" s="20" t="s">
        <v>403</v>
      </c>
      <c r="I22" s="39">
        <v>0</v>
      </c>
      <c r="J22" s="40">
        <v>40</v>
      </c>
      <c r="K22" s="41">
        <f t="shared" si="0"/>
        <v>0</v>
      </c>
    </row>
    <row r="23" ht="36.6" spans="2:11">
      <c r="B23" s="12"/>
      <c r="C23" s="13"/>
      <c r="D23" s="19"/>
      <c r="E23" s="19"/>
      <c r="F23" s="15">
        <v>26</v>
      </c>
      <c r="G23" s="15" t="s">
        <v>380</v>
      </c>
      <c r="H23" s="20" t="s">
        <v>404</v>
      </c>
      <c r="I23" s="39">
        <f>'在庫（雨靴等）'!R23</f>
        <v>0</v>
      </c>
      <c r="J23" s="40">
        <v>40</v>
      </c>
      <c r="K23" s="41">
        <f t="shared" si="0"/>
        <v>0</v>
      </c>
    </row>
    <row r="24" ht="36.6" spans="2:11">
      <c r="B24" s="12"/>
      <c r="C24" s="13"/>
      <c r="D24" s="19"/>
      <c r="E24" s="19"/>
      <c r="F24" s="15">
        <v>28</v>
      </c>
      <c r="G24" s="15" t="s">
        <v>382</v>
      </c>
      <c r="H24" s="20" t="s">
        <v>405</v>
      </c>
      <c r="I24" s="39">
        <f>'在庫（雨靴等）'!R24</f>
        <v>0</v>
      </c>
      <c r="J24" s="40">
        <v>40</v>
      </c>
      <c r="K24" s="41">
        <f t="shared" si="0"/>
        <v>0</v>
      </c>
    </row>
    <row r="25" ht="36.6" spans="2:11">
      <c r="B25" s="12"/>
      <c r="C25" s="13"/>
      <c r="D25" s="19"/>
      <c r="E25" s="19"/>
      <c r="F25" s="15">
        <v>29</v>
      </c>
      <c r="G25" s="15" t="s">
        <v>384</v>
      </c>
      <c r="H25" s="20" t="s">
        <v>406</v>
      </c>
      <c r="I25" s="39">
        <f>'在庫（雨靴等）'!R25</f>
        <v>0</v>
      </c>
      <c r="J25" s="40">
        <v>40</v>
      </c>
      <c r="K25" s="41">
        <f t="shared" si="0"/>
        <v>0</v>
      </c>
    </row>
    <row r="26" ht="36.6" spans="2:11">
      <c r="B26" s="12"/>
      <c r="C26" s="13"/>
      <c r="D26" s="19"/>
      <c r="E26" s="19"/>
      <c r="F26" s="15">
        <v>31</v>
      </c>
      <c r="G26" s="15" t="s">
        <v>386</v>
      </c>
      <c r="H26" s="20" t="s">
        <v>407</v>
      </c>
      <c r="I26" s="39">
        <v>5</v>
      </c>
      <c r="J26" s="40">
        <v>40</v>
      </c>
      <c r="K26" s="41">
        <f t="shared" si="0"/>
        <v>200</v>
      </c>
    </row>
    <row r="27" ht="36.6" spans="2:11">
      <c r="B27" s="12"/>
      <c r="C27" s="13"/>
      <c r="D27" s="19"/>
      <c r="E27" s="19"/>
      <c r="F27" s="23">
        <v>32</v>
      </c>
      <c r="G27" s="23" t="s">
        <v>388</v>
      </c>
      <c r="H27" s="24" t="s">
        <v>408</v>
      </c>
      <c r="I27" s="43">
        <f>'在庫（雨靴等）'!R27</f>
        <v>0</v>
      </c>
      <c r="J27" s="44">
        <v>40</v>
      </c>
      <c r="K27" s="45">
        <f t="shared" si="0"/>
        <v>0</v>
      </c>
    </row>
    <row r="28" ht="36.6" spans="2:11">
      <c r="B28" s="12"/>
      <c r="C28" s="25"/>
      <c r="D28" s="26" t="s">
        <v>409</v>
      </c>
      <c r="E28" s="26" t="s">
        <v>410</v>
      </c>
      <c r="F28" s="27">
        <v>23</v>
      </c>
      <c r="G28" s="27" t="s">
        <v>376</v>
      </c>
      <c r="H28" s="28" t="s">
        <v>402</v>
      </c>
      <c r="I28" s="46">
        <f>'在庫（雨靴等）'!R28</f>
        <v>0</v>
      </c>
      <c r="J28" s="48">
        <v>40</v>
      </c>
      <c r="K28" s="47">
        <f t="shared" si="0"/>
        <v>0</v>
      </c>
    </row>
    <row r="29" ht="36.6" spans="2:11">
      <c r="B29" s="12"/>
      <c r="C29" s="13"/>
      <c r="D29" s="19"/>
      <c r="E29" s="19"/>
      <c r="F29" s="15">
        <v>24</v>
      </c>
      <c r="G29" s="15" t="s">
        <v>378</v>
      </c>
      <c r="H29" s="20" t="s">
        <v>403</v>
      </c>
      <c r="I29" s="39">
        <f>'在庫（雨靴等）'!R29</f>
        <v>0</v>
      </c>
      <c r="J29" s="40">
        <v>40</v>
      </c>
      <c r="K29" s="41">
        <f t="shared" si="0"/>
        <v>0</v>
      </c>
    </row>
    <row r="30" ht="36.6" spans="2:11">
      <c r="B30" s="12"/>
      <c r="C30" s="13"/>
      <c r="D30" s="19"/>
      <c r="E30" s="19"/>
      <c r="F30" s="15">
        <v>26</v>
      </c>
      <c r="G30" s="15" t="s">
        <v>380</v>
      </c>
      <c r="H30" s="20" t="s">
        <v>404</v>
      </c>
      <c r="I30" s="39">
        <f>'在庫（雨靴等）'!R30</f>
        <v>0</v>
      </c>
      <c r="J30" s="40">
        <v>40</v>
      </c>
      <c r="K30" s="41">
        <f t="shared" si="0"/>
        <v>0</v>
      </c>
    </row>
    <row r="31" ht="36.6" spans="2:11">
      <c r="B31" s="12"/>
      <c r="C31" s="13"/>
      <c r="D31" s="19"/>
      <c r="E31" s="19"/>
      <c r="F31" s="15">
        <v>28</v>
      </c>
      <c r="G31" s="15" t="s">
        <v>382</v>
      </c>
      <c r="H31" s="20" t="s">
        <v>405</v>
      </c>
      <c r="I31" s="39">
        <f>'在庫（雨靴等）'!R31</f>
        <v>0</v>
      </c>
      <c r="J31" s="40">
        <v>40</v>
      </c>
      <c r="K31" s="41">
        <f t="shared" si="0"/>
        <v>0</v>
      </c>
    </row>
    <row r="32" ht="36.6" spans="2:11">
      <c r="B32" s="12"/>
      <c r="C32" s="13"/>
      <c r="D32" s="19"/>
      <c r="E32" s="19"/>
      <c r="F32" s="15">
        <v>29</v>
      </c>
      <c r="G32" s="15" t="s">
        <v>384</v>
      </c>
      <c r="H32" s="20" t="s">
        <v>406</v>
      </c>
      <c r="I32" s="39">
        <f>'在庫（雨靴等）'!R32</f>
        <v>0</v>
      </c>
      <c r="J32" s="40">
        <v>40</v>
      </c>
      <c r="K32" s="41">
        <f t="shared" si="0"/>
        <v>0</v>
      </c>
    </row>
    <row r="33" ht="36.6" spans="2:11">
      <c r="B33" s="12"/>
      <c r="C33" s="13"/>
      <c r="D33" s="19"/>
      <c r="E33" s="19"/>
      <c r="F33" s="15">
        <v>31</v>
      </c>
      <c r="G33" s="15" t="s">
        <v>386</v>
      </c>
      <c r="H33" s="20" t="s">
        <v>407</v>
      </c>
      <c r="I33" s="39">
        <f>'在庫（雨靴等）'!R33</f>
        <v>0</v>
      </c>
      <c r="J33" s="40">
        <v>40</v>
      </c>
      <c r="K33" s="41">
        <f t="shared" si="0"/>
        <v>0</v>
      </c>
    </row>
    <row r="34" ht="37.35" spans="2:11">
      <c r="B34" s="12"/>
      <c r="C34" s="13"/>
      <c r="D34" s="19"/>
      <c r="E34" s="19"/>
      <c r="F34" s="23">
        <v>32</v>
      </c>
      <c r="G34" s="23" t="s">
        <v>388</v>
      </c>
      <c r="H34" s="24" t="s">
        <v>408</v>
      </c>
      <c r="I34" s="43">
        <f>'在庫（雨靴等）'!R34</f>
        <v>0</v>
      </c>
      <c r="J34" s="44">
        <v>40</v>
      </c>
      <c r="K34" s="45">
        <f t="shared" si="0"/>
        <v>0</v>
      </c>
    </row>
    <row r="35" ht="36.6" spans="2:11">
      <c r="B35" s="12"/>
      <c r="C35" s="25"/>
      <c r="D35" s="26" t="s">
        <v>418</v>
      </c>
      <c r="E35" s="26" t="s">
        <v>419</v>
      </c>
      <c r="F35" s="27">
        <v>23</v>
      </c>
      <c r="G35" s="27" t="s">
        <v>376</v>
      </c>
      <c r="H35" s="28" t="s">
        <v>420</v>
      </c>
      <c r="I35" s="36">
        <f>'在庫（雨靴等）'!R35</f>
        <v>0</v>
      </c>
      <c r="J35" s="37">
        <v>38</v>
      </c>
      <c r="K35" s="42">
        <f t="shared" si="0"/>
        <v>0</v>
      </c>
    </row>
    <row r="36" ht="36.6" spans="2:11">
      <c r="B36" s="12"/>
      <c r="C36" s="13"/>
      <c r="D36" s="19"/>
      <c r="E36" s="19"/>
      <c r="F36" s="15">
        <v>24</v>
      </c>
      <c r="G36" s="15" t="s">
        <v>378</v>
      </c>
      <c r="H36" s="20" t="s">
        <v>421</v>
      </c>
      <c r="I36" s="39">
        <f>'在庫（雨靴等）'!R36</f>
        <v>0</v>
      </c>
      <c r="J36" s="40">
        <v>38</v>
      </c>
      <c r="K36" s="41">
        <f t="shared" si="0"/>
        <v>0</v>
      </c>
    </row>
    <row r="37" ht="36.6" spans="2:11">
      <c r="B37" s="12"/>
      <c r="C37" s="13"/>
      <c r="D37" s="19"/>
      <c r="E37" s="19"/>
      <c r="F37" s="15">
        <v>26</v>
      </c>
      <c r="G37" s="15" t="s">
        <v>380</v>
      </c>
      <c r="H37" s="20" t="s">
        <v>422</v>
      </c>
      <c r="I37" s="39">
        <f>'在庫（雨靴等）'!R37</f>
        <v>0</v>
      </c>
      <c r="J37" s="40">
        <v>38</v>
      </c>
      <c r="K37" s="41">
        <f t="shared" si="0"/>
        <v>0</v>
      </c>
    </row>
    <row r="38" ht="36.6" spans="2:11">
      <c r="B38" s="12"/>
      <c r="C38" s="13"/>
      <c r="D38" s="19"/>
      <c r="E38" s="19"/>
      <c r="F38" s="15">
        <v>28</v>
      </c>
      <c r="G38" s="15" t="s">
        <v>382</v>
      </c>
      <c r="H38" s="20" t="s">
        <v>423</v>
      </c>
      <c r="I38" s="39">
        <f>'在庫（雨靴等）'!R38</f>
        <v>0</v>
      </c>
      <c r="J38" s="40">
        <v>38</v>
      </c>
      <c r="K38" s="41">
        <f t="shared" si="0"/>
        <v>0</v>
      </c>
    </row>
    <row r="39" ht="36.6" spans="2:11">
      <c r="B39" s="12"/>
      <c r="C39" s="13"/>
      <c r="D39" s="19"/>
      <c r="E39" s="19"/>
      <c r="F39" s="15">
        <v>29</v>
      </c>
      <c r="G39" s="15" t="s">
        <v>384</v>
      </c>
      <c r="H39" s="20" t="s">
        <v>424</v>
      </c>
      <c r="I39" s="39">
        <f>'在庫（雨靴等）'!R39</f>
        <v>0</v>
      </c>
      <c r="J39" s="40">
        <v>38</v>
      </c>
      <c r="K39" s="41">
        <f t="shared" si="0"/>
        <v>0</v>
      </c>
    </row>
    <row r="40" ht="36.6" spans="2:11">
      <c r="B40" s="12"/>
      <c r="C40" s="13"/>
      <c r="D40" s="19"/>
      <c r="E40" s="19"/>
      <c r="F40" s="15">
        <v>31</v>
      </c>
      <c r="G40" s="15" t="s">
        <v>386</v>
      </c>
      <c r="H40" s="20" t="s">
        <v>425</v>
      </c>
      <c r="I40" s="39">
        <f>'在庫（雨靴等）'!R40</f>
        <v>0</v>
      </c>
      <c r="J40" s="40">
        <v>38</v>
      </c>
      <c r="K40" s="41">
        <f t="shared" si="0"/>
        <v>0</v>
      </c>
    </row>
    <row r="41" ht="37.35" spans="2:11">
      <c r="B41" s="29"/>
      <c r="C41" s="30"/>
      <c r="D41" s="31"/>
      <c r="E41" s="31"/>
      <c r="F41" s="34">
        <v>32</v>
      </c>
      <c r="G41" s="34" t="s">
        <v>388</v>
      </c>
      <c r="H41" s="33" t="s">
        <v>426</v>
      </c>
      <c r="I41" s="49">
        <f>'在庫（雨靴等）'!R41</f>
        <v>0</v>
      </c>
      <c r="J41" s="50">
        <v>38</v>
      </c>
      <c r="K41" s="51">
        <f t="shared" si="0"/>
        <v>0</v>
      </c>
    </row>
    <row r="42" ht="36.6" spans="2:11">
      <c r="B42" s="7" t="s">
        <v>427</v>
      </c>
      <c r="C42" s="8"/>
      <c r="D42" s="17" t="s">
        <v>428</v>
      </c>
      <c r="E42" s="17"/>
      <c r="F42" s="10">
        <v>23</v>
      </c>
      <c r="G42" s="10" t="s">
        <v>376</v>
      </c>
      <c r="H42" s="18" t="s">
        <v>429</v>
      </c>
      <c r="I42" s="36">
        <f>'在庫（雨靴等）'!R42</f>
        <v>0</v>
      </c>
      <c r="J42" s="37">
        <v>38</v>
      </c>
      <c r="K42" s="42">
        <f t="shared" si="0"/>
        <v>0</v>
      </c>
    </row>
    <row r="43" ht="36.6" spans="2:11">
      <c r="B43" s="12"/>
      <c r="C43" s="13"/>
      <c r="D43" s="19"/>
      <c r="E43" s="19"/>
      <c r="F43" s="15">
        <v>24</v>
      </c>
      <c r="G43" s="15" t="s">
        <v>378</v>
      </c>
      <c r="H43" s="20" t="s">
        <v>430</v>
      </c>
      <c r="I43" s="39">
        <f>'在庫（雨靴等）'!R43</f>
        <v>0</v>
      </c>
      <c r="J43" s="40">
        <v>38</v>
      </c>
      <c r="K43" s="41">
        <f t="shared" si="0"/>
        <v>0</v>
      </c>
    </row>
    <row r="44" ht="36.6" spans="2:11">
      <c r="B44" s="12"/>
      <c r="C44" s="13"/>
      <c r="D44" s="19"/>
      <c r="E44" s="19"/>
      <c r="F44" s="15">
        <v>26</v>
      </c>
      <c r="G44" s="15" t="s">
        <v>380</v>
      </c>
      <c r="H44" s="20" t="s">
        <v>431</v>
      </c>
      <c r="I44" s="39">
        <f>'在庫（雨靴等）'!R44</f>
        <v>0</v>
      </c>
      <c r="J44" s="40">
        <v>38</v>
      </c>
      <c r="K44" s="41">
        <f t="shared" si="0"/>
        <v>0</v>
      </c>
    </row>
    <row r="45" ht="36.6" spans="2:11">
      <c r="B45" s="12"/>
      <c r="C45" s="13"/>
      <c r="D45" s="19"/>
      <c r="E45" s="19"/>
      <c r="F45" s="15">
        <v>28</v>
      </c>
      <c r="G45" s="15" t="s">
        <v>382</v>
      </c>
      <c r="H45" s="20" t="s">
        <v>432</v>
      </c>
      <c r="I45" s="39">
        <f>'在庫（雨靴等）'!R45</f>
        <v>0</v>
      </c>
      <c r="J45" s="40">
        <v>38</v>
      </c>
      <c r="K45" s="41">
        <f t="shared" si="0"/>
        <v>0</v>
      </c>
    </row>
    <row r="46" ht="36.6" spans="2:11">
      <c r="B46" s="12"/>
      <c r="C46" s="13"/>
      <c r="D46" s="19"/>
      <c r="E46" s="19"/>
      <c r="F46" s="15">
        <v>29</v>
      </c>
      <c r="G46" s="15" t="s">
        <v>384</v>
      </c>
      <c r="H46" s="20" t="s">
        <v>433</v>
      </c>
      <c r="I46" s="39">
        <f>'在庫（雨靴等）'!R46</f>
        <v>0</v>
      </c>
      <c r="J46" s="40">
        <v>38</v>
      </c>
      <c r="K46" s="41">
        <f t="shared" si="0"/>
        <v>0</v>
      </c>
    </row>
    <row r="47" ht="36.6" spans="2:11">
      <c r="B47" s="12"/>
      <c r="C47" s="13"/>
      <c r="D47" s="19"/>
      <c r="E47" s="19"/>
      <c r="F47" s="15">
        <v>31</v>
      </c>
      <c r="G47" s="15" t="s">
        <v>386</v>
      </c>
      <c r="H47" s="20" t="s">
        <v>434</v>
      </c>
      <c r="I47" s="39">
        <f>'在庫（雨靴等）'!R47</f>
        <v>0</v>
      </c>
      <c r="J47" s="40">
        <v>38</v>
      </c>
      <c r="K47" s="41">
        <f t="shared" si="0"/>
        <v>0</v>
      </c>
    </row>
    <row r="48" ht="36.6" spans="2:11">
      <c r="B48" s="12"/>
      <c r="C48" s="13"/>
      <c r="D48" s="19"/>
      <c r="E48" s="19"/>
      <c r="F48" s="21">
        <v>32</v>
      </c>
      <c r="G48" s="21" t="s">
        <v>388</v>
      </c>
      <c r="H48" s="22" t="s">
        <v>435</v>
      </c>
      <c r="I48" s="39">
        <v>0</v>
      </c>
      <c r="J48" s="40">
        <v>38</v>
      </c>
      <c r="K48" s="41">
        <f t="shared" si="0"/>
        <v>0</v>
      </c>
    </row>
    <row r="49" ht="36.6" spans="2:11">
      <c r="B49" s="12"/>
      <c r="C49" s="13"/>
      <c r="D49" s="19"/>
      <c r="E49" s="19"/>
      <c r="F49" s="23">
        <v>34</v>
      </c>
      <c r="G49" s="23" t="s">
        <v>390</v>
      </c>
      <c r="H49" s="24" t="s">
        <v>436</v>
      </c>
      <c r="I49" s="39">
        <v>0</v>
      </c>
      <c r="J49" s="40">
        <v>38</v>
      </c>
      <c r="K49" s="41">
        <f t="shared" si="0"/>
        <v>0</v>
      </c>
    </row>
    <row r="50" ht="36.6" spans="2:11">
      <c r="B50" s="12"/>
      <c r="C50" s="25"/>
      <c r="D50" s="26" t="s">
        <v>250</v>
      </c>
      <c r="E50" s="26"/>
      <c r="F50" s="27">
        <v>23</v>
      </c>
      <c r="G50" s="27" t="s">
        <v>376</v>
      </c>
      <c r="H50" s="28" t="s">
        <v>437</v>
      </c>
      <c r="I50" s="39">
        <f>'在庫（雨靴等）'!R50</f>
        <v>0</v>
      </c>
      <c r="J50" s="40">
        <v>38</v>
      </c>
      <c r="K50" s="41">
        <f t="shared" si="0"/>
        <v>0</v>
      </c>
    </row>
    <row r="51" ht="36.6" spans="2:11">
      <c r="B51" s="12"/>
      <c r="C51" s="13"/>
      <c r="D51" s="19"/>
      <c r="E51" s="19"/>
      <c r="F51" s="15">
        <v>24</v>
      </c>
      <c r="G51" s="15" t="s">
        <v>378</v>
      </c>
      <c r="H51" s="20" t="s">
        <v>438</v>
      </c>
      <c r="I51" s="39">
        <f>'在庫（雨靴等）'!R51</f>
        <v>0</v>
      </c>
      <c r="J51" s="40">
        <v>38</v>
      </c>
      <c r="K51" s="41">
        <f t="shared" si="0"/>
        <v>0</v>
      </c>
    </row>
    <row r="52" ht="36.6" spans="2:11">
      <c r="B52" s="12"/>
      <c r="C52" s="13"/>
      <c r="D52" s="19"/>
      <c r="E52" s="19"/>
      <c r="F52" s="15">
        <v>26</v>
      </c>
      <c r="G52" s="15" t="s">
        <v>380</v>
      </c>
      <c r="H52" s="20" t="s">
        <v>439</v>
      </c>
      <c r="I52" s="39">
        <f>'在庫（雨靴等）'!R52</f>
        <v>0</v>
      </c>
      <c r="J52" s="40">
        <v>38</v>
      </c>
      <c r="K52" s="41">
        <f t="shared" si="0"/>
        <v>0</v>
      </c>
    </row>
    <row r="53" ht="36.6" spans="2:11">
      <c r="B53" s="12"/>
      <c r="C53" s="13"/>
      <c r="D53" s="19"/>
      <c r="E53" s="19"/>
      <c r="F53" s="15">
        <v>28</v>
      </c>
      <c r="G53" s="15" t="s">
        <v>382</v>
      </c>
      <c r="H53" s="20" t="s">
        <v>440</v>
      </c>
      <c r="I53" s="39">
        <v>0</v>
      </c>
      <c r="J53" s="40">
        <v>38</v>
      </c>
      <c r="K53" s="41">
        <f t="shared" si="0"/>
        <v>0</v>
      </c>
    </row>
    <row r="54" ht="36.6" spans="2:11">
      <c r="B54" s="12"/>
      <c r="C54" s="13"/>
      <c r="D54" s="19"/>
      <c r="E54" s="19"/>
      <c r="F54" s="15">
        <v>29</v>
      </c>
      <c r="G54" s="15" t="s">
        <v>384</v>
      </c>
      <c r="H54" s="20" t="s">
        <v>441</v>
      </c>
      <c r="I54" s="39">
        <f>'在庫（雨靴等）'!R54</f>
        <v>0</v>
      </c>
      <c r="J54" s="40">
        <v>38</v>
      </c>
      <c r="K54" s="41">
        <f t="shared" si="0"/>
        <v>0</v>
      </c>
    </row>
    <row r="55" ht="36.6" spans="2:11">
      <c r="B55" s="12"/>
      <c r="C55" s="13"/>
      <c r="D55" s="19"/>
      <c r="E55" s="19"/>
      <c r="F55" s="15">
        <v>31</v>
      </c>
      <c r="G55" s="15" t="s">
        <v>386</v>
      </c>
      <c r="H55" s="20" t="s">
        <v>442</v>
      </c>
      <c r="I55" s="39">
        <v>0</v>
      </c>
      <c r="J55" s="40">
        <v>38</v>
      </c>
      <c r="K55" s="41">
        <f t="shared" si="0"/>
        <v>0</v>
      </c>
    </row>
    <row r="56" ht="36.6" spans="2:11">
      <c r="B56" s="12"/>
      <c r="C56" s="13"/>
      <c r="D56" s="19"/>
      <c r="E56" s="19"/>
      <c r="F56" s="21">
        <v>32</v>
      </c>
      <c r="G56" s="21" t="s">
        <v>388</v>
      </c>
      <c r="H56" s="22" t="s">
        <v>443</v>
      </c>
      <c r="I56" s="39">
        <v>3</v>
      </c>
      <c r="J56" s="40">
        <v>38</v>
      </c>
      <c r="K56" s="41">
        <f t="shared" si="0"/>
        <v>114</v>
      </c>
    </row>
    <row r="57" ht="36.6" spans="2:11">
      <c r="B57" s="12"/>
      <c r="C57" s="13"/>
      <c r="D57" s="19"/>
      <c r="E57" s="19"/>
      <c r="F57" s="23">
        <v>34</v>
      </c>
      <c r="G57" s="23" t="s">
        <v>390</v>
      </c>
      <c r="H57" s="24" t="s">
        <v>444</v>
      </c>
      <c r="I57" s="39">
        <v>0</v>
      </c>
      <c r="J57" s="40">
        <v>38</v>
      </c>
      <c r="K57" s="41">
        <f t="shared" si="0"/>
        <v>0</v>
      </c>
    </row>
    <row r="58" ht="36.6" spans="2:11">
      <c r="B58" s="12"/>
      <c r="C58" s="25"/>
      <c r="D58" s="26" t="s">
        <v>445</v>
      </c>
      <c r="E58" s="26"/>
      <c r="F58" s="27">
        <v>23</v>
      </c>
      <c r="G58" s="27" t="s">
        <v>376</v>
      </c>
      <c r="H58" s="28" t="s">
        <v>446</v>
      </c>
      <c r="I58" s="39">
        <f>'在庫（雨靴等）'!R58</f>
        <v>0</v>
      </c>
      <c r="J58" s="40">
        <v>38</v>
      </c>
      <c r="K58" s="41">
        <f t="shared" si="0"/>
        <v>0</v>
      </c>
    </row>
    <row r="59" ht="36.6" spans="2:11">
      <c r="B59" s="12"/>
      <c r="C59" s="13"/>
      <c r="D59" s="19"/>
      <c r="E59" s="19"/>
      <c r="F59" s="15">
        <v>24</v>
      </c>
      <c r="G59" s="15" t="s">
        <v>378</v>
      </c>
      <c r="H59" s="20" t="s">
        <v>447</v>
      </c>
      <c r="I59" s="39">
        <f>'在庫（雨靴等）'!R59</f>
        <v>0</v>
      </c>
      <c r="J59" s="40">
        <v>38</v>
      </c>
      <c r="K59" s="41">
        <f t="shared" si="0"/>
        <v>0</v>
      </c>
    </row>
    <row r="60" ht="36.6" spans="2:11">
      <c r="B60" s="12"/>
      <c r="C60" s="13"/>
      <c r="D60" s="19"/>
      <c r="E60" s="19"/>
      <c r="F60" s="15">
        <v>26</v>
      </c>
      <c r="G60" s="15" t="s">
        <v>380</v>
      </c>
      <c r="H60" s="20" t="s">
        <v>448</v>
      </c>
      <c r="I60" s="39">
        <f>'在庫（雨靴等）'!R60</f>
        <v>0</v>
      </c>
      <c r="J60" s="40">
        <v>38</v>
      </c>
      <c r="K60" s="41">
        <f t="shared" si="0"/>
        <v>0</v>
      </c>
    </row>
    <row r="61" ht="36.6" spans="2:11">
      <c r="B61" s="12"/>
      <c r="C61" s="13"/>
      <c r="D61" s="19"/>
      <c r="E61" s="19"/>
      <c r="F61" s="15">
        <v>28</v>
      </c>
      <c r="G61" s="15" t="s">
        <v>382</v>
      </c>
      <c r="H61" s="20" t="s">
        <v>449</v>
      </c>
      <c r="I61" s="39">
        <f>'在庫（雨靴等）'!R61</f>
        <v>0</v>
      </c>
      <c r="J61" s="40">
        <v>38</v>
      </c>
      <c r="K61" s="41">
        <f t="shared" si="0"/>
        <v>0</v>
      </c>
    </row>
    <row r="62" ht="36.6" spans="2:11">
      <c r="B62" s="12"/>
      <c r="C62" s="13"/>
      <c r="D62" s="19"/>
      <c r="E62" s="19"/>
      <c r="F62" s="15">
        <v>29</v>
      </c>
      <c r="G62" s="15" t="s">
        <v>384</v>
      </c>
      <c r="H62" s="20" t="s">
        <v>450</v>
      </c>
      <c r="I62" s="39">
        <f>'在庫（雨靴等）'!R62</f>
        <v>0</v>
      </c>
      <c r="J62" s="40">
        <v>38</v>
      </c>
      <c r="K62" s="41">
        <f t="shared" si="0"/>
        <v>0</v>
      </c>
    </row>
    <row r="63" ht="36.6" spans="2:11">
      <c r="B63" s="12"/>
      <c r="C63" s="13"/>
      <c r="D63" s="19"/>
      <c r="E63" s="19"/>
      <c r="F63" s="15">
        <v>31</v>
      </c>
      <c r="G63" s="15" t="s">
        <v>386</v>
      </c>
      <c r="H63" s="20" t="s">
        <v>451</v>
      </c>
      <c r="I63" s="39">
        <v>0</v>
      </c>
      <c r="J63" s="40">
        <v>38</v>
      </c>
      <c r="K63" s="41">
        <f t="shared" si="0"/>
        <v>0</v>
      </c>
    </row>
    <row r="64" ht="36.6" spans="2:11">
      <c r="B64" s="12"/>
      <c r="C64" s="13"/>
      <c r="D64" s="19"/>
      <c r="E64" s="19"/>
      <c r="F64" s="21">
        <v>32</v>
      </c>
      <c r="G64" s="21" t="s">
        <v>388</v>
      </c>
      <c r="H64" s="22" t="s">
        <v>452</v>
      </c>
      <c r="I64" s="39">
        <v>0</v>
      </c>
      <c r="J64" s="40">
        <v>38</v>
      </c>
      <c r="K64" s="41">
        <f t="shared" si="0"/>
        <v>0</v>
      </c>
    </row>
    <row r="65" ht="36.6" spans="2:11">
      <c r="B65" s="12"/>
      <c r="C65" s="13"/>
      <c r="D65" s="19"/>
      <c r="E65" s="19"/>
      <c r="F65" s="23">
        <v>34</v>
      </c>
      <c r="G65" s="23" t="s">
        <v>390</v>
      </c>
      <c r="H65" s="24" t="s">
        <v>453</v>
      </c>
      <c r="I65" s="39">
        <v>0</v>
      </c>
      <c r="J65" s="40">
        <v>38</v>
      </c>
      <c r="K65" s="41">
        <f t="shared" si="0"/>
        <v>0</v>
      </c>
    </row>
    <row r="66" ht="36.6" spans="2:11">
      <c r="B66" s="12"/>
      <c r="C66" s="25"/>
      <c r="D66" s="26" t="s">
        <v>248</v>
      </c>
      <c r="E66" s="26"/>
      <c r="F66" s="27">
        <v>23</v>
      </c>
      <c r="G66" s="27" t="s">
        <v>376</v>
      </c>
      <c r="H66" s="28" t="s">
        <v>454</v>
      </c>
      <c r="I66" s="39">
        <f>'在庫（雨靴等）'!R66</f>
        <v>0</v>
      </c>
      <c r="J66" s="40">
        <v>38</v>
      </c>
      <c r="K66" s="41">
        <f t="shared" si="0"/>
        <v>0</v>
      </c>
    </row>
    <row r="67" ht="36.6" spans="2:11">
      <c r="B67" s="12"/>
      <c r="C67" s="13"/>
      <c r="D67" s="19"/>
      <c r="E67" s="19"/>
      <c r="F67" s="15">
        <v>24</v>
      </c>
      <c r="G67" s="15" t="s">
        <v>378</v>
      </c>
      <c r="H67" s="20" t="s">
        <v>455</v>
      </c>
      <c r="I67" s="39">
        <f>'在庫（雨靴等）'!R67</f>
        <v>0</v>
      </c>
      <c r="J67" s="40">
        <v>38</v>
      </c>
      <c r="K67" s="41">
        <f t="shared" ref="K67:K80" si="1">I67*J67</f>
        <v>0</v>
      </c>
    </row>
    <row r="68" ht="36.6" spans="2:11">
      <c r="B68" s="12"/>
      <c r="C68" s="13"/>
      <c r="D68" s="19"/>
      <c r="E68" s="19"/>
      <c r="F68" s="15">
        <v>26</v>
      </c>
      <c r="G68" s="15" t="s">
        <v>380</v>
      </c>
      <c r="H68" s="20" t="s">
        <v>456</v>
      </c>
      <c r="I68" s="39">
        <f>'在庫（雨靴等）'!R68</f>
        <v>0</v>
      </c>
      <c r="J68" s="40">
        <v>38</v>
      </c>
      <c r="K68" s="41">
        <f t="shared" si="1"/>
        <v>0</v>
      </c>
    </row>
    <row r="69" ht="36.6" spans="2:11">
      <c r="B69" s="12"/>
      <c r="C69" s="13"/>
      <c r="D69" s="19"/>
      <c r="E69" s="19"/>
      <c r="F69" s="15">
        <v>28</v>
      </c>
      <c r="G69" s="15" t="s">
        <v>382</v>
      </c>
      <c r="H69" s="20" t="s">
        <v>457</v>
      </c>
      <c r="I69" s="39">
        <f>'在庫（雨靴等）'!R69</f>
        <v>0</v>
      </c>
      <c r="J69" s="40">
        <v>38</v>
      </c>
      <c r="K69" s="41">
        <f t="shared" si="1"/>
        <v>0</v>
      </c>
    </row>
    <row r="70" ht="36.6" spans="2:11">
      <c r="B70" s="12"/>
      <c r="C70" s="13"/>
      <c r="D70" s="19"/>
      <c r="E70" s="19"/>
      <c r="F70" s="15">
        <v>29</v>
      </c>
      <c r="G70" s="15" t="s">
        <v>384</v>
      </c>
      <c r="H70" s="20" t="s">
        <v>458</v>
      </c>
      <c r="I70" s="39">
        <f>'在庫（雨靴等）'!R70</f>
        <v>0</v>
      </c>
      <c r="J70" s="40">
        <v>38</v>
      </c>
      <c r="K70" s="41">
        <f t="shared" si="1"/>
        <v>0</v>
      </c>
    </row>
    <row r="71" ht="36.6" spans="2:11">
      <c r="B71" s="12"/>
      <c r="C71" s="13"/>
      <c r="D71" s="19"/>
      <c r="E71" s="19"/>
      <c r="F71" s="15">
        <v>31</v>
      </c>
      <c r="G71" s="15" t="s">
        <v>386</v>
      </c>
      <c r="H71" s="20" t="s">
        <v>459</v>
      </c>
      <c r="I71" s="39">
        <f>'在庫（雨靴等）'!R71</f>
        <v>0</v>
      </c>
      <c r="J71" s="40">
        <v>38</v>
      </c>
      <c r="K71" s="41">
        <f t="shared" si="1"/>
        <v>0</v>
      </c>
    </row>
    <row r="72" ht="36.6" spans="2:11">
      <c r="B72" s="12"/>
      <c r="C72" s="13"/>
      <c r="D72" s="19"/>
      <c r="E72" s="19"/>
      <c r="F72" s="21">
        <v>32</v>
      </c>
      <c r="G72" s="21" t="s">
        <v>388</v>
      </c>
      <c r="H72" s="22" t="s">
        <v>460</v>
      </c>
      <c r="I72" s="39">
        <f>'在庫（雨靴等）'!R72</f>
        <v>0</v>
      </c>
      <c r="J72" s="40">
        <v>38</v>
      </c>
      <c r="K72" s="41">
        <f t="shared" si="1"/>
        <v>0</v>
      </c>
    </row>
    <row r="73" ht="37.35" spans="2:11">
      <c r="B73" s="12"/>
      <c r="C73" s="13"/>
      <c r="D73" s="19"/>
      <c r="E73" s="19"/>
      <c r="F73" s="23">
        <v>34</v>
      </c>
      <c r="G73" s="23" t="s">
        <v>390</v>
      </c>
      <c r="H73" s="24" t="s">
        <v>461</v>
      </c>
      <c r="I73" s="43">
        <f>'在庫（雨靴等）'!R73</f>
        <v>0</v>
      </c>
      <c r="J73" s="44">
        <v>38</v>
      </c>
      <c r="K73" s="45">
        <f t="shared" si="1"/>
        <v>0</v>
      </c>
    </row>
    <row r="74" ht="36.6" spans="2:11">
      <c r="B74" s="7" t="s">
        <v>462</v>
      </c>
      <c r="C74" s="8"/>
      <c r="D74" s="17" t="s">
        <v>375</v>
      </c>
      <c r="E74" s="17"/>
      <c r="F74" s="52">
        <v>24</v>
      </c>
      <c r="G74" s="10" t="s">
        <v>463</v>
      </c>
      <c r="H74" s="11" t="s">
        <v>464</v>
      </c>
      <c r="I74" s="36">
        <f>'在庫（雨靴等）'!R74</f>
        <v>0</v>
      </c>
      <c r="J74" s="37">
        <v>38</v>
      </c>
      <c r="K74" s="42">
        <f t="shared" si="1"/>
        <v>0</v>
      </c>
    </row>
    <row r="75" ht="36.6" spans="2:11">
      <c r="B75" s="12"/>
      <c r="C75" s="13"/>
      <c r="D75" s="19"/>
      <c r="E75" s="19"/>
      <c r="F75" s="15">
        <v>26</v>
      </c>
      <c r="G75" s="15" t="s">
        <v>380</v>
      </c>
      <c r="H75" s="16" t="s">
        <v>465</v>
      </c>
      <c r="I75" s="39">
        <v>0</v>
      </c>
      <c r="J75" s="40">
        <v>38</v>
      </c>
      <c r="K75" s="41">
        <f t="shared" si="1"/>
        <v>0</v>
      </c>
    </row>
    <row r="76" ht="36.6" spans="2:11">
      <c r="B76" s="12"/>
      <c r="C76" s="13"/>
      <c r="D76" s="19"/>
      <c r="E76" s="19"/>
      <c r="F76" s="15">
        <v>28</v>
      </c>
      <c r="G76" s="15" t="s">
        <v>466</v>
      </c>
      <c r="H76" s="16" t="s">
        <v>467</v>
      </c>
      <c r="I76" s="39">
        <f>'在庫（雨靴等）'!R76</f>
        <v>0</v>
      </c>
      <c r="J76" s="40">
        <v>38</v>
      </c>
      <c r="K76" s="41">
        <f t="shared" si="1"/>
        <v>0</v>
      </c>
    </row>
    <row r="77" ht="36.6" spans="2:11">
      <c r="B77" s="12"/>
      <c r="C77" s="13"/>
      <c r="D77" s="19"/>
      <c r="E77" s="19"/>
      <c r="F77" s="15">
        <v>30</v>
      </c>
      <c r="G77" s="15" t="s">
        <v>468</v>
      </c>
      <c r="H77" s="16" t="s">
        <v>469</v>
      </c>
      <c r="I77" s="39">
        <f>'在庫（雨靴等）'!R77</f>
        <v>0</v>
      </c>
      <c r="J77" s="40">
        <v>38</v>
      </c>
      <c r="K77" s="41">
        <f t="shared" si="1"/>
        <v>0</v>
      </c>
    </row>
    <row r="78" ht="36.6" spans="2:11">
      <c r="B78" s="12"/>
      <c r="C78" s="13"/>
      <c r="D78" s="19"/>
      <c r="E78" s="19"/>
      <c r="F78" s="15">
        <v>32</v>
      </c>
      <c r="G78" s="15" t="s">
        <v>388</v>
      </c>
      <c r="H78" s="16" t="s">
        <v>470</v>
      </c>
      <c r="I78" s="39">
        <f>'在庫（雨靴等）'!R78</f>
        <v>0</v>
      </c>
      <c r="J78" s="40">
        <v>38</v>
      </c>
      <c r="K78" s="41">
        <f t="shared" si="1"/>
        <v>0</v>
      </c>
    </row>
    <row r="79" ht="36.6" spans="2:11">
      <c r="B79" s="12"/>
      <c r="C79" s="13"/>
      <c r="D79" s="19"/>
      <c r="E79" s="19"/>
      <c r="F79" s="15">
        <v>34</v>
      </c>
      <c r="G79" s="15" t="s">
        <v>390</v>
      </c>
      <c r="H79" s="16" t="s">
        <v>471</v>
      </c>
      <c r="I79" s="39">
        <v>3</v>
      </c>
      <c r="J79" s="40">
        <v>38</v>
      </c>
      <c r="K79" s="41">
        <f t="shared" si="1"/>
        <v>114</v>
      </c>
    </row>
    <row r="80" ht="37.35" spans="2:11">
      <c r="B80" s="29"/>
      <c r="C80" s="30"/>
      <c r="D80" s="31"/>
      <c r="E80" s="31"/>
      <c r="F80" s="32">
        <v>36</v>
      </c>
      <c r="G80" s="32" t="s">
        <v>472</v>
      </c>
      <c r="H80" s="53" t="s">
        <v>473</v>
      </c>
      <c r="I80" s="49">
        <v>0</v>
      </c>
      <c r="J80" s="50">
        <v>38</v>
      </c>
      <c r="K80" s="51">
        <f t="shared" si="1"/>
        <v>0</v>
      </c>
    </row>
    <row r="81" ht="61.2" spans="9:11">
      <c r="I81" s="54">
        <f>SUM(I3:I80)</f>
        <v>26</v>
      </c>
      <c r="J81" s="54"/>
      <c r="K81" s="54">
        <f>SUM(K3:K80)</f>
        <v>870.5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4"/>
  <sheetViews>
    <sheetView tabSelected="1" workbookViewId="0">
      <selection activeCell="A4" sqref="A4:C4"/>
    </sheetView>
  </sheetViews>
  <sheetFormatPr defaultColWidth="9" defaultRowHeight="14.4" outlineLevelRow="3" outlineLevelCol="3"/>
  <cols>
    <col min="1" max="1" width="8.62962962962963" customWidth="1"/>
    <col min="2" max="2" width="15.6296296296296" customWidth="1"/>
    <col min="3" max="3" width="10.25" customWidth="1"/>
    <col min="4" max="4" width="116.37962962963" customWidth="1"/>
  </cols>
  <sheetData>
    <row r="1" ht="17.4" spans="1:4">
      <c r="A1" s="1" t="s">
        <v>474</v>
      </c>
      <c r="B1" s="1" t="s">
        <v>475</v>
      </c>
      <c r="C1" s="1" t="s">
        <v>476</v>
      </c>
      <c r="D1" s="1" t="s">
        <v>477</v>
      </c>
    </row>
    <row r="2" ht="34.8" spans="1:4">
      <c r="A2" s="1">
        <v>6</v>
      </c>
      <c r="B2" s="1" t="s">
        <v>478</v>
      </c>
      <c r="C2" s="1">
        <v>19.34</v>
      </c>
      <c r="D2" s="2" t="s">
        <v>479</v>
      </c>
    </row>
    <row r="3" ht="28" customHeight="1" spans="1:4">
      <c r="A3" s="1">
        <v>7</v>
      </c>
      <c r="B3" s="1" t="s">
        <v>480</v>
      </c>
      <c r="C3" s="1">
        <v>8.44</v>
      </c>
      <c r="D3" s="1" t="s">
        <v>481</v>
      </c>
    </row>
    <row r="4" ht="15.6" spans="1:3">
      <c r="A4" s="3" t="s">
        <v>482</v>
      </c>
      <c r="B4" s="3"/>
      <c r="C4" s="3"/>
    </row>
  </sheetData>
  <mergeCells count="1">
    <mergeCell ref="A4:C4"/>
  </mergeCells>
  <pageMargins left="0.75" right="0.75" top="1" bottom="1" header="0.5" footer="0.5"/>
  <pageSetup paperSize="9" scale="8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USER</cp:lastModifiedBy>
  <dcterms:created xsi:type="dcterms:W3CDTF">2015-06-05T18:19:00Z</dcterms:created>
  <dcterms:modified xsi:type="dcterms:W3CDTF">2023-09-16T23:59:15Z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