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DF2DAC8C-16A9-4643-A3B4-532554A33189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AJ26" i="1" l="1"/>
  <c r="D5" i="3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0" i="3"/>
  <c r="B59" i="3"/>
  <c r="B62" i="3"/>
  <c r="B52" i="3"/>
  <c r="B53" i="3"/>
  <c r="B51" i="3"/>
  <c r="B50" i="3"/>
  <c r="B43" i="3"/>
  <c r="B44" i="3"/>
  <c r="B41" i="3"/>
  <c r="B42" i="3"/>
  <c r="B34" i="3"/>
  <c r="B35" i="3"/>
  <c r="B32" i="3"/>
  <c r="B33" i="3"/>
  <c r="B25" i="3"/>
  <c r="B26" i="3"/>
  <c r="B23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M70" i="1"/>
  <c r="P73" i="1"/>
  <c r="L73" i="1"/>
  <c r="P72" i="1"/>
  <c r="L72" i="1"/>
  <c r="P71" i="1"/>
  <c r="L71" i="1"/>
  <c r="P70" i="1"/>
  <c r="L70" i="1"/>
  <c r="O73" i="1"/>
  <c r="K73" i="1"/>
  <c r="O72" i="1"/>
  <c r="K72" i="1"/>
  <c r="O71" i="1"/>
  <c r="K71" i="1"/>
  <c r="O70" i="1"/>
  <c r="K70" i="1"/>
  <c r="N73" i="1"/>
  <c r="J73" i="1"/>
  <c r="N72" i="1"/>
  <c r="J72" i="1"/>
  <c r="N71" i="1"/>
  <c r="J71" i="1"/>
  <c r="N70" i="1"/>
  <c r="J70" i="1"/>
  <c r="Q64" i="1"/>
  <c r="L61" i="1"/>
  <c r="P64" i="1"/>
  <c r="P61" i="1"/>
  <c r="O64" i="1"/>
  <c r="K64" i="1"/>
  <c r="O63" i="1"/>
  <c r="K63" i="1"/>
  <c r="O62" i="1"/>
  <c r="K62" i="1"/>
  <c r="O61" i="1"/>
  <c r="K61" i="1"/>
  <c r="Q63" i="1"/>
  <c r="Q62" i="1"/>
  <c r="Q61" i="1"/>
  <c r="M61" i="1"/>
  <c r="P63" i="1"/>
  <c r="P62" i="1"/>
  <c r="N64" i="1"/>
  <c r="J64" i="1"/>
  <c r="N63" i="1"/>
  <c r="J63" i="1"/>
  <c r="N62" i="1"/>
  <c r="J62" i="1"/>
  <c r="N61" i="1"/>
  <c r="J61" i="1"/>
  <c r="M64" i="1"/>
  <c r="M63" i="1"/>
  <c r="M62" i="1"/>
  <c r="L64" i="1"/>
  <c r="L63" i="1"/>
  <c r="L62" i="1"/>
  <c r="Q55" i="1"/>
  <c r="M55" i="1"/>
  <c r="Q53" i="1"/>
  <c r="Q52" i="1"/>
  <c r="P55" i="1"/>
  <c r="L55" i="1"/>
  <c r="P54" i="1"/>
  <c r="L54" i="1"/>
  <c r="P53" i="1"/>
  <c r="L53" i="1"/>
  <c r="P52" i="1"/>
  <c r="L52" i="1"/>
  <c r="O54" i="1"/>
  <c r="K54" i="1"/>
  <c r="K53" i="1"/>
  <c r="K52" i="1"/>
  <c r="O55" i="1"/>
  <c r="K55" i="1"/>
  <c r="O53" i="1"/>
  <c r="O52" i="1"/>
  <c r="N55" i="1"/>
  <c r="J55" i="1"/>
  <c r="N54" i="1"/>
  <c r="J54" i="1"/>
  <c r="N53" i="1"/>
  <c r="J53" i="1"/>
  <c r="N52" i="1"/>
  <c r="J52" i="1"/>
  <c r="Q54" i="1"/>
  <c r="M54" i="1"/>
  <c r="M53" i="1"/>
  <c r="M52" i="1"/>
  <c r="Q46" i="1"/>
  <c r="M46" i="1"/>
  <c r="Q45" i="1"/>
  <c r="M45" i="1"/>
  <c r="Q44" i="1"/>
  <c r="M44" i="1"/>
  <c r="Q43" i="1"/>
  <c r="M43" i="1"/>
  <c r="P46" i="1"/>
  <c r="L46" i="1"/>
  <c r="P45" i="1"/>
  <c r="L45" i="1"/>
  <c r="P44" i="1"/>
  <c r="L44" i="1"/>
  <c r="P43" i="1"/>
  <c r="L43" i="1"/>
  <c r="O46" i="1"/>
  <c r="K46" i="1"/>
  <c r="O45" i="1"/>
  <c r="K45" i="1"/>
  <c r="O44" i="1"/>
  <c r="K44" i="1"/>
  <c r="O43" i="1"/>
  <c r="K43" i="1"/>
  <c r="N46" i="1"/>
  <c r="J46" i="1"/>
  <c r="N45" i="1"/>
  <c r="J45" i="1"/>
  <c r="N44" i="1"/>
  <c r="J44" i="1"/>
  <c r="N43" i="1"/>
  <c r="J43" i="1"/>
  <c r="Q37" i="1"/>
  <c r="M37" i="1"/>
  <c r="M36" i="1"/>
  <c r="M35" i="1"/>
  <c r="M34" i="1"/>
  <c r="P37" i="1"/>
  <c r="L37" i="1"/>
  <c r="P36" i="1"/>
  <c r="L36" i="1"/>
  <c r="P35" i="1"/>
  <c r="L35" i="1"/>
  <c r="P34" i="1"/>
  <c r="L34" i="1"/>
  <c r="O36" i="1"/>
  <c r="O35" i="1"/>
  <c r="O34" i="1"/>
  <c r="O37" i="1"/>
  <c r="K37" i="1"/>
  <c r="K36" i="1"/>
  <c r="K35" i="1"/>
  <c r="K34" i="1"/>
  <c r="N37" i="1"/>
  <c r="J37" i="1"/>
  <c r="N36" i="1"/>
  <c r="J36" i="1"/>
  <c r="N35" i="1"/>
  <c r="J35" i="1"/>
  <c r="N34" i="1"/>
  <c r="J34" i="1"/>
  <c r="Q36" i="1"/>
  <c r="Q35" i="1"/>
  <c r="Q34" i="1"/>
  <c r="Q28" i="1"/>
  <c r="Q27" i="1"/>
  <c r="M26" i="1"/>
  <c r="M25" i="1"/>
  <c r="P28" i="1"/>
  <c r="L28" i="1"/>
  <c r="P27" i="1"/>
  <c r="L27" i="1"/>
  <c r="P26" i="1"/>
  <c r="L26" i="1"/>
  <c r="P25" i="1"/>
  <c r="L25" i="1"/>
  <c r="K28" i="1"/>
  <c r="K27" i="1"/>
  <c r="O26" i="1"/>
  <c r="O25" i="1"/>
  <c r="O28" i="1"/>
  <c r="O27" i="1"/>
  <c r="K26" i="1"/>
  <c r="K25" i="1"/>
  <c r="N28" i="1"/>
  <c r="J28" i="1"/>
  <c r="N27" i="1"/>
  <c r="J27" i="1"/>
  <c r="N26" i="1"/>
  <c r="J26" i="1"/>
  <c r="N25" i="1"/>
  <c r="J25" i="1"/>
  <c r="M28" i="1"/>
  <c r="M27" i="1"/>
  <c r="Q26" i="1"/>
  <c r="Q25" i="1"/>
  <c r="Q19" i="1"/>
  <c r="M19" i="1"/>
  <c r="Q18" i="1"/>
  <c r="M18" i="1"/>
  <c r="Q17" i="1"/>
  <c r="M17" i="1"/>
  <c r="Q16" i="1"/>
  <c r="M16" i="1"/>
  <c r="P16" i="1"/>
  <c r="N18" i="1"/>
  <c r="N17" i="1"/>
  <c r="N16" i="1"/>
  <c r="P19" i="1"/>
  <c r="L19" i="1"/>
  <c r="P18" i="1"/>
  <c r="L18" i="1"/>
  <c r="P17" i="1"/>
  <c r="L17" i="1"/>
  <c r="L16" i="1"/>
  <c r="J19" i="1"/>
  <c r="J17" i="1"/>
  <c r="O19" i="1"/>
  <c r="K19" i="1"/>
  <c r="O18" i="1"/>
  <c r="K18" i="1"/>
  <c r="O17" i="1"/>
  <c r="K17" i="1"/>
  <c r="O16" i="1"/>
  <c r="K16" i="1"/>
  <c r="N19" i="1"/>
  <c r="J18" i="1"/>
  <c r="J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<sst xmlns="http://schemas.openxmlformats.org/spreadsheetml/2006/main" count="423" uniqueCount="111">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</sst>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779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3917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14</xdr:row>
      <xdr:rowOff>187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780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3350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5108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3550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22370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92389" y="2916011"/>
          <a:ext cx="1734179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9236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10663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F30" sqref="AF30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2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1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4</v>
      </c>
      <c r="P7" s="3">
        <f>VLOOKUP(1,Planilha1!$B$5:$J$8,9,0)</f>
        <v>0</v>
      </c>
      <c r="Q7" s="3">
        <f>VLOOKUP(1,Planilha1!$B$5:$J$8,4,0)</f>
        <v>4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Qatar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Qatar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1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2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0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5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33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3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Dinamarca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2</v>
      </c>
      <c r="G17" s="99" t="s">
        <v>27</v>
      </c>
      <c r="H17" s="99"/>
      <c r="I17" s="8">
        <v>2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6</v>
      </c>
      <c r="P17" s="3">
        <f>VLOOKUP(2,Planilha1!$B$14:$J$17,9,0)</f>
        <v>2</v>
      </c>
      <c r="Q17" s="3">
        <f>VLOOKUP(2,Planilha1!$B$14:$J$17,4,0)</f>
        <v>4</v>
      </c>
      <c r="S17" s="6"/>
      <c r="T17" s="9"/>
      <c r="U17" s="74" t="str">
        <f>IF(AND(SUM(L34:N34)=3,SUM(L35:N35)=3,SUM(L36:N36)=3,SUM(L37:N37)=3),J35,"")</f>
        <v>França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5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7</v>
      </c>
      <c r="Q19" s="3">
        <f>VLOOKUP(4,Planilha1!$B$14:$J$17,4,0)</f>
        <v>-7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29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43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Marrocos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1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1</v>
      </c>
      <c r="E26" s="41" t="s">
        <v>11</v>
      </c>
      <c r="F26" s="7">
        <v>3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6</v>
      </c>
      <c r="P26" s="3">
        <f>VLOOKUP(2,Planilha1!$B$23:$J$26,9,0)</f>
        <v>4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4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>
        <v>2</v>
      </c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>
        <v>2</v>
      </c>
      <c r="AV29" s="68" t="s">
        <v>12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Uruguai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1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4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Portugal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43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3</v>
      </c>
      <c r="Q34" s="3">
        <f>VLOOKUP(1,Planilha1!$B$32:$J$35,4,0)</f>
        <v>5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6</v>
      </c>
      <c r="P35" s="3">
        <f>VLOOKUP(2,Planilha1!$B$32:$J$35,9,0)</f>
        <v>4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4</v>
      </c>
      <c r="L36" s="3">
        <f>VLOOKUP(3,Planilha1!$B$32:$J$35,6,0)</f>
        <v>1</v>
      </c>
      <c r="M36" s="3">
        <f>VLOOKUP(3,Planilha1!$B$32:$J$35,7,0)</f>
        <v>1</v>
      </c>
      <c r="N36" s="3">
        <f>VLOOKUP(3,Planilha1!$B$32:$J$35,8,0)</f>
        <v>1</v>
      </c>
      <c r="O36" s="3">
        <f>VLOOKUP(3,Planilha1!$B$32:$J$35,5,0)</f>
        <v>4</v>
      </c>
      <c r="P36" s="3">
        <f>VLOOKUP(3,Planilha1!$B$32:$J$35,9,0)</f>
        <v>4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2</v>
      </c>
      <c r="P37" s="3">
        <f>VLOOKUP(4,Planilha1!$B$32:$J$35,9,0)</f>
        <v>9</v>
      </c>
      <c r="Q37" s="3">
        <f>VLOOKUP(4,Planilha1!$B$32:$J$35,4,0)</f>
        <v>-7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1</v>
      </c>
      <c r="G41" s="99" t="s">
        <v>44</v>
      </c>
      <c r="H41" s="99"/>
      <c r="I41" s="8"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1</v>
      </c>
      <c r="G42" s="99" t="s">
        <v>2</v>
      </c>
      <c r="H42" s="99"/>
      <c r="I42" s="8">
        <f t="shared" ref="I42:I45" si="4">IF(AND(D42="",F42=""),"",IF(AND(ISNUMBER(D42),ISNUMBER(F42)),1,-1))</f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3</v>
      </c>
      <c r="Q43" s="3">
        <f>VLOOKUP(1,Planilha1!$B$41:$J44,4,0)</f>
        <v>2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4</v>
      </c>
      <c r="P44" s="3">
        <f>VLOOKUP(2,Planilha1!$B$41:$J44,9,0)</f>
        <v>3</v>
      </c>
      <c r="Q44" s="3">
        <f>VLOOKUP(2,Planilha1!$B$41:$J44,4,0)</f>
        <v>1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1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4</v>
      </c>
      <c r="P45" s="3">
        <f>VLOOKUP(3,Planilha1!$B$41:$J44,9,0)</f>
        <v>4</v>
      </c>
      <c r="Q45" s="3">
        <f>VLOOKUP(3,Planilha1!$B$41:$J44,4,0)</f>
        <v>0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1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2</v>
      </c>
      <c r="P46" s="3">
        <f>VLOOKUP(4,Planilha1!$B$41:$J44,9,0)</f>
        <v>5</v>
      </c>
      <c r="Q46" s="3">
        <f>VLOOKUP(4,Planilha1!$B$41:$J44,4,0)</f>
        <v>-3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2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1</v>
      </c>
      <c r="E52" s="41" t="s">
        <v>11</v>
      </c>
      <c r="F52" s="7">
        <v>2</v>
      </c>
      <c r="G52" s="99" t="s">
        <v>13</v>
      </c>
      <c r="H52" s="99"/>
      <c r="I52" s="8">
        <f t="shared" si="5"/>
        <v>1</v>
      </c>
      <c r="J52" s="5" t="str">
        <f>VLOOKUP(1,Planilha1!$B$50:$J53,2,0)</f>
        <v>Marrocos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3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6</v>
      </c>
      <c r="P53" s="3">
        <f>VLOOKUP(2,Planilha1!$B$50:$J53,9,0)</f>
        <v>4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Bélgica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5</v>
      </c>
      <c r="P54" s="3">
        <f>VLOOKUP(3,Planilha1!$B$50:$J53,9,0)</f>
        <v>4</v>
      </c>
      <c r="Q54" s="3">
        <f>VLOOKUP(3,Planilha1!$B$50:$J53,4,0)</f>
        <v>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2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6</v>
      </c>
      <c r="Q55" s="3">
        <f>VLOOKUP(4,Planilha1!$B$50:$J53,4,0)</f>
        <v>-6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1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4</v>
      </c>
      <c r="P61" s="3">
        <f>VLOOKUP(1,Planilha1!$B$59:$J62,9,0)</f>
        <v>2</v>
      </c>
      <c r="Q61" s="3">
        <f>VLOOKUP(1,Planilha1!$B$59:$J62,4,0)</f>
        <v>2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3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3</v>
      </c>
      <c r="Q62" s="3">
        <f>VLOOKUP(2,Planilha1!$B$59:$J62,4,0)</f>
        <v>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1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3</v>
      </c>
      <c r="P63" s="3">
        <f>VLOOKUP(3,Planilha1!$B$59:$J62,9,0)</f>
        <v>5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3</v>
      </c>
      <c r="Q64" s="3">
        <f>VLOOKUP(4,Planilha1!$B$59:$J62,4,0)</f>
        <v>-2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3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9</v>
      </c>
      <c r="P70" s="3">
        <f>VLOOKUP(1,Planilha1!$B$68:$J71,9,0)</f>
        <v>4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3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6</v>
      </c>
      <c r="P71" s="3">
        <f>VLOOKUP(2,Planilha1!$B$68:$J71,9,0)</f>
        <v>2</v>
      </c>
      <c r="Q71" s="3">
        <f>VLOOKUP(2,Planilha1!$B$68:$J71,4,0)</f>
        <v>4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4</v>
      </c>
      <c r="P72" s="3">
        <f>VLOOKUP(3,Planilha1!$B$68:$J71,9,0)</f>
        <v>7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4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2</v>
      </c>
      <c r="P73" s="3">
        <f>VLOOKUP(4,Planilha1!$B$68:$J71,9,0)</f>
        <v>8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400003040</v>
      </c>
      <c r="B5" s="1">
        <f>RANK(A5,$A$5:$A$8)</f>
        <v>2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0</v>
      </c>
      <c r="F5" s="1">
        <f>Palpites!D5+Palpites!D7+Palpites!D9</f>
        <v>3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3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Qatar</v>
      </c>
    </row>
    <row r="6" spans="1:20" x14ac:dyDescent="0.3">
      <c r="A6" s="1">
        <f>100000000*D6+100000*E6+1000*F6+K6*10</f>
        <v>400002030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0</v>
      </c>
      <c r="F6" s="1">
        <f>Palpites!D6+Palpites!F7+Palpites!F10</f>
        <v>2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2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-398980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0</v>
      </c>
      <c r="E7" s="1">
        <f>(Palpites!F5-Palpites!D5)+(Palpites!D8-Palpites!F8)+(Palpites!D10-Palpites!F10)</f>
        <v>-4</v>
      </c>
      <c r="F7" s="1">
        <f>Palpites!F5+Palpites!D8+Palpites!D10</f>
        <v>1</v>
      </c>
      <c r="G7" s="1">
        <f>COUNTIF(L7:N7,"V")</f>
        <v>0</v>
      </c>
      <c r="H7" s="1">
        <f>COUNTIF(L7:N7,"e")</f>
        <v>0</v>
      </c>
      <c r="I7" s="1">
        <f>COUNTIF(L7:N7,"D")</f>
        <v>3</v>
      </c>
      <c r="J7" s="1">
        <f>F7-E7</f>
        <v>5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França</v>
      </c>
      <c r="T7" s="1" t="str">
        <f>Palpites!AZ17</f>
        <v>Polônia</v>
      </c>
    </row>
    <row r="8" spans="1:20" x14ac:dyDescent="0.3">
      <c r="A8" s="1">
        <f>100000000*D8+100000*E8+1000*F8+K8*10</f>
        <v>900404010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4</v>
      </c>
      <c r="F8" s="1">
        <f>Palpites!F9+Palpites!F8+Palpites!F6</f>
        <v>4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Marrocos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700506040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5</v>
      </c>
      <c r="F14" s="1">
        <f>Palpites!D14+Palpites!D16+Palpites!D18</f>
        <v>6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Dinamarca</v>
      </c>
    </row>
    <row r="15" spans="1:20" x14ac:dyDescent="0.3">
      <c r="A15" s="1">
        <f>100000000*D15+100000*E15+1000*F15+K15*10</f>
        <v>700406030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4</v>
      </c>
      <c r="F15" s="1">
        <f>Palpites!D15+Palpites!F16+Palpites!F19</f>
        <v>6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-699980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-7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Uruguai</v>
      </c>
    </row>
    <row r="17" spans="1:23" x14ac:dyDescent="0.3">
      <c r="A17" s="1">
        <f>100000000*D17+100000*E17+1000*F17+K17*10</f>
        <v>299803010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3</v>
      </c>
      <c r="E17" s="1">
        <f>Palpites!F15-Palpites!D15+Palpites!F17-Palpites!D17+Palpites!F18-Palpites!D18</f>
        <v>-2</v>
      </c>
      <c r="F17" s="1">
        <f>Palpites!F15+Palpites!F17+Palpites!F18</f>
        <v>3</v>
      </c>
      <c r="G17" s="1">
        <f>COUNTIF(L17:N17,"V")</f>
        <v>1</v>
      </c>
      <c r="H17" s="1">
        <f>COUNTIF(L17:N17,"e")</f>
        <v>0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Alemanha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Inglaterra</v>
      </c>
      <c r="V21" s="1" t="str">
        <f>IF(S21=S18,S19,S18)</f>
        <v>Alemanha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299802030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-2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600206010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2</v>
      </c>
      <c r="F26" s="1">
        <f>Palpites!F24+Palpites!F26+Palpites!F27</f>
        <v>6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500206040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5</v>
      </c>
      <c r="E32" s="1">
        <f>Palpites!D32-Palpites!F32+Palpites!D34-Palpites!F34+Palpites!D36-Palpites!F36</f>
        <v>2</v>
      </c>
      <c r="F32" s="1">
        <f>Palpites!D32+Palpites!D34+Palpites!D36</f>
        <v>6</v>
      </c>
      <c r="G32" s="1">
        <f>COUNTIF(L32:N32,"V")</f>
        <v>1</v>
      </c>
      <c r="H32" s="1">
        <f>COUNTIF(L32:N32,"e")</f>
        <v>2</v>
      </c>
      <c r="I32" s="1">
        <f>COUNTIF(L32:N32,"D")</f>
        <v>0</v>
      </c>
      <c r="J32" s="1">
        <f>F32-E32</f>
        <v>4</v>
      </c>
      <c r="K32" s="1">
        <v>4</v>
      </c>
      <c r="L32" s="1" t="str">
        <f>IF(OR(Palpites!D32="",Palpites!F32=""),0,IF(Palpites!D32&gt;Palpites!F32,"V",IF(Palpites!D32=Palpites!F32,"E",IF(Palpites!D32&lt;Palpites!F32,"D"))))</f>
        <v>E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700508030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5</v>
      </c>
      <c r="F33" s="1">
        <f>Palpites!D33+Palpites!F34+Palpites!F37</f>
        <v>8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400004020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4</v>
      </c>
      <c r="E34" s="1">
        <f>Palpites!F32-Palpites!D32+Palpites!D35-Palpites!F35+Palpites!D37-Palpites!F37</f>
        <v>0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1</v>
      </c>
      <c r="I34" s="1">
        <f>COUNTIF(L34:N34,"D")</f>
        <v>1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E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-697990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-7</v>
      </c>
      <c r="F35" s="1">
        <f>Palpites!F33+Palpites!F35+Palpites!F36</f>
        <v>2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9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600104040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1</v>
      </c>
      <c r="F41" s="1">
        <f>Palpites!D41+Palpites!D43+Palpites!D45</f>
        <v>4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700205030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2</v>
      </c>
      <c r="F42" s="1">
        <f>Palpites!D42+Palpites!F43+Palpites!F46</f>
        <v>5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E</v>
      </c>
    </row>
    <row r="43" spans="1:14" x14ac:dyDescent="0.3">
      <c r="A43" s="1">
        <f>100000000*D43+100000*E43+1000*F43+K43*10</f>
        <v>400004020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4</v>
      </c>
      <c r="E43" s="1">
        <f>Palpites!F41-Palpites!D41+Palpites!D44-Palpites!F44+Palpites!D46-Palpites!F46</f>
        <v>0</v>
      </c>
      <c r="F43" s="1">
        <f>Palpites!F41+Palpites!D44+Palpites!D46</f>
        <v>4</v>
      </c>
      <c r="G43" s="1">
        <f>COUNTIF(L43:N43,"V")</f>
        <v>1</v>
      </c>
      <c r="H43" s="1">
        <f>COUNTIF(L43:N43,"e")</f>
        <v>1</v>
      </c>
      <c r="I43" s="1">
        <f>COUNTIF(L43:N43,"D")</f>
        <v>1</v>
      </c>
      <c r="J43" s="1">
        <f>F43-E43</f>
        <v>4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E</v>
      </c>
    </row>
    <row r="44" spans="1:14" x14ac:dyDescent="0.3">
      <c r="A44" s="1">
        <f>100000000*D44+100000*E44+1000*F44+K44*10</f>
        <v>-297990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-3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400105040</v>
      </c>
      <c r="B50" s="1">
        <f>RANK(A50,$A$50:$A$53)</f>
        <v>3</v>
      </c>
      <c r="C50" s="1" t="str">
        <f>Palpites!B50</f>
        <v>Bélgica</v>
      </c>
      <c r="D50" s="1">
        <f>3*COUNTIF(L50:N50,"V")+COUNTIF(L50:N50,"E")</f>
        <v>4</v>
      </c>
      <c r="E50" s="1">
        <f>Palpites!D50-Palpites!F50+Palpites!D52-Palpites!F52+Palpites!D54-Palpites!F54</f>
        <v>1</v>
      </c>
      <c r="F50" s="1">
        <f>Palpites!D50+Palpites!D52+Palpites!D54</f>
        <v>5</v>
      </c>
      <c r="G50" s="1">
        <f>COUNTIF(L50:N50,"V")</f>
        <v>1</v>
      </c>
      <c r="H50" s="1">
        <f>COUNTIF(L50:N50,"e")</f>
        <v>1</v>
      </c>
      <c r="I50" s="1">
        <f>COUNTIF(L50:N50,"D")</f>
        <v>1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D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700306030</v>
      </c>
      <c r="B51" s="1">
        <f t="shared" ref="B51:B53" si="4">RANK(A51,$A$50:$A$53)</f>
        <v>1</v>
      </c>
      <c r="C51" s="1" t="str">
        <f>Palpites!B51</f>
        <v>Marrocos</v>
      </c>
      <c r="D51" s="1">
        <f>3*COUNTIF(L51:N51,"V")+COUNTIF(L51:N51,"E")</f>
        <v>7</v>
      </c>
      <c r="E51" s="1">
        <f>Palpites!D51-Palpites!F51+Palpites!F52-Palpites!D52+Palpites!F55-Palpites!D55</f>
        <v>3</v>
      </c>
      <c r="F51" s="1">
        <f>Palpites!D51+Palpites!F52+Palpites!F55</f>
        <v>6</v>
      </c>
      <c r="G51" s="1">
        <f>COUNTIF(L51:N51,"V")</f>
        <v>2</v>
      </c>
      <c r="H51" s="1">
        <f>COUNTIF(L51:N51,"e")</f>
        <v>1</v>
      </c>
      <c r="I51" s="1">
        <f>COUNTIF(L51:N51,"D")</f>
        <v>0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V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-599980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-6</v>
      </c>
      <c r="F52" s="1">
        <f>Palpites!F50+Palpites!D53+Palpites!D55</f>
        <v>0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500206010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2</v>
      </c>
      <c r="F53" s="1">
        <f>Palpites!F51+Palpites!F53+Palpites!F54</f>
        <v>6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700204040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2</v>
      </c>
      <c r="F59" s="1">
        <f>Palpites!D59+Palpites!D61+Palpites!D63</f>
        <v>4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E</v>
      </c>
    </row>
    <row r="60" spans="1:14" x14ac:dyDescent="0.3">
      <c r="A60" s="1">
        <f>100000000*D60+100000*E60+1000*F60+K60*10</f>
        <v>99801030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-2</v>
      </c>
      <c r="F60" s="1">
        <f>Palpites!D60+Palpites!F61+Palpites!F64</f>
        <v>1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600205020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2</v>
      </c>
      <c r="F61" s="1">
        <f>Palpites!F59+Palpites!D62+Palpites!D64</f>
        <v>5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3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199803010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-2</v>
      </c>
      <c r="F62" s="1">
        <f>Palpites!F60+Palpites!F62+Palpites!F63</f>
        <v>3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E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700406040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4</v>
      </c>
      <c r="F68" s="1">
        <f>Palpites!D68+Palpites!D70+Palpites!D72</f>
        <v>6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700509030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5</v>
      </c>
      <c r="F69" s="1">
        <f>Palpites!D69+Palpites!F70+Palpites!F73</f>
        <v>9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299704020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-3</v>
      </c>
      <c r="F70" s="1">
        <f>Palpites!F68+Palpites!D71+Palpites!D73</f>
        <v>4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7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-597990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-6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8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2022-11-17T00:25:51Z</dcterms:modified>
</cp:coreProperties>
</file>