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8AB2168D-5690-4FBE-A7B0-38B16BAD2D77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70" i="3"/>
  <c r="B69" i="3"/>
  <c r="B68" i="3"/>
  <c r="B61" i="3"/>
  <c r="B62" i="3"/>
  <c r="B59" i="3"/>
  <c r="B60" i="3"/>
  <c r="B52" i="3"/>
  <c r="B51" i="3"/>
  <c r="B50" i="3"/>
  <c r="B53" i="3"/>
  <c r="B43" i="3"/>
  <c r="B44" i="3"/>
  <c r="B41" i="3"/>
  <c r="B42" i="3"/>
  <c r="B34" i="3"/>
  <c r="B32" i="3"/>
  <c r="B33" i="3"/>
  <c r="B35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O73" i="1" l="1"/>
  <c r="O70" i="1"/>
  <c r="N73" i="1"/>
  <c r="N72" i="1"/>
  <c r="N71" i="1"/>
  <c r="N70" i="1"/>
  <c r="M73" i="1"/>
  <c r="M72" i="1"/>
  <c r="M71" i="1"/>
  <c r="M70" i="1"/>
  <c r="L73" i="1"/>
  <c r="L72" i="1"/>
  <c r="L71" i="1"/>
  <c r="L70" i="1"/>
  <c r="P73" i="1"/>
  <c r="P71" i="1"/>
  <c r="O72" i="1"/>
  <c r="K73" i="1"/>
  <c r="K72" i="1"/>
  <c r="K71" i="1"/>
  <c r="K70" i="1"/>
  <c r="J73" i="1"/>
  <c r="J72" i="1"/>
  <c r="J71" i="1"/>
  <c r="J70" i="1"/>
  <c r="Q73" i="1"/>
  <c r="Q72" i="1"/>
  <c r="Q71" i="1"/>
  <c r="Q70" i="1"/>
  <c r="P72" i="1"/>
  <c r="P70" i="1"/>
  <c r="O71" i="1"/>
  <c r="Q64" i="1"/>
  <c r="Q63" i="1"/>
  <c r="Q62" i="1"/>
  <c r="Q61" i="1"/>
  <c r="P64" i="1"/>
  <c r="P62" i="1"/>
  <c r="O64" i="1"/>
  <c r="O63" i="1"/>
  <c r="O62" i="1"/>
  <c r="O61" i="1"/>
  <c r="K63" i="1"/>
  <c r="N64" i="1"/>
  <c r="N63" i="1"/>
  <c r="N62" i="1"/>
  <c r="N61" i="1"/>
  <c r="K64" i="1"/>
  <c r="M64" i="1"/>
  <c r="M63" i="1"/>
  <c r="M62" i="1"/>
  <c r="M61" i="1"/>
  <c r="K62" i="1"/>
  <c r="L64" i="1"/>
  <c r="L63" i="1"/>
  <c r="L62" i="1"/>
  <c r="L61" i="1"/>
  <c r="K61" i="1"/>
  <c r="J64" i="1"/>
  <c r="J63" i="1"/>
  <c r="J62" i="1"/>
  <c r="J61" i="1"/>
  <c r="P63" i="1"/>
  <c r="P61" i="1"/>
  <c r="N55" i="1"/>
  <c r="N54" i="1"/>
  <c r="N53" i="1"/>
  <c r="N52" i="1"/>
  <c r="M55" i="1"/>
  <c r="M54" i="1"/>
  <c r="M53" i="1"/>
  <c r="M52" i="1"/>
  <c r="L55" i="1"/>
  <c r="L54" i="1"/>
  <c r="L53" i="1"/>
  <c r="L52" i="1"/>
  <c r="K55" i="1"/>
  <c r="K54" i="1"/>
  <c r="K53" i="1"/>
  <c r="K52" i="1"/>
  <c r="J55" i="1"/>
  <c r="J54" i="1"/>
  <c r="J53" i="1"/>
  <c r="J52" i="1"/>
  <c r="Q55" i="1"/>
  <c r="Q54" i="1"/>
  <c r="Q53" i="1"/>
  <c r="Q52" i="1"/>
  <c r="P55" i="1"/>
  <c r="P54" i="1"/>
  <c r="P53" i="1"/>
  <c r="P52" i="1"/>
  <c r="O55" i="1"/>
  <c r="O54" i="1"/>
  <c r="O53" i="1"/>
  <c r="O52" i="1"/>
  <c r="P46" i="1"/>
  <c r="P45" i="1"/>
  <c r="P44" i="1"/>
  <c r="P43" i="1"/>
  <c r="N44" i="1"/>
  <c r="M45" i="1"/>
  <c r="M43" i="1"/>
  <c r="L46" i="1"/>
  <c r="L44" i="1"/>
  <c r="K45" i="1"/>
  <c r="K43" i="1"/>
  <c r="J45" i="1"/>
  <c r="Q45" i="1"/>
  <c r="O46" i="1"/>
  <c r="O45" i="1"/>
  <c r="O44" i="1"/>
  <c r="O43" i="1"/>
  <c r="N45" i="1"/>
  <c r="N43" i="1"/>
  <c r="M46" i="1"/>
  <c r="M44" i="1"/>
  <c r="L45" i="1"/>
  <c r="L43" i="1"/>
  <c r="K46" i="1"/>
  <c r="J44" i="1"/>
  <c r="Q44" i="1"/>
  <c r="N46" i="1"/>
  <c r="K44" i="1"/>
  <c r="J46" i="1"/>
  <c r="J43" i="1"/>
  <c r="Q46" i="1"/>
  <c r="Q43" i="1"/>
  <c r="K37" i="1"/>
  <c r="K36" i="1"/>
  <c r="K35" i="1"/>
  <c r="K34" i="1"/>
  <c r="Q37" i="1"/>
  <c r="Q35" i="1"/>
  <c r="P36" i="1"/>
  <c r="P34" i="1"/>
  <c r="O37" i="1"/>
  <c r="O35" i="1"/>
  <c r="N37" i="1"/>
  <c r="N35" i="1"/>
  <c r="M36" i="1"/>
  <c r="M34" i="1"/>
  <c r="L37" i="1"/>
  <c r="L35" i="1"/>
  <c r="J37" i="1"/>
  <c r="J36" i="1"/>
  <c r="J35" i="1"/>
  <c r="J34" i="1"/>
  <c r="Q36" i="1"/>
  <c r="Q34" i="1"/>
  <c r="P37" i="1"/>
  <c r="P35" i="1"/>
  <c r="O36" i="1"/>
  <c r="O34" i="1"/>
  <c r="N36" i="1"/>
  <c r="N34" i="1"/>
  <c r="M37" i="1"/>
  <c r="M35" i="1"/>
  <c r="L36" i="1"/>
  <c r="L34" i="1"/>
  <c r="Q28" i="1"/>
  <c r="Q27" i="1"/>
  <c r="Q26" i="1"/>
  <c r="Q25" i="1"/>
  <c r="P28" i="1"/>
  <c r="P25" i="1"/>
  <c r="O27" i="1"/>
  <c r="N28" i="1"/>
  <c r="N27" i="1"/>
  <c r="N26" i="1"/>
  <c r="N25" i="1"/>
  <c r="M28" i="1"/>
  <c r="M27" i="1"/>
  <c r="M26" i="1"/>
  <c r="M25" i="1"/>
  <c r="O25" i="1"/>
  <c r="L28" i="1"/>
  <c r="L27" i="1"/>
  <c r="L26" i="1"/>
  <c r="L25" i="1"/>
  <c r="K28" i="1"/>
  <c r="K27" i="1"/>
  <c r="K26" i="1"/>
  <c r="K25" i="1"/>
  <c r="O26" i="1"/>
  <c r="J28" i="1"/>
  <c r="J27" i="1"/>
  <c r="J26" i="1"/>
  <c r="J25" i="1"/>
  <c r="P27" i="1"/>
  <c r="P26" i="1"/>
  <c r="O28" i="1"/>
  <c r="Q19" i="1"/>
  <c r="Q18" i="1"/>
  <c r="Q17" i="1"/>
  <c r="Q16" i="1"/>
  <c r="P17" i="1"/>
  <c r="O19" i="1"/>
  <c r="O18" i="1"/>
  <c r="O17" i="1"/>
  <c r="O16" i="1"/>
  <c r="L19" i="1"/>
  <c r="N19" i="1"/>
  <c r="N18" i="1"/>
  <c r="N17" i="1"/>
  <c r="N16" i="1"/>
  <c r="L18" i="1"/>
  <c r="L16" i="1"/>
  <c r="M19" i="1"/>
  <c r="M18" i="1"/>
  <c r="M17" i="1"/>
  <c r="M16" i="1"/>
  <c r="L17" i="1"/>
  <c r="K19" i="1"/>
  <c r="K18" i="1"/>
  <c r="K17" i="1"/>
  <c r="K16" i="1"/>
  <c r="P18" i="1"/>
  <c r="J19" i="1"/>
  <c r="J18" i="1"/>
  <c r="J17" i="1"/>
  <c r="J16" i="1"/>
  <c r="P19" i="1"/>
  <c r="P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<sst xmlns="http://schemas.openxmlformats.org/spreadsheetml/2006/main" count="423" uniqueCount="111">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</sst>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AP34" sqref="AP34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1</v>
      </c>
      <c r="E5" s="41" t="s">
        <v>11</v>
      </c>
      <c r="F5" s="7">
        <v>0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1</v>
      </c>
      <c r="E6" s="41" t="s">
        <v>11</v>
      </c>
      <c r="F6" s="7">
        <v>2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1</v>
      </c>
      <c r="E7" s="41" t="s">
        <v>11</v>
      </c>
      <c r="F7" s="7">
        <v>1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3</v>
      </c>
      <c r="Q7" s="3">
        <f>VLOOKUP(1,Planilha1!$B$5:$J$8,4,0)</f>
        <v>3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1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1</v>
      </c>
      <c r="E9" s="41" t="s">
        <v>11</v>
      </c>
      <c r="F9" s="7">
        <v>3</v>
      </c>
      <c r="G9" s="70" t="s">
        <v>20</v>
      </c>
      <c r="H9" s="70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2</v>
      </c>
      <c r="E10" s="41" t="s">
        <v>11</v>
      </c>
      <c r="F10" s="7">
        <v>1</v>
      </c>
      <c r="G10" s="70" t="s">
        <v>22</v>
      </c>
      <c r="H10" s="70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3</v>
      </c>
      <c r="P10" s="3">
        <f>VLOOKUP(4,Planilha1!$B$5:$J$8,9,0)</f>
        <v>5</v>
      </c>
      <c r="Q10" s="3">
        <f>VLOOKUP(4,Planilha1!$B$5:$J$8,4,0)</f>
        <v>-2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2</v>
      </c>
      <c r="E14" s="41" t="s">
        <v>11</v>
      </c>
      <c r="F14" s="7">
        <v>1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1</v>
      </c>
      <c r="E15" s="41" t="s">
        <v>11</v>
      </c>
      <c r="F15" s="7">
        <v>1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2</v>
      </c>
      <c r="E16" s="41" t="s">
        <v>11</v>
      </c>
      <c r="F16" s="7">
        <v>0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5</v>
      </c>
      <c r="P16" s="3">
        <f>VLOOKUP(1,Planilha1!$B$14:$J$17,9,0)</f>
        <v>2</v>
      </c>
      <c r="Q16" s="3">
        <f>VLOOKUP(1,Planilha1!$B$14:$J$17,4,0)</f>
        <v>3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2</v>
      </c>
      <c r="E17" s="41" t="s">
        <v>11</v>
      </c>
      <c r="F17" s="7">
        <v>2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2</v>
      </c>
      <c r="P17" s="3">
        <f>VLOOKUP(2,Planilha1!$B$14:$J$17,9,0)</f>
        <v>3</v>
      </c>
      <c r="Q17" s="3">
        <f>VLOOKUP(2,Planilha1!$B$14:$J$17,4,0)</f>
        <v>-1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1</v>
      </c>
      <c r="E18" s="41" t="s">
        <v>11</v>
      </c>
      <c r="F18" s="7">
        <v>1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3</v>
      </c>
      <c r="L18" s="3">
        <f>VLOOKUP(3,Planilha1!$B$14:$J$17,6,0)</f>
        <v>0</v>
      </c>
      <c r="M18" s="3">
        <f>VLOOKUP(3,Planilha1!$B$14:$J$17,7,0)</f>
        <v>3</v>
      </c>
      <c r="N18" s="3">
        <f>VLOOKUP(3,Planilha1!$B$14:$J$17,8,0)</f>
        <v>0</v>
      </c>
      <c r="O18" s="3">
        <f>VLOOKUP(3,Planilha1!$B$14:$J$17,5,0)</f>
        <v>4</v>
      </c>
      <c r="P18" s="3">
        <f>VLOOKUP(3,Planilha1!$B$14:$J$17,9,0)</f>
        <v>4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0</v>
      </c>
      <c r="E19" s="41" t="s">
        <v>11</v>
      </c>
      <c r="F19" s="7">
        <v>1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3</v>
      </c>
      <c r="P19" s="3">
        <f>VLOOKUP(4,Planilha1!$B$14:$J$17,9,0)</f>
        <v>5</v>
      </c>
      <c r="Q19" s="3">
        <f>VLOOKUP(4,Planilha1!$B$14:$J$17,4,0)</f>
        <v>-2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0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0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45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3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1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Espanha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0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5</v>
      </c>
      <c r="P25" s="3">
        <f>VLOOKUP(1,Planilha1!$B$23:$J$26,9,0)</f>
        <v>0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0</v>
      </c>
      <c r="E26" s="41" t="s">
        <v>11</v>
      </c>
      <c r="F26" s="7">
        <v>0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3</v>
      </c>
      <c r="P26" s="3">
        <f>VLOOKUP(2,Planilha1!$B$23:$J$26,9,0)</f>
        <v>3</v>
      </c>
      <c r="Q26" s="3">
        <f>VLOOKUP(2,Planilha1!$B$23:$J$26,4,0)</f>
        <v>0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França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1</v>
      </c>
      <c r="E27" s="41" t="s">
        <v>11</v>
      </c>
      <c r="F27" s="7">
        <v>0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2</v>
      </c>
      <c r="L27" s="3">
        <f>VLOOKUP(3,Planilha1!$B$23:$J$26,6,0)</f>
        <v>0</v>
      </c>
      <c r="M27" s="3">
        <f>VLOOKUP(3,Planilha1!$B$23:$J$26,7,0)</f>
        <v>2</v>
      </c>
      <c r="N27" s="3">
        <f>VLOOKUP(3,Planilha1!$B$23:$J$26,8,0)</f>
        <v>1</v>
      </c>
      <c r="O27" s="3">
        <f>VLOOKUP(3,Planilha1!$B$23:$J$26,5,0)</f>
        <v>1</v>
      </c>
      <c r="P27" s="3">
        <f>VLOOKUP(3,Planilha1!$B$23:$J$26,9,0)</f>
        <v>2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86" t="s">
        <v>43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45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1</v>
      </c>
      <c r="E28" s="41" t="s">
        <v>11</v>
      </c>
      <c r="F28" s="7">
        <v>2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1</v>
      </c>
      <c r="P28" s="3">
        <f>VLOOKUP(4,Planilha1!$B$23:$J$26,9,0)</f>
        <v>5</v>
      </c>
      <c r="Q28" s="3">
        <f>VLOOKUP(4,Planilha1!$B$23:$J$26,4,0)</f>
        <v>-4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12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Uruguai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2</v>
      </c>
      <c r="E32" s="41" t="s">
        <v>11</v>
      </c>
      <c r="F32" s="7">
        <v>0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1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Portugal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45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Sérvia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1</v>
      </c>
      <c r="E34" s="41" t="s">
        <v>11</v>
      </c>
      <c r="F34" s="7">
        <v>0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0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1</v>
      </c>
      <c r="E35" s="41" t="s">
        <v>11</v>
      </c>
      <c r="F35" s="7">
        <v>0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3</v>
      </c>
      <c r="P35" s="3">
        <f>VLOOKUP(2,Planilha1!$B$32:$J$35,9,0)</f>
        <v>2</v>
      </c>
      <c r="Q35" s="3">
        <f>VLOOKUP(2,Planilha1!$B$32:$J$35,4,0)</f>
        <v>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3</v>
      </c>
      <c r="E36" s="41" t="s">
        <v>11</v>
      </c>
      <c r="F36" s="7">
        <v>0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3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0</v>
      </c>
      <c r="E37" s="41" t="s">
        <v>11</v>
      </c>
      <c r="F37" s="7">
        <v>1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6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3</v>
      </c>
      <c r="E41" s="41" t="s">
        <v>11</v>
      </c>
      <c r="F41" s="7">
        <v>1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3</v>
      </c>
      <c r="E42" s="41" t="s">
        <v>11</v>
      </c>
      <c r="F42" s="7">
        <v>0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1</v>
      </c>
      <c r="G43" s="70" t="s">
        <v>43</v>
      </c>
      <c r="H43" s="70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2</v>
      </c>
      <c r="Q43" s="3">
        <f>VLOOKUP(1,Planilha1!$B$41:$J44,4,0)</f>
        <v>6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2</v>
      </c>
      <c r="G44" s="70" t="s">
        <v>2</v>
      </c>
      <c r="H44" s="70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5</v>
      </c>
      <c r="P44" s="3">
        <f>VLOOKUP(2,Planilha1!$B$41:$J44,9,0)</f>
        <v>2</v>
      </c>
      <c r="Q44" s="3">
        <f>VLOOKUP(2,Planilha1!$B$41:$J44,4,0)</f>
        <v>3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1</v>
      </c>
      <c r="E45" s="41" t="s">
        <v>11</v>
      </c>
      <c r="F45" s="7">
        <v>0</v>
      </c>
      <c r="G45" s="70" t="s">
        <v>2</v>
      </c>
      <c r="H45" s="70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5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1</v>
      </c>
      <c r="E46" s="41" t="s">
        <v>11</v>
      </c>
      <c r="F46" s="7">
        <v>4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3</v>
      </c>
      <c r="P46" s="3">
        <f>VLOOKUP(4,Planilha1!$B$41:$J44,9,0)</f>
        <v>9</v>
      </c>
      <c r="Q46" s="3">
        <f>VLOOKUP(4,Planilha1!$B$41:$J44,4,0)</f>
        <v>-6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3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0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2</v>
      </c>
      <c r="E52" s="41" t="s">
        <v>11</v>
      </c>
      <c r="F52" s="7">
        <v>0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0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1</v>
      </c>
      <c r="E53" s="41" t="s">
        <v>11</v>
      </c>
      <c r="F53" s="7">
        <v>2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2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1</v>
      </c>
      <c r="E54" s="41" t="s">
        <v>11</v>
      </c>
      <c r="F54" s="7">
        <v>0</v>
      </c>
      <c r="G54" s="70" t="s">
        <v>47</v>
      </c>
      <c r="H54" s="70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6</v>
      </c>
      <c r="Q54" s="3">
        <f>VLOOKUP(3,Planilha1!$B$50:$J53,4,0)</f>
        <v>-4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1</v>
      </c>
      <c r="E55" s="41" t="s">
        <v>11</v>
      </c>
      <c r="F55" s="7">
        <v>1</v>
      </c>
      <c r="G55" s="70" t="s">
        <v>13</v>
      </c>
      <c r="H55" s="70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2</v>
      </c>
      <c r="E59" s="41" t="s">
        <v>11</v>
      </c>
      <c r="F59" s="7">
        <v>0</v>
      </c>
      <c r="G59" s="70" t="s">
        <v>49</v>
      </c>
      <c r="H59" s="70"/>
      <c r="I59" s="8">
        <v>0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1</v>
      </c>
      <c r="E60" s="41" t="s">
        <v>11</v>
      </c>
      <c r="F60" s="7">
        <v>1</v>
      </c>
      <c r="G60" s="70" t="s">
        <v>21</v>
      </c>
      <c r="H60" s="70"/>
      <c r="I60" s="8">
        <f t="shared" ref="I60:I64" si="6">IF(AND(D60="",F60=""),"",IF(AND(ISNUMBER(D60),ISNUMBER(F60)),1,-1))</f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1</v>
      </c>
      <c r="E61" s="41" t="s">
        <v>11</v>
      </c>
      <c r="F61" s="7">
        <v>0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5</v>
      </c>
      <c r="P61" s="3">
        <f>VLOOKUP(1,Planilha1!$B$59:$J62,9,0)</f>
        <v>0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1</v>
      </c>
      <c r="E62" s="41" t="s">
        <v>11</v>
      </c>
      <c r="F62" s="7">
        <v>0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2</v>
      </c>
      <c r="P62" s="3">
        <f>VLOOKUP(2,Planilha1!$B$59:$J62,9,0)</f>
        <v>3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2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3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1</v>
      </c>
      <c r="P64" s="3">
        <f>VLOOKUP(4,Planilha1!$B$59:$J62,9,0)</f>
        <v>4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1</v>
      </c>
      <c r="E70" s="41" t="s">
        <v>11</v>
      </c>
      <c r="F70" s="7">
        <v>0</v>
      </c>
      <c r="G70" s="70" t="s">
        <v>12</v>
      </c>
      <c r="H70" s="70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6</v>
      </c>
      <c r="L70" s="3">
        <f>VLOOKUP(1,Planilha1!$B$68:$J71,6,0)</f>
        <v>2</v>
      </c>
      <c r="M70" s="3">
        <f>VLOOKUP(1,Planilha1!$B$68:$J71,7,0)</f>
        <v>0</v>
      </c>
      <c r="N70" s="3">
        <f>VLOOKUP(1,Planilha1!$B$68:$J71,8,0)</f>
        <v>1</v>
      </c>
      <c r="O70" s="3">
        <f>VLOOKUP(1,Planilha1!$B$68:$J71,5,0)</f>
        <v>4</v>
      </c>
      <c r="P70" s="3">
        <f>VLOOKUP(1,Planilha1!$B$68:$J71,9,0)</f>
        <v>2</v>
      </c>
      <c r="Q70" s="3">
        <f>VLOOKUP(1,Planilha1!$B$68:$J71,4,0)</f>
        <v>2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0</v>
      </c>
      <c r="E71" s="41" t="s">
        <v>11</v>
      </c>
      <c r="F71" s="7">
        <v>1</v>
      </c>
      <c r="G71" s="70" t="s">
        <v>52</v>
      </c>
      <c r="H71" s="70"/>
      <c r="I71" s="8">
        <f t="shared" si="7"/>
        <v>1</v>
      </c>
      <c r="J71" s="5" t="str">
        <f>VLOOKUP(2,Planilha1!$B$68:$J71,2,0)</f>
        <v>Portugal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3</v>
      </c>
      <c r="P71" s="3">
        <f>VLOOKUP(2,Planilha1!$B$68:$J71,9,0)</f>
        <v>1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0</v>
      </c>
      <c r="E72" s="41" t="s">
        <v>11</v>
      </c>
      <c r="F72" s="7">
        <v>1</v>
      </c>
      <c r="G72" s="70" t="s">
        <v>52</v>
      </c>
      <c r="H72" s="70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6</v>
      </c>
      <c r="L72" s="3">
        <f>VLOOKUP(3,Planilha1!$B$68:$J71,6,0)</f>
        <v>2</v>
      </c>
      <c r="M72" s="3">
        <f>VLOOKUP(3,Planilha1!$B$68:$J71,7,0)</f>
        <v>0</v>
      </c>
      <c r="N72" s="3">
        <f>VLOOKUP(3,Planilha1!$B$68:$J71,8,0)</f>
        <v>1</v>
      </c>
      <c r="O72" s="3">
        <f>VLOOKUP(3,Planilha1!$B$68:$J71,5,0)</f>
        <v>3</v>
      </c>
      <c r="P72" s="3">
        <f>VLOOKUP(3,Planilha1!$B$68:$J71,9,0)</f>
        <v>2</v>
      </c>
      <c r="Q72" s="3">
        <f>VLOOKUP(3,Planilha1!$B$68:$J71,4,0)</f>
        <v>1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2</v>
      </c>
      <c r="G73" s="70" t="s">
        <v>12</v>
      </c>
      <c r="H73" s="70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0</v>
      </c>
      <c r="P73" s="3">
        <f>VLOOKUP(4,Planilha1!$B$68:$J71,9,0)</f>
        <v>5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399903040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4</v>
      </c>
      <c r="E5" s="1">
        <f>(Palpites!D5-Palpites!F5)+(Palpites!D7-Palpites!F7)+(Palpites!D9-Palpites!F9)</f>
        <v>-1</v>
      </c>
      <c r="F5" s="1">
        <f>Palpites!D5+Palpites!D7+Palpites!D9</f>
        <v>3</v>
      </c>
      <c r="G5" s="1">
        <f>COUNTIF(L5:N5,"V")</f>
        <v>1</v>
      </c>
      <c r="H5" s="1">
        <f>COUNTIF(L5:N5,"e")</f>
        <v>1</v>
      </c>
      <c r="I5" s="1">
        <f>COUNTIF(L5:N5,"D")</f>
        <v>1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99803030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1</v>
      </c>
      <c r="E6" s="1">
        <f>(Palpites!D6-Palpites!F6)+(Palpites!F7-Palpites!D7)+(Palpites!F10-Palpites!D10)</f>
        <v>-2</v>
      </c>
      <c r="F6" s="1">
        <f>Palpites!D6+Palpites!F7+Palpites!F10</f>
        <v>3</v>
      </c>
      <c r="G6" s="1">
        <f>COUNTIF(L6:N6,"V")</f>
        <v>0</v>
      </c>
      <c r="H6" s="1">
        <f>COUNTIF(L6:N6,"e")</f>
        <v>1</v>
      </c>
      <c r="I6" s="1">
        <f>COUNTIF(L6:N6,"D")</f>
        <v>2</v>
      </c>
      <c r="J6" s="1">
        <f>F6-E6</f>
        <v>5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400003020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E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700306010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3</v>
      </c>
      <c r="F8" s="1">
        <f>Palpites!F9+Palpites!F8+Palpites!F6</f>
        <v>6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E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Portugal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700305040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3</v>
      </c>
      <c r="F14" s="1">
        <f>Palpites!D14+Palpites!D16+Palpites!D18</f>
        <v>5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E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399902030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-1</v>
      </c>
      <c r="F15" s="1">
        <f>Palpites!D15+Palpites!F16+Palpites!F19</f>
        <v>2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99803020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-2</v>
      </c>
      <c r="F16" s="1">
        <f>Palpites!F14+Palpites!D17+Palpites!D19</f>
        <v>3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Uruguai</v>
      </c>
    </row>
    <row r="17" spans="1:23" x14ac:dyDescent="0.3">
      <c r="A17" s="1">
        <f>100000000*D17+100000*E17+1000*F17+K17*10</f>
        <v>300004010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3</v>
      </c>
      <c r="E17" s="1">
        <f>Palpites!F15-Palpites!D15+Palpites!F17-Palpites!D17+Palpites!F18-Palpites!D18</f>
        <v>0</v>
      </c>
      <c r="F17" s="1">
        <f>Palpites!F15+Palpites!F17+Palpites!F18</f>
        <v>4</v>
      </c>
      <c r="G17" s="1">
        <f>COUNTIF(L17:N17,"V")</f>
        <v>0</v>
      </c>
      <c r="H17" s="1">
        <f>COUNTIF(L17:N17,"e")</f>
        <v>3</v>
      </c>
      <c r="I17" s="1">
        <f>COUNTIF(L17:N17,"D")</f>
        <v>0</v>
      </c>
      <c r="J17" s="1">
        <f>F17-E17</f>
        <v>4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E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900505040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5</v>
      </c>
      <c r="F23" s="1">
        <f>Palpites!D23+Palpites!D25+Palpites!D27</f>
        <v>5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0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400003030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99601020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-4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5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E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199901010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2</v>
      </c>
      <c r="E26" s="1">
        <f>Palpites!F24-Palpites!D24+Palpites!F26-Palpites!D26+Palpites!F27-Palpites!D27</f>
        <v>-1</v>
      </c>
      <c r="F26" s="1">
        <f>Palpites!F24+Palpites!F26+Palpites!F27</f>
        <v>1</v>
      </c>
      <c r="G26" s="1">
        <f>COUNTIF(L26:N26,"V")</f>
        <v>0</v>
      </c>
      <c r="H26" s="1">
        <f>COUNTIF(L26:N26,"e")</f>
        <v>2</v>
      </c>
      <c r="I26" s="1">
        <f>COUNTIF(L26:N26,"D")</f>
        <v>1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E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6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600103030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1</v>
      </c>
      <c r="F33" s="1">
        <f>Palpites!D33+Palpites!F34+Palpites!F37</f>
        <v>3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299801020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-2</v>
      </c>
      <c r="F34" s="1">
        <f>Palpites!F32+Palpites!D35+Palpites!D37</f>
        <v>1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3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-498990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-5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700305040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3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700608030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6</v>
      </c>
      <c r="F42" s="1">
        <f>Palpites!D42+Palpites!F43+Palpites!F46</f>
        <v>8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2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-596980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-6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9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299702010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-3</v>
      </c>
      <c r="F44" s="1">
        <f>Palpites!F42+Palpites!F44+Palpites!F45</f>
        <v>2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900606040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6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0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99601030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-4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2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600204010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2</v>
      </c>
      <c r="F53" s="1">
        <f>Palpites!F51+Palpites!F53+Palpites!F54</f>
        <v>4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900505040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5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0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199902030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2</v>
      </c>
      <c r="E60" s="1">
        <f>Palpites!D60-Palpites!F60+Palpites!F61-Palpites!D61+Palpites!F64-Palpites!D64</f>
        <v>-1</v>
      </c>
      <c r="F60" s="1">
        <f>Palpites!D60+Palpites!F61+Palpites!F64</f>
        <v>2</v>
      </c>
      <c r="G60" s="1">
        <f>COUNTIF(L60:N60,"V")</f>
        <v>0</v>
      </c>
      <c r="H60" s="1">
        <f>COUNTIF(L60:N60,"e")</f>
        <v>2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399902020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2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3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99701010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-3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4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600203040</v>
      </c>
      <c r="B68" s="1">
        <f>RANK(A68,$A$68:$A$71)</f>
        <v>2</v>
      </c>
      <c r="C68" s="1" t="str">
        <f>Palpites!B68</f>
        <v>Portugal</v>
      </c>
      <c r="D68" s="1">
        <f>3*COUNTIF(L68:N68,"V")+COUNTIF(L68:N68,"E")</f>
        <v>6</v>
      </c>
      <c r="E68" s="1">
        <f>Palpites!D68-Palpites!F68+Palpites!D70-Palpites!F70+Palpites!D72-Palpites!F72</f>
        <v>2</v>
      </c>
      <c r="F68" s="1">
        <f>Palpites!D68+Palpites!D70+Palpites!D72</f>
        <v>3</v>
      </c>
      <c r="G68" s="1">
        <f>COUNTIF(L68:N68,"V")</f>
        <v>2</v>
      </c>
      <c r="H68" s="1">
        <f>COUNTIF(L68:N68,"e")</f>
        <v>0</v>
      </c>
      <c r="I68" s="1">
        <f>COUNTIF(L68:N68,"D")</f>
        <v>1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D</v>
      </c>
    </row>
    <row r="69" spans="1:14" x14ac:dyDescent="0.3">
      <c r="A69" s="1">
        <f>100000000*D69+100000*E69+1000*F69+K69*10</f>
        <v>600204030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4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-499980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-5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600103010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6</v>
      </c>
      <c r="E71" s="1">
        <f>Palpites!F69-Palpites!D69+Palpites!F71-Palpites!D71+Palpites!F72-Palpites!D72</f>
        <v>1</v>
      </c>
      <c r="F71" s="1">
        <f>Palpites!F69+Palpites!F71+Palpites!F72</f>
        <v>3</v>
      </c>
      <c r="G71" s="1">
        <f>COUNTIF(L71:N71,"V")</f>
        <v>2</v>
      </c>
      <c r="H71" s="1">
        <f>COUNTIF(L71:N71,"e")</f>
        <v>0</v>
      </c>
      <c r="I71" s="1">
        <f>COUNTIF(L71:N71,"D")</f>
        <v>1</v>
      </c>
      <c r="J71" s="1">
        <f>F71-E71</f>
        <v>2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V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2022-11-19T18:41:48Z</dcterms:modified>
</cp:coreProperties>
</file>