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15132085-3A8C-4DAF-9D67-482338299425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<sst xmlns="http://schemas.openxmlformats.org/spreadsheetml/2006/main" count="415" uniqueCount="109">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</sst>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3.png"/><Relationship Id="rId21" Type="http://schemas.openxmlformats.org/officeDocument/2006/relationships/image" Target="../media/image19.png"/><Relationship Id="rId42" Type="http://schemas.openxmlformats.org/officeDocument/2006/relationships/hyperlink" Target="https://en.wikinews.org/wiki/File:Flag_of_England.svg" TargetMode="External"/><Relationship Id="rId47" Type="http://schemas.openxmlformats.org/officeDocument/2006/relationships/image" Target="../media/image39.png"/><Relationship Id="rId63" Type="http://schemas.openxmlformats.org/officeDocument/2006/relationships/image" Target="../media/image55.png"/><Relationship Id="rId68" Type="http://schemas.openxmlformats.org/officeDocument/2006/relationships/image" Target="../media/image60.png"/><Relationship Id="rId84" Type="http://schemas.openxmlformats.org/officeDocument/2006/relationships/image" Target="../media/image76.png"/><Relationship Id="rId89" Type="http://schemas.openxmlformats.org/officeDocument/2006/relationships/image" Target="../media/image81.png"/><Relationship Id="rId16" Type="http://schemas.openxmlformats.org/officeDocument/2006/relationships/hyperlink" Target="https://pixabay.com/en/uruguay-flag-symbol-country-nation-26970/" TargetMode="External"/><Relationship Id="rId11" Type="http://schemas.openxmlformats.org/officeDocument/2006/relationships/image" Target="../media/image12.png"/><Relationship Id="rId32" Type="http://schemas.openxmlformats.org/officeDocument/2006/relationships/hyperlink" Target="https://www.wikidata.org/wiki/Q4847867" TargetMode="External"/><Relationship Id="rId37" Type="http://schemas.openxmlformats.org/officeDocument/2006/relationships/image" Target="../media/image31.jpe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74" Type="http://schemas.openxmlformats.org/officeDocument/2006/relationships/image" Target="../media/image66.png"/><Relationship Id="rId79" Type="http://schemas.openxmlformats.org/officeDocument/2006/relationships/image" Target="../media/image71.jpeg"/><Relationship Id="rId5" Type="http://schemas.openxmlformats.org/officeDocument/2006/relationships/image" Target="../media/image7.jpeg"/><Relationship Id="rId90" Type="http://schemas.openxmlformats.org/officeDocument/2006/relationships/image" Target="../media/image82.jpeg"/><Relationship Id="rId22" Type="http://schemas.openxmlformats.org/officeDocument/2006/relationships/image" Target="../media/image20.png"/><Relationship Id="rId27" Type="http://schemas.openxmlformats.org/officeDocument/2006/relationships/hyperlink" Target="https://bs.wikiquote.org/wiki/Datoteka:Flag_of_Senegal.svg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64" Type="http://schemas.openxmlformats.org/officeDocument/2006/relationships/image" Target="../media/image56.png"/><Relationship Id="rId69" Type="http://schemas.openxmlformats.org/officeDocument/2006/relationships/image" Target="../media/image61.png"/><Relationship Id="rId8" Type="http://schemas.openxmlformats.org/officeDocument/2006/relationships/hyperlink" Target="https://www.flickr.com/photos/azucrinarecords/6261316147/" TargetMode="External"/><Relationship Id="rId51" Type="http://schemas.openxmlformats.org/officeDocument/2006/relationships/image" Target="../media/image43.png"/><Relationship Id="rId72" Type="http://schemas.openxmlformats.org/officeDocument/2006/relationships/image" Target="../media/image64.png"/><Relationship Id="rId80" Type="http://schemas.openxmlformats.org/officeDocument/2006/relationships/image" Target="../media/image72.jpeg"/><Relationship Id="rId85" Type="http://schemas.openxmlformats.org/officeDocument/2006/relationships/image" Target="../media/image77.png"/><Relationship Id="rId93" Type="http://schemas.openxmlformats.org/officeDocument/2006/relationships/image" Target="../media/image85.png"/><Relationship Id="rId3" Type="http://schemas.openxmlformats.org/officeDocument/2006/relationships/image" Target="../media/image5.png"/><Relationship Id="rId12" Type="http://schemas.openxmlformats.org/officeDocument/2006/relationships/hyperlink" Target="https://en.wikipedia.org/wiki/Ghana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2.jpeg"/><Relationship Id="rId33" Type="http://schemas.openxmlformats.org/officeDocument/2006/relationships/image" Target="../media/image27.png"/><Relationship Id="rId38" Type="http://schemas.openxmlformats.org/officeDocument/2006/relationships/image" Target="../media/image32.png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67" Type="http://schemas.openxmlformats.org/officeDocument/2006/relationships/image" Target="../media/image59.png"/><Relationship Id="rId20" Type="http://schemas.openxmlformats.org/officeDocument/2006/relationships/hyperlink" Target="https://gartic.com.br/ciicerow/desenho-livre/coreia-do-sul" TargetMode="External"/><Relationship Id="rId41" Type="http://schemas.openxmlformats.org/officeDocument/2006/relationships/image" Target="../media/image34.png"/><Relationship Id="rId54" Type="http://schemas.openxmlformats.org/officeDocument/2006/relationships/image" Target="../media/image46.png"/><Relationship Id="rId62" Type="http://schemas.openxmlformats.org/officeDocument/2006/relationships/image" Target="../media/image54.png"/><Relationship Id="rId70" Type="http://schemas.openxmlformats.org/officeDocument/2006/relationships/image" Target="../media/image62.png"/><Relationship Id="rId75" Type="http://schemas.openxmlformats.org/officeDocument/2006/relationships/image" Target="../media/image67.png"/><Relationship Id="rId83" Type="http://schemas.openxmlformats.org/officeDocument/2006/relationships/image" Target="../media/image75.png"/><Relationship Id="rId88" Type="http://schemas.openxmlformats.org/officeDocument/2006/relationships/image" Target="../media/image80.png"/><Relationship Id="rId91" Type="http://schemas.openxmlformats.org/officeDocument/2006/relationships/image" Target="../media/image83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5.png"/><Relationship Id="rId23" Type="http://schemas.openxmlformats.org/officeDocument/2006/relationships/image" Target="../media/image21.jpeg"/><Relationship Id="rId28" Type="http://schemas.openxmlformats.org/officeDocument/2006/relationships/image" Target="../media/image24.jpeg"/><Relationship Id="rId36" Type="http://schemas.openxmlformats.org/officeDocument/2006/relationships/image" Target="../media/image30.jpe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jpeg"/><Relationship Id="rId31" Type="http://schemas.openxmlformats.org/officeDocument/2006/relationships/image" Target="../media/image26.pn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png"/><Relationship Id="rId65" Type="http://schemas.openxmlformats.org/officeDocument/2006/relationships/image" Target="../media/image57.png"/><Relationship Id="rId73" Type="http://schemas.openxmlformats.org/officeDocument/2006/relationships/image" Target="../media/image65.png"/><Relationship Id="rId78" Type="http://schemas.openxmlformats.org/officeDocument/2006/relationships/image" Target="../media/image70.png"/><Relationship Id="rId81" Type="http://schemas.openxmlformats.org/officeDocument/2006/relationships/image" Target="../media/image73.jpeg"/><Relationship Id="rId86" Type="http://schemas.openxmlformats.org/officeDocument/2006/relationships/image" Target="../media/image78.png"/><Relationship Id="rId94" Type="http://schemas.openxmlformats.org/officeDocument/2006/relationships/image" Target="../media/image86.png"/><Relationship Id="rId4" Type="http://schemas.openxmlformats.org/officeDocument/2006/relationships/image" Target="../media/image6.jpg"/><Relationship Id="rId9" Type="http://schemas.openxmlformats.org/officeDocument/2006/relationships/image" Target="../media/image10.jpe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9" Type="http://schemas.openxmlformats.org/officeDocument/2006/relationships/hyperlink" Target="https://www.partidosdelaroja.com/1970/01/estados-unidos.html" TargetMode="External"/><Relationship Id="rId34" Type="http://schemas.openxmlformats.org/officeDocument/2006/relationships/image" Target="../media/image28.png"/><Relationship Id="rId50" Type="http://schemas.openxmlformats.org/officeDocument/2006/relationships/image" Target="../media/image42.png"/><Relationship Id="rId55" Type="http://schemas.openxmlformats.org/officeDocument/2006/relationships/image" Target="../media/image47.png"/><Relationship Id="rId76" Type="http://schemas.openxmlformats.org/officeDocument/2006/relationships/image" Target="../media/image68.png"/><Relationship Id="rId7" Type="http://schemas.openxmlformats.org/officeDocument/2006/relationships/image" Target="../media/image9.jpeg"/><Relationship Id="rId71" Type="http://schemas.openxmlformats.org/officeDocument/2006/relationships/image" Target="../media/image63.png"/><Relationship Id="rId92" Type="http://schemas.openxmlformats.org/officeDocument/2006/relationships/image" Target="../media/image84.jpeg"/><Relationship Id="rId2" Type="http://schemas.openxmlformats.org/officeDocument/2006/relationships/image" Target="../media/image4.png"/><Relationship Id="rId29" Type="http://schemas.openxmlformats.org/officeDocument/2006/relationships/hyperlink" Target="http://www.public-domain-image.com/free-images/flags-of-the-world/flag-of-ecuador" TargetMode="External"/><Relationship Id="rId24" Type="http://schemas.openxmlformats.org/officeDocument/2006/relationships/hyperlink" Target="https://www.wallpaperflare.com/flag-qatar-qatari-qatar-large-flag-flag-of-qatar-wallpaper-grfaq" TargetMode="External"/><Relationship Id="rId40" Type="http://schemas.openxmlformats.org/officeDocument/2006/relationships/image" Target="../media/image33.png"/><Relationship Id="rId45" Type="http://schemas.openxmlformats.org/officeDocument/2006/relationships/image" Target="../media/image37.png"/><Relationship Id="rId66" Type="http://schemas.openxmlformats.org/officeDocument/2006/relationships/image" Target="../media/image58.png"/><Relationship Id="rId87" Type="http://schemas.openxmlformats.org/officeDocument/2006/relationships/image" Target="../media/image79.png"/><Relationship Id="rId61" Type="http://schemas.openxmlformats.org/officeDocument/2006/relationships/image" Target="../media/image53.png"/><Relationship Id="rId82" Type="http://schemas.openxmlformats.org/officeDocument/2006/relationships/image" Target="../media/image74.png"/><Relationship Id="rId19" Type="http://schemas.openxmlformats.org/officeDocument/2006/relationships/image" Target="../media/image18.png"/><Relationship Id="rId14" Type="http://schemas.openxmlformats.org/officeDocument/2006/relationships/image" Target="../media/image14.png"/><Relationship Id="rId30" Type="http://schemas.openxmlformats.org/officeDocument/2006/relationships/image" Target="../media/image25.jpeg"/><Relationship Id="rId35" Type="http://schemas.openxmlformats.org/officeDocument/2006/relationships/image" Target="../media/image29.jpeg"/><Relationship Id="rId56" Type="http://schemas.openxmlformats.org/officeDocument/2006/relationships/image" Target="../media/image48.png"/><Relationship Id="rId77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5936686" y="2928258"/>
          <a:ext cx="1717431" cy="3167742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492425" y="5133034"/>
          <a:ext cx="1103644" cy="1755950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514196" y="2025581"/>
          <a:ext cx="1103644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8945749" y="4304881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029293" y="4304881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5874191" y="2916011"/>
          <a:ext cx="1717432" cy="3167742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8879170" y="1998364"/>
          <a:ext cx="1124054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8850597" y="5186101"/>
          <a:ext cx="1124054" cy="1709687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A18" workbookViewId="0">
      <selection activeCell="S34" sqref="S34"/>
    </sheetView>
  </sheetViews>
  <sheetFormatPr defaultColWidth="8.77734375"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777343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55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55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12" zoomScale="91" zoomScaleNormal="91" workbookViewId="0">
      <selection activeCell="AX22" sqref="AX22"/>
    </sheetView>
  </sheetViews>
  <sheetFormatPr defaultColWidth="8.77734375" defaultRowHeight="14.4" x14ac:dyDescent="0.3"/>
  <cols>
    <col min="3" max="3" width="11.77734375" bestFit="1" customWidth="1"/>
    <col min="4" max="4" width="8.77734375" style="1"/>
    <col min="6" max="6" width="8.777343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77734375" style="10"/>
  </cols>
  <sheetData>
    <row r="1" spans="1:53" ht="71.55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0</v>
      </c>
      <c r="E5" s="49" t="s">
        <v>12</v>
      </c>
      <c r="F5" s="8">
        <v>2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0</v>
      </c>
      <c r="E6" s="42" t="s">
        <v>12</v>
      </c>
      <c r="F6" s="8">
        <v>3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0</v>
      </c>
      <c r="E7" s="42" t="s">
        <v>12</v>
      </c>
      <c r="F7" s="8">
        <v>0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9</v>
      </c>
      <c r="P7" s="4">
        <f>VLOOKUP(1,Planilha1!$A$5:$L$8,12,0)</f>
        <v>1</v>
      </c>
      <c r="Q7" s="4">
        <f>VLOOKUP(1,Planilha1!$A$5:$L$8,7,0)</f>
        <v>8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1</v>
      </c>
      <c r="E8" s="42" t="s">
        <v>12</v>
      </c>
      <c r="F8" s="8">
        <v>2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3</v>
      </c>
      <c r="Q8" s="4">
        <f>VLOOKUP(2,Planilha1!$A$5:$L$8,7,0)</f>
        <v>1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Equador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4</v>
      </c>
      <c r="G9" s="102" t="s">
        <v>21</v>
      </c>
      <c r="H9" s="102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2</v>
      </c>
      <c r="L9" s="3">
        <f>VLOOKUP(3,Planilha1!$A$5:$L$8,9,0)</f>
        <v>0</v>
      </c>
      <c r="M9" s="3">
        <f>VLOOKUP(3,Planilha1!$A$5:$L$8,10,0)</f>
        <v>2</v>
      </c>
      <c r="N9" s="4">
        <f>VLOOKUP(3,Planilha1!$A$5:$L$8,11,0)</f>
        <v>1</v>
      </c>
      <c r="O9" s="4">
        <f>VLOOKUP(3,Planilha1!$A$5:$L$8,8,0)</f>
        <v>1</v>
      </c>
      <c r="P9" s="4">
        <f>VLOOKUP(3,Planilha1!$A$5:$L$8,12,0)</f>
        <v>4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55" customHeight="1" thickBot="1" x14ac:dyDescent="0.35">
      <c r="A10" s="45">
        <v>44894</v>
      </c>
      <c r="B10" s="102" t="s">
        <v>24</v>
      </c>
      <c r="C10" s="102"/>
      <c r="D10" s="8">
        <v>1</v>
      </c>
      <c r="E10" s="42" t="s">
        <v>12</v>
      </c>
      <c r="F10" s="8">
        <v>1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0</v>
      </c>
      <c r="P10" s="4">
        <f>VLOOKUP(4,Planilha1!$A$5:$L$8,12,0)</f>
        <v>6</v>
      </c>
      <c r="Q10" s="4">
        <f>VLOOKUP(4,Planilha1!$A$5:$L$8,7,0)</f>
        <v>-6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3</v>
      </c>
      <c r="E14" s="42" t="s">
        <v>12</v>
      </c>
      <c r="F14" s="8">
        <v>0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55" customHeight="1" thickBot="1" x14ac:dyDescent="0.35">
      <c r="A15" s="45">
        <v>44886</v>
      </c>
      <c r="B15" s="102" t="s">
        <v>26</v>
      </c>
      <c r="C15" s="102"/>
      <c r="D15" s="8">
        <v>1</v>
      </c>
      <c r="E15" s="42" t="s">
        <v>12</v>
      </c>
      <c r="F15" s="8">
        <v>0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2</v>
      </c>
      <c r="E16" s="42" t="s">
        <v>12</v>
      </c>
      <c r="F16" s="8">
        <v>0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1</v>
      </c>
      <c r="Q16" s="4">
        <f>VLOOKUP(1,Planilha1!$A$14:$L$17,7,0)</f>
        <v>6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8" customHeight="1" thickBot="1" x14ac:dyDescent="0.35">
      <c r="A17" s="45">
        <v>44890</v>
      </c>
      <c r="B17" s="102" t="s">
        <v>27</v>
      </c>
      <c r="C17" s="102"/>
      <c r="D17" s="8">
        <v>0</v>
      </c>
      <c r="E17" s="42" t="s">
        <v>12</v>
      </c>
      <c r="F17" s="8">
        <v>1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2</v>
      </c>
      <c r="P17" s="4">
        <f>VLOOKUP(2,Planilha1!$A$14:$L$17,12,0)</f>
        <v>2</v>
      </c>
      <c r="Q17" s="4">
        <f>VLOOKUP(2,Planilha1!$A$14:$L$17,7,0)</f>
        <v>0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Polônia</v>
      </c>
      <c r="BA17" s="78"/>
      <c r="BB17" s="16"/>
    </row>
    <row r="18" spans="1:54" ht="15.45" customHeight="1" thickBot="1" x14ac:dyDescent="0.35">
      <c r="A18" s="45">
        <v>44894</v>
      </c>
      <c r="B18" s="102" t="s">
        <v>25</v>
      </c>
      <c r="C18" s="102"/>
      <c r="D18" s="8">
        <v>2</v>
      </c>
      <c r="E18" s="42" t="s">
        <v>12</v>
      </c>
      <c r="F18" s="8">
        <v>1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3</v>
      </c>
      <c r="L18" s="3">
        <f>VLOOKUP(3,Planilha1!$A$14:$L$17,9,0)</f>
        <v>1</v>
      </c>
      <c r="M18" s="3">
        <f>VLOOKUP(3,Planilha1!$A$14:$L$17,10,0)</f>
        <v>0</v>
      </c>
      <c r="N18" s="4">
        <f>VLOOKUP(3,Planilha1!$A$14:$L$17,11,0)</f>
        <v>2</v>
      </c>
      <c r="O18" s="4">
        <f>VLOOKUP(3,Planilha1!$A$14:$L$17,8,0)</f>
        <v>2</v>
      </c>
      <c r="P18" s="4">
        <f>VLOOKUP(3,Planilha1!$A$14:$L$17,12,0)</f>
        <v>3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102" t="s">
        <v>27</v>
      </c>
      <c r="C19" s="102"/>
      <c r="D19" s="8">
        <v>0</v>
      </c>
      <c r="E19" s="42" t="s">
        <v>12</v>
      </c>
      <c r="F19" s="8">
        <v>1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5</v>
      </c>
      <c r="Q19" s="4">
        <f>VLOOKUP(4,Planilha1!$A$14:$L$17,7,0)</f>
        <v>-5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0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0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44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Espanha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Bélgica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3</v>
      </c>
      <c r="E23" s="42" t="s">
        <v>12</v>
      </c>
      <c r="F23" s="8">
        <v>0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1</v>
      </c>
      <c r="E24" s="42" t="s">
        <v>12</v>
      </c>
      <c r="F24" s="8">
        <v>1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Croácia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Alemanha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2</v>
      </c>
      <c r="E25" s="42" t="s">
        <v>12</v>
      </c>
      <c r="F25" s="8">
        <v>0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1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0</v>
      </c>
      <c r="E26" s="42" t="s">
        <v>12</v>
      </c>
      <c r="F26" s="8">
        <v>2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4</v>
      </c>
      <c r="P26" s="4">
        <f>VLOOKUP(2,Planilha1!$A$23:$L$26,12,0)</f>
        <v>3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França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1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3</v>
      </c>
      <c r="P27" s="4">
        <f>VLOOKUP(3,Planilha1!$A$23:$L$26,12,0)</f>
        <v>3</v>
      </c>
      <c r="Q27" s="4">
        <f>VLOOKUP(3,Planilha1!$A$23:$L$26,7,0)</f>
        <v>0</v>
      </c>
      <c r="S27" s="7"/>
      <c r="T27" s="10"/>
      <c r="U27" s="10"/>
      <c r="V27" s="10"/>
      <c r="W27" s="10"/>
      <c r="X27" s="10"/>
      <c r="Y27" s="74" t="s">
        <v>43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44</v>
      </c>
      <c r="AW27" s="72"/>
      <c r="AX27" s="16"/>
      <c r="AY27" s="10"/>
      <c r="AZ27" s="10"/>
      <c r="BA27" s="10"/>
    </row>
    <row r="28" spans="1:54" ht="14.55" customHeight="1" thickBot="1" x14ac:dyDescent="0.35">
      <c r="A28" s="45">
        <v>44895</v>
      </c>
      <c r="B28" s="102" t="s">
        <v>31</v>
      </c>
      <c r="C28" s="102"/>
      <c r="D28" s="8">
        <v>0</v>
      </c>
      <c r="E28" s="42" t="s">
        <v>12</v>
      </c>
      <c r="F28" s="8">
        <v>2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7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51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Portugal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4</v>
      </c>
      <c r="E32" s="42" t="s">
        <v>12</v>
      </c>
      <c r="F32" s="8">
        <v>0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1</v>
      </c>
      <c r="E33" s="42" t="s">
        <v>12</v>
      </c>
      <c r="F33" s="8">
        <v>0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Uruguai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Suíça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0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8</v>
      </c>
      <c r="P34" s="4">
        <f>VLOOKUP(1,Planilha1!$A$32:$L$35,12,0)</f>
        <v>0</v>
      </c>
      <c r="Q34" s="4">
        <f>VLOOKUP(1,Planilha1!$A$32:$L$35,7,0)</f>
        <v>8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0</v>
      </c>
      <c r="E35" s="42" t="s">
        <v>12</v>
      </c>
      <c r="F35" s="8">
        <v>0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2</v>
      </c>
      <c r="P35" s="4">
        <f>VLOOKUP(2,Planilha1!$A$32:$L$35,12,0)</f>
        <v>2</v>
      </c>
      <c r="Q35" s="4">
        <f>VLOOKUP(2,Planilha1!$A$32:$L$35,7,0)</f>
        <v>0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2</v>
      </c>
      <c r="E36" s="42" t="s">
        <v>12</v>
      </c>
      <c r="F36" s="8">
        <v>0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0</v>
      </c>
      <c r="P36" s="4">
        <f>VLOOKUP(3,Planilha1!$A$32:$L$35,12,0)</f>
        <v>3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102" t="s">
        <v>71</v>
      </c>
      <c r="C37" s="102"/>
      <c r="D37" s="8">
        <v>0</v>
      </c>
      <c r="E37" s="42" t="s">
        <v>12</v>
      </c>
      <c r="F37" s="8">
        <v>1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0</v>
      </c>
      <c r="P37" s="4">
        <f>VLOOKUP(4,Planilha1!$A$32:$L$35,12,0)</f>
        <v>5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2</v>
      </c>
      <c r="E41" s="42" t="s">
        <v>12</v>
      </c>
      <c r="F41" s="8">
        <v>0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3</v>
      </c>
      <c r="E42" s="42" t="s">
        <v>12</v>
      </c>
      <c r="F42" s="8">
        <v>0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1</v>
      </c>
      <c r="E43" s="42" t="s">
        <v>12</v>
      </c>
      <c r="F43" s="8">
        <v>1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7</v>
      </c>
      <c r="P43" s="4">
        <f>VLOOKUP(1,Planilha1!$A$41:$L$44,12,0)</f>
        <v>1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0</v>
      </c>
      <c r="E44" s="42" t="s">
        <v>12</v>
      </c>
      <c r="F44" s="8">
        <v>0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6</v>
      </c>
      <c r="P44" s="4">
        <f>VLOOKUP(2,Planilha1!$A$41:$L$44,12,0)</f>
        <v>1</v>
      </c>
      <c r="Q44" s="4">
        <f>VLOOKUP(2,Planilha1!$A$41:$L$44,7,0)</f>
        <v>5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55" customHeight="1" x14ac:dyDescent="0.3">
      <c r="A45" s="45">
        <v>44896</v>
      </c>
      <c r="B45" s="102" t="s">
        <v>43</v>
      </c>
      <c r="C45" s="102"/>
      <c r="D45" s="8">
        <v>4</v>
      </c>
      <c r="E45" s="42" t="s">
        <v>12</v>
      </c>
      <c r="F45" s="8">
        <v>0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1</v>
      </c>
      <c r="L45" s="3">
        <f>VLOOKUP(3,Planilha1!$A$41:$L$44,9,0)</f>
        <v>0</v>
      </c>
      <c r="M45" s="3">
        <f>VLOOKUP(3,Planilha1!$A$41:$L$44,10,0)</f>
        <v>1</v>
      </c>
      <c r="N45" s="4">
        <f>VLOOKUP(3,Planilha1!$A$41:$L$44,11,0)</f>
        <v>2</v>
      </c>
      <c r="O45" s="4">
        <f>VLOOKUP(3,Planilha1!$A$41:$L$44,8,0)</f>
        <v>0</v>
      </c>
      <c r="P45" s="4">
        <f>VLOOKUP(3,Planilha1!$A$41:$L$44,12,0)</f>
        <v>4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0</v>
      </c>
      <c r="E46" s="42" t="s">
        <v>12</v>
      </c>
      <c r="F46" s="8">
        <v>2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1</v>
      </c>
      <c r="L46" s="3">
        <f>VLOOKUP(4,Planilha1!$A$41:$L$44,9,0)</f>
        <v>0</v>
      </c>
      <c r="M46" s="3">
        <f>VLOOKUP(4,Planilha1!$A$41:$L$44,10,0)</f>
        <v>1</v>
      </c>
      <c r="N46" s="4">
        <f>VLOOKUP(4,Planilha1!$A$41:$L$44,11,0)</f>
        <v>2</v>
      </c>
      <c r="O46" s="4">
        <f>VLOOKUP(4,Planilha1!$A$41:$L$44,8,0)</f>
        <v>0</v>
      </c>
      <c r="P46" s="4">
        <f>VLOOKUP(4,Planilha1!$A$41:$L$44,12,0)</f>
        <v>7</v>
      </c>
      <c r="Q46" s="4">
        <f>VLOOKUP(4,Planilha1!$A$41:$L$44,7,0)</f>
        <v>-7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4</v>
      </c>
      <c r="E50" s="42" t="s">
        <v>12</v>
      </c>
      <c r="F50" s="8">
        <v>0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1</v>
      </c>
      <c r="E51" s="42" t="s">
        <v>12</v>
      </c>
      <c r="F51" s="8">
        <v>2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3</v>
      </c>
      <c r="E52" s="42" t="s">
        <v>12</v>
      </c>
      <c r="F52" s="8">
        <v>0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9</v>
      </c>
      <c r="P52" s="4">
        <f>VLOOKUP(1,Planilha1!$A$50:$L$53,12,0)</f>
        <v>1</v>
      </c>
      <c r="Q52" s="4">
        <f>VLOOKUP(1,Planilha1!$A$50:$L$53,7,0)</f>
        <v>8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0</v>
      </c>
      <c r="E53" s="42" t="s">
        <v>12</v>
      </c>
      <c r="F53" s="8">
        <v>2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5</v>
      </c>
      <c r="P53" s="4">
        <f>VLOOKUP(2,Planilha1!$A$50:$L$53,12,0)</f>
        <v>3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102" t="s">
        <v>46</v>
      </c>
      <c r="C54" s="102"/>
      <c r="D54" s="8">
        <v>2</v>
      </c>
      <c r="E54" s="42" t="s">
        <v>12</v>
      </c>
      <c r="F54" s="8">
        <v>1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1</v>
      </c>
      <c r="L54" s="3">
        <f>VLOOKUP(3,Planilha1!$A$50:$L$53,9,0)</f>
        <v>0</v>
      </c>
      <c r="M54" s="3">
        <f>VLOOKUP(3,Planilha1!$A$50:$L$53,10,0)</f>
        <v>1</v>
      </c>
      <c r="N54" s="4">
        <f>VLOOKUP(3,Planilha1!$A$50:$L$53,11,0)</f>
        <v>2</v>
      </c>
      <c r="O54" s="4">
        <f>VLOOKUP(3,Planilha1!$A$50:$L$53,8,0)</f>
        <v>1</v>
      </c>
      <c r="P54" s="4">
        <f>VLOOKUP(3,Planilha1!$A$50:$L$53,12,0)</f>
        <v>5</v>
      </c>
      <c r="Q54" s="4">
        <f>VLOOKUP(3,Planilha1!$A$50:$L$53,7,0)</f>
        <v>-4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0</v>
      </c>
      <c r="E55" s="42" t="s">
        <v>12</v>
      </c>
      <c r="F55" s="8">
        <v>0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0</v>
      </c>
      <c r="P55" s="4">
        <f>VLOOKUP(4,Planilha1!$A$50:$L$53,12,0)</f>
        <v>6</v>
      </c>
      <c r="Q55" s="4">
        <f>VLOOKUP(4,Planilha1!$A$50:$L$53,7,0)</f>
        <v>-6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1</v>
      </c>
      <c r="E59" s="42" t="s">
        <v>12</v>
      </c>
      <c r="F59" s="8">
        <v>0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2</v>
      </c>
      <c r="E60" s="42" t="s">
        <v>12</v>
      </c>
      <c r="F60" s="8">
        <v>0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2</v>
      </c>
      <c r="E61" s="42" t="s">
        <v>12</v>
      </c>
      <c r="F61" s="8">
        <v>1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5</v>
      </c>
      <c r="P61" s="4">
        <f>VLOOKUP(1,Planilha1!$A$59:$L$62,12,0)</f>
        <v>1</v>
      </c>
      <c r="Q61" s="4">
        <f>VLOOKUP(1,Planilha1!$A$59:$L$62,7,0)</f>
        <v>4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1</v>
      </c>
      <c r="E62" s="42" t="s">
        <v>12</v>
      </c>
      <c r="F62" s="8">
        <v>0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3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55" customHeight="1" x14ac:dyDescent="0.3">
      <c r="A63" s="45">
        <v>44897</v>
      </c>
      <c r="B63" s="102" t="s">
        <v>1</v>
      </c>
      <c r="C63" s="102"/>
      <c r="D63" s="8">
        <v>2</v>
      </c>
      <c r="E63" s="42" t="s">
        <v>12</v>
      </c>
      <c r="F63" s="8">
        <v>0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2</v>
      </c>
      <c r="P63" s="4">
        <f>VLOOKUP(3,Planilha1!$A$59:$L$62,12,0)</f>
        <v>2</v>
      </c>
      <c r="Q63" s="4">
        <f>VLOOKUP(3,Planilha1!$A$59:$L$62,7,0)</f>
        <v>0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1</v>
      </c>
      <c r="E64" s="42" t="s">
        <v>12</v>
      </c>
      <c r="F64" s="8">
        <v>1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0</v>
      </c>
      <c r="P64" s="4">
        <f>VLOOKUP(4,Planilha1!$A$59:$L$62,12,0)</f>
        <v>5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0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1</v>
      </c>
      <c r="E69" s="42" t="s">
        <v>12</v>
      </c>
      <c r="F69" s="8">
        <v>1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2</v>
      </c>
      <c r="E70" s="42" t="s">
        <v>12</v>
      </c>
      <c r="F70" s="8">
        <v>1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2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0</v>
      </c>
      <c r="E71" s="42" t="s">
        <v>12</v>
      </c>
      <c r="F71" s="8">
        <v>1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4</v>
      </c>
      <c r="L71" s="3">
        <f>VLOOKUP(2,Planilha1!$A$68:$L$71,9,0)</f>
        <v>1</v>
      </c>
      <c r="M71" s="3">
        <f>VLOOKUP(2,Planilha1!$A$68:$L$71,10,0)</f>
        <v>1</v>
      </c>
      <c r="N71" s="4">
        <f>VLOOKUP(2,Planilha1!$A$68:$L$71,11,0)</f>
        <v>1</v>
      </c>
      <c r="O71" s="4">
        <f>VLOOKUP(2,Planilha1!$A$68:$L$71,8,0)</f>
        <v>4</v>
      </c>
      <c r="P71" s="4">
        <f>VLOOKUP(2,Planilha1!$A$68:$L$71,12,0)</f>
        <v>3</v>
      </c>
      <c r="Q71" s="4">
        <f>VLOOKUP(2,Planilha1!$A$68:$L$71,7,0)</f>
        <v>1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3</v>
      </c>
      <c r="E72" s="42" t="s">
        <v>12</v>
      </c>
      <c r="F72" s="8">
        <v>1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4</v>
      </c>
      <c r="L72" s="3">
        <f>VLOOKUP(3,Planilha1!$A$68:$L$71,9,0)</f>
        <v>1</v>
      </c>
      <c r="M72" s="3">
        <f>VLOOKUP(3,Planilha1!$A$68:$L$71,10,0)</f>
        <v>1</v>
      </c>
      <c r="N72" s="4">
        <f>VLOOKUP(3,Planilha1!$A$68:$L$71,11,0)</f>
        <v>1</v>
      </c>
      <c r="O72" s="4">
        <f>VLOOKUP(3,Planilha1!$A$68:$L$71,8,0)</f>
        <v>3</v>
      </c>
      <c r="P72" s="4">
        <f>VLOOKUP(3,Planilha1!$A$68:$L$71,12,0)</f>
        <v>4</v>
      </c>
      <c r="Q72" s="4">
        <f>VLOOKUP(3,Planilha1!$A$68:$L$71,7,0)</f>
        <v>-1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0</v>
      </c>
      <c r="E73" s="42" t="s">
        <v>12</v>
      </c>
      <c r="F73" s="8">
        <v>2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0</v>
      </c>
      <c r="P73" s="4">
        <f>VLOOKUP(4,Planilha1!$A$68:$L$71,12,0)</f>
        <v>5</v>
      </c>
      <c r="Q73" s="4">
        <f>VLOOKUP(4,Planilha1!$A$68:$L$71,7,0)</f>
        <v>-5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ColWidth="8.77734375"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-6</v>
      </c>
      <c r="H5" s="1">
        <f>Palpites!D5+Palpites!D7+Palpites!D9</f>
        <v>0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2</v>
      </c>
      <c r="G6" s="1">
        <f>(Palpites!D6-Palpites!F6)+(Palpites!F7-Palpites!D7)+(Palpites!F10-Palpites!D10)</f>
        <v>-3</v>
      </c>
      <c r="H6" s="1">
        <f>Palpites!D6+Palpites!F7+Palpites!F10</f>
        <v>1</v>
      </c>
      <c r="I6" s="1">
        <f>COUNTIF(N6:P6,"V")</f>
        <v>0</v>
      </c>
      <c r="J6" s="1">
        <f>COUNTIF(N6:P6,"e")</f>
        <v>2</v>
      </c>
      <c r="K6" s="1">
        <f>COUNTIF(N6:P6,"D")</f>
        <v>1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1</v>
      </c>
      <c r="H7" s="1">
        <f>Palpites!F5+Palpites!D8+Palpites!D10</f>
        <v>4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3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8</v>
      </c>
      <c r="H8" s="1">
        <f>Palpites!F9+Palpites!F8+Palpites!F6</f>
        <v>9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6</v>
      </c>
      <c r="H14" s="1">
        <f>Palpites!D14+Palpites!D16+Palpites!D18</f>
        <v>7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6</v>
      </c>
      <c r="G15" s="1">
        <f>Palpites!D15-Palpites!F15+Palpites!F16-Palpites!D16+Palpites!F19-Palpites!D19</f>
        <v>0</v>
      </c>
      <c r="H15" s="1">
        <f>Palpites!D15+Palpites!F16+Palpites!F19</f>
        <v>2</v>
      </c>
      <c r="I15" s="1">
        <f>COUNTIF(N15:P15,"V")</f>
        <v>2</v>
      </c>
      <c r="J15" s="1">
        <f>COUNTIF(N15:P15,"e")</f>
        <v>0</v>
      </c>
      <c r="K15" s="1">
        <f>COUNTIF(N15:P15,"D")</f>
        <v>1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Espanha</v>
      </c>
      <c r="V15" t="str">
        <f>Palpites!AV27</f>
        <v>Alemanha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-5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3</v>
      </c>
      <c r="G17" s="1">
        <f>Palpites!F15-Palpites!D15+Palpites!F17-Palpites!D17+Palpites!F18-Palpites!D18</f>
        <v>-1</v>
      </c>
      <c r="H17" s="1">
        <f>Palpites!F15+Palpites!F17+Palpites!F18</f>
        <v>2</v>
      </c>
      <c r="I17" s="1">
        <f>COUNTIF(N17:P17,"V")</f>
        <v>1</v>
      </c>
      <c r="J17" s="1">
        <f>COUNTIF(N17:P17,"e")</f>
        <v>0</v>
      </c>
      <c r="K17" s="1">
        <f>COUNTIF(N17:P17,"D")</f>
        <v>2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Alemanha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Alemanha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6</v>
      </c>
      <c r="H23" s="1">
        <f>Palpites!D23+Palpites!D25+Palpites!D27</f>
        <v>7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1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0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3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7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1</v>
      </c>
      <c r="H26" s="1">
        <f>Palpites!F24+Palpites!F26+Palpites!F27</f>
        <v>4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8</v>
      </c>
      <c r="H32" s="1">
        <f>Palpites!D32+Palpites!D34+Palpites!D36</f>
        <v>8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0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0</v>
      </c>
      <c r="H33" s="1">
        <f>Palpites!D33+Palpites!F34+Palpites!F37</f>
        <v>2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2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-5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-3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3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6</v>
      </c>
      <c r="H41" s="1">
        <f>Palpites!D41+Palpites!D43+Palpites!D45</f>
        <v>7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1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5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1</v>
      </c>
      <c r="G43" s="1">
        <f>Palpites!F41-Palpites!D41+Palpites!D44-Palpites!F44+Palpites!D46-Palpites!F46</f>
        <v>-4</v>
      </c>
      <c r="H43" s="1">
        <f>Palpites!F41+Palpites!D44+Palpites!D46</f>
        <v>0</v>
      </c>
      <c r="I43" s="1">
        <f>COUNTIF(N43:P43,"V")</f>
        <v>0</v>
      </c>
      <c r="J43" s="1">
        <f>COUNTIF(N43:P43,"e")</f>
        <v>1</v>
      </c>
      <c r="K43" s="1">
        <f>COUNTIF(N43:P43,"D")</f>
        <v>2</v>
      </c>
      <c r="L43" s="1">
        <f>H43-G43</f>
        <v>4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E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1</v>
      </c>
      <c r="G44" s="1">
        <f>Palpites!F42-Palpites!D42+Palpites!F44-Palpites!D44+Palpites!F45-Palpites!D45</f>
        <v>-7</v>
      </c>
      <c r="H44" s="1">
        <f>Palpites!F42+Palpites!F44+Palpites!F45</f>
        <v>0</v>
      </c>
      <c r="I44" s="1">
        <f>COUNTIF(N44:P44,"V")</f>
        <v>0</v>
      </c>
      <c r="J44" s="1">
        <f>COUNTIF(N44:P44,"e")</f>
        <v>1</v>
      </c>
      <c r="K44" s="1">
        <f>COUNTIF(N44:P44,"D")</f>
        <v>2</v>
      </c>
      <c r="L44" s="1">
        <f>H44-G44</f>
        <v>7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E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8</v>
      </c>
      <c r="H50" s="1">
        <f>Palpites!D50+Palpites!D52+Palpites!D54</f>
        <v>9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-4</v>
      </c>
      <c r="H51" s="1">
        <f>Palpites!D51+Palpites!F52+Palpites!F55</f>
        <v>1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1</v>
      </c>
      <c r="G52" s="1">
        <f>Palpites!F50-Palpites!D50+Palpites!D53-Palpites!F53+Palpites!D55-Palpites!F55</f>
        <v>-6</v>
      </c>
      <c r="H52" s="1">
        <f>Palpites!F50+Palpites!D53+Palpites!D55</f>
        <v>0</v>
      </c>
      <c r="I52" s="1">
        <f>COUNTIF(N52:P52,"V")</f>
        <v>0</v>
      </c>
      <c r="J52" s="1">
        <f>COUNTIF(N52:P52,"e")</f>
        <v>1</v>
      </c>
      <c r="K52" s="1">
        <f>COUNTIF(N52:P52,"D")</f>
        <v>2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2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4</v>
      </c>
      <c r="H59" s="1">
        <f>Palpites!D59+Palpites!D61+Palpites!D63</f>
        <v>5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1</v>
      </c>
      <c r="H60" s="1">
        <f>Palpites!D60+Palpites!F61+Palpites!F64</f>
        <v>4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0</v>
      </c>
      <c r="H61" s="1">
        <f>Palpites!F59+Palpites!D62+Palpites!D64</f>
        <v>2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2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0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5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5</v>
      </c>
      <c r="H68" s="1">
        <f>Palpites!D68+Palpites!D70+Palpites!D72</f>
        <v>7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4</v>
      </c>
      <c r="G69" s="1">
        <f>Palpites!D69-Palpites!F69+Palpites!F70-Palpites!D70+Palpites!F73-Palpites!D73</f>
        <v>1</v>
      </c>
      <c r="H69" s="1">
        <f>Palpites!D69+Palpites!F70+Palpites!F73</f>
        <v>4</v>
      </c>
      <c r="I69" s="1">
        <f>COUNTIF(N69:P69,"V")</f>
        <v>1</v>
      </c>
      <c r="J69" s="1">
        <f>COUNTIF(N69:P69,"e")</f>
        <v>1</v>
      </c>
      <c r="K69" s="1">
        <f>COUNTIF(N69:P69,"D")</f>
        <v>1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E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4</v>
      </c>
      <c r="E70" s="1" t="str">
        <f>Palpites!G68</f>
        <v>Gana</v>
      </c>
      <c r="F70" s="1">
        <f>3*COUNTIF(N70:P70,"V")+COUNTIF(N70:P70,"E")</f>
        <v>0</v>
      </c>
      <c r="G70" s="1">
        <f>Palpites!F68-Palpites!D68+Palpites!D71-Palpites!F71+Palpites!D73-Palpites!F73</f>
        <v>-5</v>
      </c>
      <c r="H70" s="1">
        <f>Palpites!F68+Palpites!D71+Palpites!D73</f>
        <v>0</v>
      </c>
      <c r="I70" s="1">
        <f>COUNTIF(N70:P70,"V")</f>
        <v>0</v>
      </c>
      <c r="J70" s="1">
        <f>COUNTIF(N70:P70,"e")</f>
        <v>0</v>
      </c>
      <c r="K70" s="1">
        <f>COUNTIF(N70:P70,"D")</f>
        <v>3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D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2</v>
      </c>
      <c r="E71" s="1" t="str">
        <f>Palpites!G69</f>
        <v>Coréia do Sul</v>
      </c>
      <c r="F71" s="1">
        <f>3*COUNTIF(N71:P71,"V")+COUNTIF(N71:P71,"E")</f>
        <v>4</v>
      </c>
      <c r="G71" s="1">
        <f>Palpites!F69-Palpites!D69+Palpites!F71-Palpites!D71+Palpites!F72-Palpites!D72</f>
        <v>-1</v>
      </c>
      <c r="H71" s="1">
        <f>Palpites!F69+Palpites!F71+Palpites!F72</f>
        <v>3</v>
      </c>
      <c r="I71" s="1">
        <f>COUNTIF(N71:P71,"V")</f>
        <v>1</v>
      </c>
      <c r="J71" s="1">
        <f>COUNTIF(N71:P71,"e")</f>
        <v>1</v>
      </c>
      <c r="K71" s="1">
        <f>COUNTIF(N71:P71,"D")</f>
        <v>1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E</v>
      </c>
      <c r="O71" s="1" t="str">
        <f>IF(OR(Palpites!F71="",Palpites!D71=""),0,IF(Palpites!F71&gt;Palpites!D71,"V",IF(Palpites!F71=Palpites!D71,"E",IF(Palpites!F71&lt;Palpites!D71,"D"))))</f>
        <v>V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2022-11-19T15:21:50Z</dcterms:modified>
</cp:coreProperties>
</file>