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A97AA72F-A85F-4B58-81F0-7BA87DF53BC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2" i="3"/>
  <c r="B60" i="3"/>
  <c r="B59" i="3"/>
  <c r="B61" i="3"/>
  <c r="B52" i="3"/>
  <c r="B53" i="3"/>
  <c r="B51" i="3"/>
  <c r="B50" i="3"/>
  <c r="B44" i="3"/>
  <c r="B41" i="3"/>
  <c r="B42" i="3"/>
  <c r="B43" i="3"/>
  <c r="B34" i="3"/>
  <c r="B35" i="3"/>
  <c r="B33" i="3"/>
  <c r="B32" i="3"/>
  <c r="B25" i="3"/>
  <c r="B26" i="3"/>
  <c r="B23" i="3"/>
  <c r="B24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Q72" i="1"/>
  <c r="Q70" i="1"/>
  <c r="K72" i="1"/>
  <c r="P73" i="1"/>
  <c r="P72" i="1"/>
  <c r="P71" i="1"/>
  <c r="P70" i="1"/>
  <c r="N71" i="1"/>
  <c r="L70" i="1"/>
  <c r="O73" i="1"/>
  <c r="O72" i="1"/>
  <c r="O71" i="1"/>
  <c r="O70" i="1"/>
  <c r="N70" i="1"/>
  <c r="K73" i="1"/>
  <c r="N73" i="1"/>
  <c r="N72" i="1"/>
  <c r="L72" i="1"/>
  <c r="K70" i="1"/>
  <c r="M73" i="1"/>
  <c r="M72" i="1"/>
  <c r="M71" i="1"/>
  <c r="M70" i="1"/>
  <c r="L73" i="1"/>
  <c r="L71" i="1"/>
  <c r="J73" i="1"/>
  <c r="J72" i="1"/>
  <c r="J71" i="1"/>
  <c r="J70" i="1"/>
  <c r="Q71" i="1"/>
  <c r="K71" i="1"/>
  <c r="Q64" i="1"/>
  <c r="Q63" i="1"/>
  <c r="Q62" i="1"/>
  <c r="Q61" i="1"/>
  <c r="K61" i="1"/>
  <c r="P64" i="1"/>
  <c r="P63" i="1"/>
  <c r="P62" i="1"/>
  <c r="P61" i="1"/>
  <c r="K64" i="1"/>
  <c r="O64" i="1"/>
  <c r="O63" i="1"/>
  <c r="O62" i="1"/>
  <c r="O61" i="1"/>
  <c r="L61" i="1"/>
  <c r="N64" i="1"/>
  <c r="N63" i="1"/>
  <c r="N62" i="1"/>
  <c r="N61" i="1"/>
  <c r="K63" i="1"/>
  <c r="M64" i="1"/>
  <c r="M63" i="1"/>
  <c r="M62" i="1"/>
  <c r="M61" i="1"/>
  <c r="L64" i="1"/>
  <c r="L63" i="1"/>
  <c r="L62" i="1"/>
  <c r="J64" i="1"/>
  <c r="J63" i="1"/>
  <c r="J62" i="1"/>
  <c r="J61" i="1"/>
  <c r="K62" i="1"/>
  <c r="O55" i="1"/>
  <c r="O54" i="1"/>
  <c r="O53" i="1"/>
  <c r="O52" i="1"/>
  <c r="N55" i="1"/>
  <c r="N54" i="1"/>
  <c r="N53" i="1"/>
  <c r="N52" i="1"/>
  <c r="M55" i="1"/>
  <c r="M54" i="1"/>
  <c r="M53" i="1"/>
  <c r="M52" i="1"/>
  <c r="L55" i="1"/>
  <c r="L54" i="1"/>
  <c r="L53" i="1"/>
  <c r="L52" i="1"/>
  <c r="K54" i="1"/>
  <c r="K53" i="1"/>
  <c r="J55" i="1"/>
  <c r="J54" i="1"/>
  <c r="J53" i="1"/>
  <c r="J52" i="1"/>
  <c r="Q55" i="1"/>
  <c r="Q54" i="1"/>
  <c r="Q53" i="1"/>
  <c r="Q52" i="1"/>
  <c r="P55" i="1"/>
  <c r="P54" i="1"/>
  <c r="P53" i="1"/>
  <c r="P52" i="1"/>
  <c r="K55" i="1"/>
  <c r="K52" i="1"/>
  <c r="P46" i="1"/>
  <c r="P45" i="1"/>
  <c r="P44" i="1"/>
  <c r="P43" i="1"/>
  <c r="N45" i="1"/>
  <c r="N43" i="1"/>
  <c r="M44" i="1"/>
  <c r="L46" i="1"/>
  <c r="L43" i="1"/>
  <c r="K46" i="1"/>
  <c r="O46" i="1"/>
  <c r="O45" i="1"/>
  <c r="O44" i="1"/>
  <c r="O43" i="1"/>
  <c r="N46" i="1"/>
  <c r="N44" i="1"/>
  <c r="M45" i="1"/>
  <c r="M43" i="1"/>
  <c r="L44" i="1"/>
  <c r="K44" i="1"/>
  <c r="M46" i="1"/>
  <c r="K43" i="1"/>
  <c r="J46" i="1"/>
  <c r="J45" i="1"/>
  <c r="J44" i="1"/>
  <c r="J43" i="1"/>
  <c r="Q46" i="1"/>
  <c r="Q45" i="1"/>
  <c r="Q44" i="1"/>
  <c r="Q43" i="1"/>
  <c r="L45" i="1"/>
  <c r="K45" i="1"/>
  <c r="Q37" i="1"/>
  <c r="Q36" i="1"/>
  <c r="Q35" i="1"/>
  <c r="Q34" i="1"/>
  <c r="K37" i="1"/>
  <c r="J37" i="1"/>
  <c r="P37" i="1"/>
  <c r="P36" i="1"/>
  <c r="P35" i="1"/>
  <c r="P34" i="1"/>
  <c r="J35" i="1"/>
  <c r="O37" i="1"/>
  <c r="O36" i="1"/>
  <c r="O35" i="1"/>
  <c r="O34" i="1"/>
  <c r="M34" i="1"/>
  <c r="J34" i="1"/>
  <c r="N37" i="1"/>
  <c r="N36" i="1"/>
  <c r="N35" i="1"/>
  <c r="N34" i="1"/>
  <c r="M35" i="1"/>
  <c r="K36" i="1"/>
  <c r="M37" i="1"/>
  <c r="M36" i="1"/>
  <c r="K35" i="1"/>
  <c r="L37" i="1"/>
  <c r="L36" i="1"/>
  <c r="L35" i="1"/>
  <c r="L34" i="1"/>
  <c r="K34" i="1"/>
  <c r="J36" i="1"/>
  <c r="P28" i="1"/>
  <c r="P27" i="1"/>
  <c r="P26" i="1"/>
  <c r="P25" i="1"/>
  <c r="O28" i="1"/>
  <c r="O27" i="1"/>
  <c r="O26" i="1"/>
  <c r="O25" i="1"/>
  <c r="K25" i="1"/>
  <c r="N28" i="1"/>
  <c r="N27" i="1"/>
  <c r="N26" i="1"/>
  <c r="N25" i="1"/>
  <c r="L27" i="1"/>
  <c r="L26" i="1"/>
  <c r="K28" i="1"/>
  <c r="M28" i="1"/>
  <c r="M27" i="1"/>
  <c r="M26" i="1"/>
  <c r="M25" i="1"/>
  <c r="L28" i="1"/>
  <c r="L25" i="1"/>
  <c r="K27" i="1"/>
  <c r="J28" i="1"/>
  <c r="J27" i="1"/>
  <c r="J26" i="1"/>
  <c r="J25" i="1"/>
  <c r="Q28" i="1"/>
  <c r="Q27" i="1"/>
  <c r="Q26" i="1"/>
  <c r="Q25" i="1"/>
  <c r="K26" i="1"/>
  <c r="Q19" i="1"/>
  <c r="Q18" i="1"/>
  <c r="Q17" i="1"/>
  <c r="Q16" i="1"/>
  <c r="O16" i="1"/>
  <c r="L17" i="1"/>
  <c r="K16" i="1"/>
  <c r="J19" i="1"/>
  <c r="P19" i="1"/>
  <c r="P18" i="1"/>
  <c r="P17" i="1"/>
  <c r="P16" i="1"/>
  <c r="O17" i="1"/>
  <c r="J18" i="1"/>
  <c r="O19" i="1"/>
  <c r="O18" i="1"/>
  <c r="L18" i="1"/>
  <c r="K19" i="1"/>
  <c r="J16" i="1"/>
  <c r="N19" i="1"/>
  <c r="N18" i="1"/>
  <c r="N17" i="1"/>
  <c r="N16" i="1"/>
  <c r="L19" i="1"/>
  <c r="K17" i="1"/>
  <c r="M19" i="1"/>
  <c r="M18" i="1"/>
  <c r="M17" i="1"/>
  <c r="M16" i="1"/>
  <c r="L16" i="1"/>
  <c r="K18" i="1"/>
  <c r="J17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<sst xmlns="http://schemas.openxmlformats.org/spreadsheetml/2006/main" count="423" uniqueCount="111">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</sst>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zoomScale="91" zoomScaleNormal="91" workbookViewId="0">
      <selection activeCell="AP32" sqref="AP32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2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1</v>
      </c>
      <c r="E6" s="41" t="s">
        <v>11</v>
      </c>
      <c r="F6" s="7">
        <v>3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2</v>
      </c>
      <c r="E7" s="41" t="s">
        <v>11</v>
      </c>
      <c r="F7" s="7">
        <v>2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8</v>
      </c>
      <c r="P7" s="3">
        <f>VLOOKUP(1,Planilha1!$B$5:$J$8,9,0)</f>
        <v>2</v>
      </c>
      <c r="Q7" s="3">
        <f>VLOOKUP(1,Planilha1!$B$5:$J$8,4,0)</f>
        <v>6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2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4</v>
      </c>
      <c r="P8" s="3">
        <f>VLOOKUP(2,Planilha1!$B$5:$J$8,9,0)</f>
        <v>3</v>
      </c>
      <c r="Q8" s="3">
        <f>VLOOKUP(2,Planilha1!$B$5:$J$8,4,0)</f>
        <v>1</v>
      </c>
      <c r="S8" s="6"/>
      <c r="T8" s="9"/>
      <c r="U8" s="74" t="str">
        <f>IF(AND(SUM(L16:N16)=3,SUM(L17:N17)=3,SUM(L18:N18)=3,SUM(L19:N19)=3),J17,"")</f>
        <v>Irã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Equador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3</v>
      </c>
      <c r="G9" s="99" t="s">
        <v>20</v>
      </c>
      <c r="H9" s="99"/>
      <c r="I9" s="19">
        <f t="shared" si="0"/>
        <v>1</v>
      </c>
      <c r="J9" s="5" t="str">
        <f>VLOOKUP(3,Planilha1!$B$5:$J$8,2,0)</f>
        <v>Senegal</v>
      </c>
      <c r="K9" s="3">
        <f>VLOOKUP(3,Planilha1!$B$5:$J$8,3,0)</f>
        <v>2</v>
      </c>
      <c r="L9" s="3">
        <f>VLOOKUP(3,Planilha1!$B$5:$J$8,6,0)</f>
        <v>0</v>
      </c>
      <c r="M9" s="3">
        <f>VLOOKUP(3,Planilha1!$B$5:$J$8,7,0)</f>
        <v>2</v>
      </c>
      <c r="N9" s="3">
        <f>VLOOKUP(3,Planilha1!$B$5:$J$8,8,0)</f>
        <v>1</v>
      </c>
      <c r="O9" s="3">
        <f>VLOOKUP(3,Planilha1!$B$5:$J$8,5,0)</f>
        <v>4</v>
      </c>
      <c r="P9" s="3">
        <f>VLOOKUP(3,Planilha1!$B$5:$J$8,9,0)</f>
        <v>6</v>
      </c>
      <c r="Q9" s="3">
        <f>VLOOKUP(3,Planilha1!$B$5:$J$8,4,0)</f>
        <v>-2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2</v>
      </c>
      <c r="P10" s="3">
        <f>VLOOKUP(4,Planilha1!$B$5:$J$8,9,0)</f>
        <v>7</v>
      </c>
      <c r="Q10" s="3">
        <f>VLOOKUP(4,Planilha1!$B$5:$J$8,4,0)</f>
        <v>-5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3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8</v>
      </c>
      <c r="P16" s="3">
        <f>VLOOKUP(1,Planilha1!$B$14:$J$17,9,0)</f>
        <v>2</v>
      </c>
      <c r="Q16" s="3">
        <f>VLOOKUP(1,Planilha1!$B$14:$J$17,4,0)</f>
        <v>6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2</v>
      </c>
      <c r="E17" s="41" t="s">
        <v>11</v>
      </c>
      <c r="F17" s="7">
        <v>1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Irã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3</v>
      </c>
      <c r="P17" s="3">
        <f>VLOOKUP(2,Planilha1!$B$14:$J$17,9,0)</f>
        <v>5</v>
      </c>
      <c r="Q17" s="3">
        <f>VLOOKUP(2,Planilha1!$B$14:$J$17,4,0)</f>
        <v>-2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1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EUA</v>
      </c>
      <c r="K18" s="3">
        <f>VLOOKUP(3,Planilha1!$B$14:$J$17,3,0)</f>
        <v>2</v>
      </c>
      <c r="L18" s="3">
        <f>VLOOKUP(3,Planilha1!$B$14:$J$17,6,0)</f>
        <v>0</v>
      </c>
      <c r="M18" s="3">
        <f>VLOOKUP(3,Planilha1!$B$14:$J$17,7,0)</f>
        <v>2</v>
      </c>
      <c r="N18" s="3">
        <f>VLOOKUP(3,Planilha1!$B$14:$J$17,8,0)</f>
        <v>1</v>
      </c>
      <c r="O18" s="3">
        <f>VLOOKUP(3,Planilha1!$B$14:$J$17,5,0)</f>
        <v>3</v>
      </c>
      <c r="P18" s="3">
        <f>VLOOKUP(3,Planilha1!$B$14:$J$17,9,0)</f>
        <v>5</v>
      </c>
      <c r="Q18" s="3">
        <f>VLOOKUP(3,Planilha1!$B$14:$J$17,4,0)</f>
        <v>-2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1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3</v>
      </c>
      <c r="P19" s="3">
        <f>VLOOKUP(4,Planilha1!$B$14:$J$17,9,0)</f>
        <v>5</v>
      </c>
      <c r="Q19" s="3">
        <f>VLOOKUP(4,Planilha1!$B$14:$J$17,4,0)</f>
        <v>-2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24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24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42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2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2</v>
      </c>
      <c r="E24" s="41" t="s">
        <v>11</v>
      </c>
      <c r="F24" s="7">
        <v>1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1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4</v>
      </c>
      <c r="P25" s="3">
        <f>VLOOKUP(1,Planilha1!$B$23:$J$26,9,0)</f>
        <v>1</v>
      </c>
      <c r="Q25" s="3">
        <f>VLOOKUP(1,Planilha1!$B$23:$J$26,4,0)</f>
        <v>3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2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5</v>
      </c>
      <c r="P26" s="3">
        <f>VLOOKUP(2,Planilha1!$B$23:$J$26,9,0)</f>
        <v>3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Inglaterra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1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4</v>
      </c>
      <c r="P27" s="3">
        <f>VLOOKUP(3,Planilha1!$B$23:$J$26,9,0)</f>
        <v>3</v>
      </c>
      <c r="Q27" s="3">
        <f>VLOOKUP(3,Planilha1!$B$23:$J$26,4,0)</f>
        <v>1</v>
      </c>
      <c r="S27" s="6"/>
      <c r="T27" s="9"/>
      <c r="U27" s="9"/>
      <c r="V27" s="9"/>
      <c r="W27" s="9"/>
      <c r="X27" s="9"/>
      <c r="Y27" s="71" t="s">
        <v>43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42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1</v>
      </c>
      <c r="E28" s="41" t="s">
        <v>11</v>
      </c>
      <c r="F28" s="7">
        <v>3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7</v>
      </c>
      <c r="Q28" s="3">
        <f>VLOOKUP(4,Planilha1!$B$23:$J$26,4,0)</f>
        <v>-6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1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1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1</v>
      </c>
      <c r="E34" s="41" t="s">
        <v>11</v>
      </c>
      <c r="F34" s="7">
        <v>1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5</v>
      </c>
      <c r="P34" s="3">
        <f>VLOOKUP(1,Planilha1!$B$32:$J$35,9,0)</f>
        <v>2</v>
      </c>
      <c r="Q34" s="3">
        <f>VLOOKUP(1,Planilha1!$B$32:$J$35,4,0)</f>
        <v>3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7</v>
      </c>
      <c r="L35" s="3">
        <f>VLOOKUP(2,Planilha1!$B$32:$J$35,6,0)</f>
        <v>2</v>
      </c>
      <c r="M35" s="3">
        <f>VLOOKUP(2,Planilha1!$B$32:$J$35,7,0)</f>
        <v>1</v>
      </c>
      <c r="N35" s="3">
        <f>VLOOKUP(2,Planilha1!$B$32:$J$35,8,0)</f>
        <v>0</v>
      </c>
      <c r="O35" s="3">
        <f>VLOOKUP(2,Planilha1!$B$32:$J$35,5,0)</f>
        <v>5</v>
      </c>
      <c r="P35" s="3">
        <f>VLOOKUP(2,Planilha1!$B$32:$J$35,9,0)</f>
        <v>2</v>
      </c>
      <c r="Q35" s="3">
        <f>VLOOKUP(2,Planilha1!$B$32:$J$35,4,0)</f>
        <v>3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3</v>
      </c>
      <c r="E36" s="41" t="s">
        <v>11</v>
      </c>
      <c r="F36" s="7">
        <v>1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1</v>
      </c>
      <c r="L36" s="3">
        <f>VLOOKUP(3,Planilha1!$B$32:$J$35,6,0)</f>
        <v>0</v>
      </c>
      <c r="M36" s="3">
        <f>VLOOKUP(3,Planilha1!$B$32:$J$35,7,0)</f>
        <v>1</v>
      </c>
      <c r="N36" s="3">
        <f>VLOOKUP(3,Planilha1!$B$32:$J$35,8,0)</f>
        <v>2</v>
      </c>
      <c r="O36" s="3">
        <f>VLOOKUP(3,Planilha1!$B$32:$J$35,5,0)</f>
        <v>3</v>
      </c>
      <c r="P36" s="3">
        <f>VLOOKUP(3,Planilha1!$B$32:$J$35,9,0)</f>
        <v>6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0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1</v>
      </c>
      <c r="P37" s="3">
        <f>VLOOKUP(4,Planilha1!$B$32:$J$35,9,0)</f>
        <v>4</v>
      </c>
      <c r="Q37" s="3">
        <f>VLOOKUP(4,Planilha1!$B$32:$J$35,4,0)</f>
        <v>-3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2</v>
      </c>
      <c r="E42" s="41" t="s">
        <v>11</v>
      </c>
      <c r="F42" s="7">
        <v>1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2</v>
      </c>
      <c r="E43" s="41" t="s">
        <v>11</v>
      </c>
      <c r="F43" s="7">
        <v>3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8</v>
      </c>
      <c r="P43" s="3">
        <f>VLOOKUP(1,Planilha1!$B$41:$J44,9,0)</f>
        <v>4</v>
      </c>
      <c r="Q43" s="3">
        <f>VLOOKUP(1,Planilha1!$B$41:$J44,4,0)</f>
        <v>4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0</v>
      </c>
      <c r="E44" s="41" t="s">
        <v>11</v>
      </c>
      <c r="F44" s="7">
        <v>1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6</v>
      </c>
      <c r="P44" s="3">
        <f>VLOOKUP(2,Planilha1!$B$41:$J44,9,0)</f>
        <v>4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1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4</v>
      </c>
      <c r="Q45" s="3">
        <f>VLOOKUP(3,Planilha1!$B$41:$J44,4,0)</f>
        <v>-1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1</v>
      </c>
      <c r="E46" s="41" t="s">
        <v>11</v>
      </c>
      <c r="F46" s="7">
        <v>3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1</v>
      </c>
      <c r="P46" s="3">
        <f>VLOOKUP(4,Planilha1!$B$41:$J44,9,0)</f>
        <v>6</v>
      </c>
      <c r="Q46" s="3">
        <f>VLOOKUP(4,Planilha1!$B$41:$J44,4,0)</f>
        <v>-5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1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2</v>
      </c>
      <c r="E52" s="41" t="s">
        <v>11</v>
      </c>
      <c r="F52" s="7">
        <v>1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6</v>
      </c>
      <c r="P52" s="3">
        <f>VLOOKUP(1,Planilha1!$B$50:$J53,9,0)</f>
        <v>3</v>
      </c>
      <c r="Q52" s="3">
        <f>VLOOKUP(1,Planilha1!$B$50:$J53,4,0)</f>
        <v>3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1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5</v>
      </c>
      <c r="L53" s="3">
        <f>VLOOKUP(2,Planilha1!$B$50:$J53,6,0)</f>
        <v>1</v>
      </c>
      <c r="M53" s="3">
        <f>VLOOKUP(2,Planilha1!$B$50:$J53,7,0)</f>
        <v>2</v>
      </c>
      <c r="N53" s="3">
        <f>VLOOKUP(2,Planilha1!$B$50:$J53,8,0)</f>
        <v>0</v>
      </c>
      <c r="O53" s="3">
        <f>VLOOKUP(2,Planilha1!$B$50:$J53,5,0)</f>
        <v>4</v>
      </c>
      <c r="P53" s="3">
        <f>VLOOKUP(2,Planilha1!$B$50:$J53,9,0)</f>
        <v>3</v>
      </c>
      <c r="Q53" s="3">
        <f>VLOOKUP(2,Planilha1!$B$50:$J53,4,0)</f>
        <v>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2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2</v>
      </c>
      <c r="L54" s="3">
        <f>VLOOKUP(3,Planilha1!$B$50:$J53,6,0)</f>
        <v>0</v>
      </c>
      <c r="M54" s="3">
        <f>VLOOKUP(3,Planilha1!$B$50:$J53,7,0)</f>
        <v>2</v>
      </c>
      <c r="N54" s="3">
        <f>VLOOKUP(3,Planilha1!$B$50:$J53,8,0)</f>
        <v>1</v>
      </c>
      <c r="O54" s="3">
        <f>VLOOKUP(3,Planilha1!$B$50:$J53,5,0)</f>
        <v>3</v>
      </c>
      <c r="P54" s="3">
        <f>VLOOKUP(3,Planilha1!$B$50:$J53,9,0)</f>
        <v>4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1</v>
      </c>
      <c r="P55" s="3">
        <f>VLOOKUP(4,Planilha1!$B$50:$J53,9,0)</f>
        <v>4</v>
      </c>
      <c r="Q55" s="3">
        <f>VLOOKUP(4,Planilha1!$B$50:$J53,4,0)</f>
        <v>-3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1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0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1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7</v>
      </c>
      <c r="L61" s="3">
        <f>VLOOKUP(1,Planilha1!$B$59:$J62,6,0)</f>
        <v>2</v>
      </c>
      <c r="M61" s="3">
        <f>VLOOKUP(1,Planilha1!$B$59:$J62,7,0)</f>
        <v>1</v>
      </c>
      <c r="N61" s="3">
        <f>VLOOKUP(1,Planilha1!$B$59:$J62,8,0)</f>
        <v>0</v>
      </c>
      <c r="O61" s="3">
        <f>VLOOKUP(1,Planilha1!$B$59:$J62,5,0)</f>
        <v>5</v>
      </c>
      <c r="P61" s="3">
        <f>VLOOKUP(1,Planilha1!$B$59:$J62,9,0)</f>
        <v>2</v>
      </c>
      <c r="Q61" s="3">
        <f>VLOOKUP(1,Planilha1!$B$59:$J62,4,0)</f>
        <v>3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2</v>
      </c>
      <c r="E62" s="41" t="s">
        <v>11</v>
      </c>
      <c r="F62" s="7">
        <v>1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5</v>
      </c>
      <c r="L62" s="3">
        <f>VLOOKUP(2,Planilha1!$B$59:$J62,6,0)</f>
        <v>1</v>
      </c>
      <c r="M62" s="3">
        <f>VLOOKUP(2,Planilha1!$B$59:$J62,7,0)</f>
        <v>2</v>
      </c>
      <c r="N62" s="3">
        <f>VLOOKUP(2,Planilha1!$B$59:$J62,8,0)</f>
        <v>0</v>
      </c>
      <c r="O62" s="3">
        <f>VLOOKUP(2,Planilha1!$B$59:$J62,5,0)</f>
        <v>5</v>
      </c>
      <c r="P62" s="3">
        <f>VLOOKUP(2,Planilha1!$B$59:$J62,9,0)</f>
        <v>3</v>
      </c>
      <c r="Q62" s="3">
        <f>VLOOKUP(2,Planilha1!$B$59:$J62,4,0)</f>
        <v>2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3</v>
      </c>
      <c r="E63" s="41" t="s">
        <v>11</v>
      </c>
      <c r="F63" s="7">
        <v>1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4</v>
      </c>
      <c r="L63" s="3">
        <f>VLOOKUP(3,Planilha1!$B$59:$J62,6,0)</f>
        <v>1</v>
      </c>
      <c r="M63" s="3">
        <f>VLOOKUP(3,Planilha1!$B$59:$J62,7,0)</f>
        <v>1</v>
      </c>
      <c r="N63" s="3">
        <f>VLOOKUP(3,Planilha1!$B$59:$J62,8,0)</f>
        <v>1</v>
      </c>
      <c r="O63" s="3">
        <f>VLOOKUP(3,Planilha1!$B$59:$J62,5,0)</f>
        <v>4</v>
      </c>
      <c r="P63" s="3">
        <f>VLOOKUP(3,Planilha1!$B$59:$J62,9,0)</f>
        <v>4</v>
      </c>
      <c r="Q63" s="3">
        <f>VLOOKUP(3,Planilha1!$B$59:$J62,4,0)</f>
        <v>0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2</v>
      </c>
      <c r="E64" s="41" t="s">
        <v>11</v>
      </c>
      <c r="F64" s="7">
        <v>2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2</v>
      </c>
      <c r="P64" s="3">
        <f>VLOOKUP(4,Planilha1!$B$59:$J62,9,0)</f>
        <v>7</v>
      </c>
      <c r="Q64" s="3">
        <f>VLOOKUP(4,Planilha1!$B$59:$J62,4,0)</f>
        <v>-5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3</v>
      </c>
      <c r="E68" s="41" t="s">
        <v>11</v>
      </c>
      <c r="F68" s="7">
        <v>1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0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1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7</v>
      </c>
      <c r="P70" s="3">
        <f>VLOOKUP(1,Planilha1!$B$68:$J71,9,0)</f>
        <v>2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0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7</v>
      </c>
      <c r="P71" s="3">
        <f>VLOOKUP(2,Planilha1!$B$68:$J71,9,0)</f>
        <v>3</v>
      </c>
      <c r="Q71" s="3">
        <f>VLOOKUP(2,Planilha1!$B$68:$J71,4,0)</f>
        <v>4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1</v>
      </c>
      <c r="P72" s="3">
        <f>VLOOKUP(3,Planilha1!$B$68:$J71,9,0)</f>
        <v>4</v>
      </c>
      <c r="Q72" s="3">
        <f>VLOOKUP(3,Planilha1!$B$68:$J71,4,0)</f>
        <v>-3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1</v>
      </c>
      <c r="E73" s="41" t="s">
        <v>11</v>
      </c>
      <c r="F73" s="7">
        <v>4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2</v>
      </c>
      <c r="P73" s="3">
        <f>VLOOKUP(4,Planilha1!$B$68:$J71,9,0)</f>
        <v>8</v>
      </c>
      <c r="Q73" s="3">
        <f>VLOOKUP(4,Planilha1!$B$68:$J71,4,0)</f>
        <v>-6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2000000}">
          <x14:formula1>
            <xm:f>Planilha1!$S$4:$S$5</xm:f>
          </x14:formula1>
          <xm:sqref>Y11:Z11</xm:sqref>
        </x14:dataValidation>
        <x14:dataValidation type="list" allowBlank="1" showInputMessage="1" showErrorMessage="1" xr:uid="{00000000-0002-0000-0100-000003000000}">
          <x14:formula1>
            <xm:f>Planilha1!$S$6:$S$7</xm:f>
          </x14:formula1>
          <xm:sqref>Y13:Z13</xm:sqref>
        </x14:dataValidation>
        <x14:dataValidation type="list" allowBlank="1" showInputMessage="1" showErrorMessage="1" xr:uid="{00000000-0002-0000-0100-000004000000}">
          <x14:formula1>
            <xm:f>Planilha1!$S$8:$S$9</xm:f>
          </x14:formula1>
          <xm:sqref>Y27:Z27</xm:sqref>
        </x14:dataValidation>
        <x14:dataValidation type="list" allowBlank="1" showInputMessage="1" showErrorMessage="1" xr:uid="{00000000-0002-0000-0100-000005000000}">
          <x14:formula1>
            <xm:f>Planilha1!$S$10:$S$11</xm:f>
          </x14:formula1>
          <xm:sqref>Y29:Z29</xm:sqref>
        </x14:dataValidation>
        <x14:dataValidation type="list" allowBlank="1" showInputMessage="1" showErrorMessage="1" xr:uid="{00000000-0002-0000-0100-000006000000}">
          <x14:formula1>
            <xm:f>Planilha1!$T$4:$T$5</xm:f>
          </x14:formula1>
          <xm:sqref>AV11:AW11</xm:sqref>
        </x14:dataValidation>
        <x14:dataValidation type="list" allowBlank="1" showInputMessage="1" showErrorMessage="1" xr:uid="{00000000-0002-0000-0100-000007000000}">
          <x14:formula1>
            <xm:f>Planilha1!$T$6:$T$7</xm:f>
          </x14:formula1>
          <xm:sqref>AV13:AW13</xm:sqref>
        </x14:dataValidation>
        <x14:dataValidation type="list" allowBlank="1" showInputMessage="1" showErrorMessage="1" xr:uid="{00000000-0002-0000-0100-000008000000}">
          <x14:formula1>
            <xm:f>Planilha1!$T$8:$T$9</xm:f>
          </x14:formula1>
          <xm:sqref>AV27:AW27</xm:sqref>
        </x14:dataValidation>
        <x14:dataValidation type="list" allowBlank="1" showInputMessage="1" showErrorMessage="1" xr:uid="{00000000-0002-0000-0100-000009000000}">
          <x14:formula1>
            <xm:f>Planilha1!$T$10:$T$11</xm:f>
          </x14:formula1>
          <xm:sqref>AV29:AW29</xm:sqref>
        </x14:dataValidation>
        <x14:dataValidation type="list" allowBlank="1" showInputMessage="1" showErrorMessage="1" xr:uid="{00000000-0002-0000-0100-00000A000000}">
          <x14:formula1>
            <xm:f>Planilha1!$S$13:$S$14</xm:f>
          </x14:formula1>
          <xm:sqref>AD19:AE19</xm:sqref>
        </x14:dataValidation>
        <x14:dataValidation type="list" allowBlank="1" showInputMessage="1" showErrorMessage="1" xr:uid="{00000000-0002-0000-0100-00000B000000}">
          <x14:formula1>
            <xm:f>Planilha1!$S$15:$S$16</xm:f>
          </x14:formula1>
          <xm:sqref>AD21:AE21</xm:sqref>
        </x14:dataValidation>
        <x14:dataValidation type="list" allowBlank="1" showInputMessage="1" showErrorMessage="1" xr:uid="{00000000-0002-0000-0100-00000C000000}">
          <x14:formula1>
            <xm:f>Planilha1!$T$13:$T$14</xm:f>
          </x14:formula1>
          <xm:sqref>AQ19:AR19</xm:sqref>
        </x14:dataValidation>
        <x14:dataValidation type="list" allowBlank="1" showInputMessage="1" showErrorMessage="1" xr:uid="{00000000-0002-0000-0100-00000D000000}">
          <x14:formula1>
            <xm:f>Planilha1!$T$15:$T$16</xm:f>
          </x14:formula1>
          <xm:sqref>AQ21:AR21</xm:sqref>
        </x14:dataValidation>
        <x14:dataValidation type="list" allowBlank="1" showInputMessage="1" showErrorMessage="1" xr:uid="{00000000-0002-0000-0100-00000E000000}">
          <x14:formula1>
            <xm:f>Planilha1!$S$18:$S$19</xm:f>
          </x14:formula1>
          <xm:sqref>AG20:AH20</xm:sqref>
        </x14:dataValidation>
        <x14:dataValidation type="list" allowBlank="1" showInputMessage="1" showErrorMessage="1" xr:uid="{00000000-0002-0000-0100-00000F000000}">
          <x14:formula1>
            <xm:f>Planilha1!$T$18:$T$19</xm:f>
          </x14:formula1>
          <xm:sqref>AN20:AO20</xm:sqref>
        </x14:dataValidation>
        <x14:dataValidation type="list" allowBlank="1" showInputMessage="1" showErrorMessage="1" xr:uid="{00000000-0002-0000-0100-000010000000}">
          <x14:formula1>
            <xm:f>Planilha1!$S$21:$T$21</xm:f>
          </x14:formula1>
          <xm:sqref>AJ19:AL21</xm:sqref>
        </x14:dataValidation>
        <x14:dataValidation type="list" allowBlank="1" showInputMessage="1" showErrorMessage="1" xr:uid="{00000000-0002-0000-0100-000011000000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99502040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1</v>
      </c>
      <c r="E5" s="1">
        <f>(Palpites!D5-Palpites!F5)+(Palpites!D7-Palpites!F7)+(Palpites!D9-Palpites!F9)</f>
        <v>-5</v>
      </c>
      <c r="F5" s="1">
        <f>Palpites!D5+Palpites!D7+Palpites!D9</f>
        <v>2</v>
      </c>
      <c r="G5" s="1">
        <f>COUNTIF(L5:N5,"V")</f>
        <v>0</v>
      </c>
      <c r="H5" s="1">
        <f>COUNTIF(L5:N5,"e")</f>
        <v>1</v>
      </c>
      <c r="I5" s="1">
        <f>COUNTIF(L5:N5,"D")</f>
        <v>2</v>
      </c>
      <c r="J5" s="1">
        <f>F5-E5</f>
        <v>7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E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Irã</v>
      </c>
      <c r="T5" s="1" t="str">
        <f>Palpites!AZ8</f>
        <v>Equador</v>
      </c>
    </row>
    <row r="6" spans="1:20" x14ac:dyDescent="0.3">
      <c r="A6" s="1">
        <f>100000000*D6+100000*E6+1000*F6+K6*10</f>
        <v>199804030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2</v>
      </c>
      <c r="E6" s="1">
        <f>(Palpites!D6-Palpites!F6)+(Palpites!F7-Palpites!D7)+(Palpites!F10-Palpites!D10)</f>
        <v>-2</v>
      </c>
      <c r="F6" s="1">
        <f>Palpites!D6+Palpites!F7+Palpites!F10</f>
        <v>4</v>
      </c>
      <c r="G6" s="1">
        <f>COUNTIF(L6:N6,"V")</f>
        <v>0</v>
      </c>
      <c r="H6" s="1">
        <f>COUNTIF(L6:N6,"e")</f>
        <v>2</v>
      </c>
      <c r="I6" s="1">
        <f>COUNTIF(L6:N6,"D")</f>
        <v>1</v>
      </c>
      <c r="J6" s="1">
        <f>F6-E6</f>
        <v>6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E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400104020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1</v>
      </c>
      <c r="F7" s="1">
        <f>Palpites!F5+Palpites!D8+Palpites!D10</f>
        <v>4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3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900608010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6</v>
      </c>
      <c r="F8" s="1">
        <f>Palpites!F9+Palpites!F8+Palpites!F6</f>
        <v>8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2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900608040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6</v>
      </c>
      <c r="F14" s="1">
        <f>Palpites!D14+Palpites!D16+Palpites!D18</f>
        <v>8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199803030</v>
      </c>
      <c r="B15" s="1">
        <f t="shared" ref="B15:B17" si="0">RANK(A15,$A$14:$A$17)</f>
        <v>3</v>
      </c>
      <c r="C15" s="1" t="str">
        <f>Palpites!B15</f>
        <v>EUA</v>
      </c>
      <c r="D15" s="1">
        <f>3*COUNTIF(L15:N15,"V")+COUNTIF(L15:N15,"E")</f>
        <v>2</v>
      </c>
      <c r="E15" s="1">
        <f>Palpites!D15-Palpites!F15+Palpites!F16-Palpites!D16+Palpites!F19-Palpites!D19</f>
        <v>-2</v>
      </c>
      <c r="F15" s="1">
        <f>Palpites!D15+Palpites!F16+Palpites!F19</f>
        <v>3</v>
      </c>
      <c r="G15" s="1">
        <f>COUNTIF(L15:N15,"V")</f>
        <v>0</v>
      </c>
      <c r="H15" s="1">
        <f>COUNTIF(L15:N15,"e")</f>
        <v>2</v>
      </c>
      <c r="I15" s="1">
        <f>COUNTIF(L15:N15,"D")</f>
        <v>1</v>
      </c>
      <c r="J15" s="1">
        <f>F15-E15</f>
        <v>5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E</v>
      </c>
      <c r="S15" s="1" t="str">
        <f>Palpites!Y27</f>
        <v>Alemanha</v>
      </c>
      <c r="T15" s="1" t="str">
        <f>Palpites!AV27</f>
        <v>Espanha</v>
      </c>
    </row>
    <row r="16" spans="1:20" x14ac:dyDescent="0.3">
      <c r="A16" s="1">
        <f>100000000*D16+100000*E16+1000*F16+K16*10</f>
        <v>399803020</v>
      </c>
      <c r="B16" s="1">
        <f t="shared" si="0"/>
        <v>2</v>
      </c>
      <c r="C16" s="1" t="str">
        <f>Palpites!G14</f>
        <v>Irã</v>
      </c>
      <c r="D16" s="1">
        <f>3*COUNTIF(L16:N16,"V")+COUNTIF(L16:N16,"E")</f>
        <v>4</v>
      </c>
      <c r="E16" s="1">
        <f>Palpites!F14-Palpites!D14+Palpites!D17-Palpites!F17+Palpites!D19-Palpites!F19</f>
        <v>-2</v>
      </c>
      <c r="F16" s="1">
        <f>Palpites!F14+Palpites!D17+Palpites!D19</f>
        <v>3</v>
      </c>
      <c r="G16" s="1">
        <f>COUNTIF(L16:N16,"V")</f>
        <v>1</v>
      </c>
      <c r="H16" s="1">
        <f>COUNTIF(L16:N16,"e")</f>
        <v>1</v>
      </c>
      <c r="I16" s="1">
        <f>COUNTIF(L16:N16,"D")</f>
        <v>1</v>
      </c>
      <c r="J16" s="1">
        <f>F16-E16</f>
        <v>5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V</v>
      </c>
      <c r="N16" s="1" t="str">
        <f>IF(OR(Palpites!D19="",Palpites!F19=""),0,IF(Palpites!D19&gt;Palpites!F19,"V",IF(Palpites!D19=Palpites!F19,"E",IF(Palpites!D19&lt;Palpites!F19,"D"))))</f>
        <v>E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99803010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1</v>
      </c>
      <c r="E17" s="1">
        <f>Palpites!F15-Palpites!D15+Palpites!F17-Palpites!D17+Palpites!F18-Palpites!D18</f>
        <v>-2</v>
      </c>
      <c r="F17" s="1">
        <f>Palpites!F15+Palpites!F17+Palpites!F18</f>
        <v>3</v>
      </c>
      <c r="G17" s="1">
        <f>COUNTIF(L17:N17,"V")</f>
        <v>0</v>
      </c>
      <c r="H17" s="1">
        <f>COUNTIF(L17:N17,"e")</f>
        <v>1</v>
      </c>
      <c r="I17" s="1">
        <f>COUNTIF(L17:N17,"D")</f>
        <v>2</v>
      </c>
      <c r="J17" s="1">
        <f>F17-E17</f>
        <v>5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D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Inglaterra</v>
      </c>
    </row>
    <row r="19" spans="1:23" x14ac:dyDescent="0.3">
      <c r="S19" s="1" t="str">
        <f>Palpites!AD21</f>
        <v>Brasil</v>
      </c>
      <c r="T19" s="1" t="str">
        <f>Palpites!AQ21</f>
        <v>Espanha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Inglaterra</v>
      </c>
      <c r="V21" s="1" t="str">
        <f>IF(S21=S18,S19,S18)</f>
        <v>Argentina</v>
      </c>
      <c r="W21" s="1" t="str">
        <f>IF(T21=T18,T19,T18)</f>
        <v>Espanha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700304040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7</v>
      </c>
      <c r="E23" s="1">
        <f>Palpites!D23-Palpites!F23+Palpites!D25-Palpites!F25+Palpites!D27-Palpites!F27</f>
        <v>3</v>
      </c>
      <c r="F23" s="1">
        <f>Palpites!D23+Palpites!D25+Palpites!D27</f>
        <v>4</v>
      </c>
      <c r="G23" s="1">
        <f>COUNTIF(L23:N23,"V")</f>
        <v>2</v>
      </c>
      <c r="H23" s="1">
        <f>COUNTIF(L23:N23,"e")</f>
        <v>1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E</v>
      </c>
    </row>
    <row r="24" spans="1:23" x14ac:dyDescent="0.3">
      <c r="A24" s="1">
        <f>100000000*D24+100000*E24+1000*F24+K24*10</f>
        <v>600205030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6</v>
      </c>
      <c r="E24" s="1">
        <f>Palpites!D24-Palpites!F24+Palpites!F25-Palpites!D25+Palpites!F28-Palpites!D28</f>
        <v>2</v>
      </c>
      <c r="F24" s="1">
        <f>Palpites!D24+Palpites!F25+Palpites!F28</f>
        <v>5</v>
      </c>
      <c r="G24" s="1">
        <f>COUNTIF(L24:N24,"V")</f>
        <v>2</v>
      </c>
      <c r="H24" s="1">
        <f>COUNTIF(L24:N24,"e")</f>
        <v>0</v>
      </c>
      <c r="I24" s="1">
        <f>COUNTIF(L24:N24,"D")</f>
        <v>1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-598980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-6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400104010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1</v>
      </c>
      <c r="F26" s="1">
        <f>Palpites!F24+Palpites!F26+Palpites!F27</f>
        <v>4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E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700305040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7</v>
      </c>
      <c r="E32" s="1">
        <f>Palpites!D32-Palpites!F32+Palpites!D34-Palpites!F34+Palpites!D36-Palpites!F36</f>
        <v>3</v>
      </c>
      <c r="F32" s="1">
        <f>Palpites!D32+Palpites!D34+Palpites!D36</f>
        <v>5</v>
      </c>
      <c r="G32" s="1">
        <f>COUNTIF(L32:N32,"V")</f>
        <v>2</v>
      </c>
      <c r="H32" s="1">
        <f>COUNTIF(L32:N32,"e")</f>
        <v>1</v>
      </c>
      <c r="I32" s="1">
        <f>COUNTIF(L32:N32,"D")</f>
        <v>0</v>
      </c>
      <c r="J32" s="1">
        <f>F32-E32</f>
        <v>2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700305030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3</v>
      </c>
      <c r="F33" s="1">
        <f>Palpites!D33+Palpites!F34+Palpites!F37</f>
        <v>5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2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99701020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-3</v>
      </c>
      <c r="F34" s="1">
        <f>Palpites!F32+Palpites!D35+Palpites!D37</f>
        <v>1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4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99703010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-3</v>
      </c>
      <c r="F35" s="1">
        <f>Palpites!F33+Palpites!F35+Palpites!F36</f>
        <v>3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6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600206040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2</v>
      </c>
      <c r="F41" s="1">
        <f>Palpites!D41+Palpites!D43+Palpites!D45</f>
        <v>6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4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D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900408030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9</v>
      </c>
      <c r="E42" s="1">
        <f>Palpites!D42-Palpites!F42+Palpites!F43-Palpites!D43+Palpites!F46-Palpites!D46</f>
        <v>4</v>
      </c>
      <c r="F42" s="1">
        <f>Palpites!D42+Palpites!F43+Palpites!F46</f>
        <v>8</v>
      </c>
      <c r="G42" s="1">
        <f>COUNTIF(L42:N42,"V")</f>
        <v>3</v>
      </c>
      <c r="H42" s="1">
        <f>COUNTIF(L42:N42,"e")</f>
        <v>0</v>
      </c>
      <c r="I42" s="1">
        <f>COUNTIF(L42:N42,"D")</f>
        <v>0</v>
      </c>
      <c r="J42" s="1">
        <f>F42-E42</f>
        <v>4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V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-498980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-5</v>
      </c>
      <c r="F43" s="1">
        <f>Palpites!F41+Palpites!D44+Palpites!D46</f>
        <v>1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6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299903010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-1</v>
      </c>
      <c r="F44" s="1">
        <f>Palpites!F42+Palpites!F44+Palpites!F45</f>
        <v>3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4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700306040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7</v>
      </c>
      <c r="E50" s="1">
        <f>Palpites!D50-Palpites!F50+Palpites!D52-Palpites!F52+Palpites!D54-Palpites!F54</f>
        <v>3</v>
      </c>
      <c r="F50" s="1">
        <f>Palpites!D50+Palpites!D52+Palpites!D54</f>
        <v>6</v>
      </c>
      <c r="G50" s="1">
        <f>COUNTIF(L50:N50,"V")</f>
        <v>2</v>
      </c>
      <c r="H50" s="1">
        <f>COUNTIF(L50:N50,"e")</f>
        <v>1</v>
      </c>
      <c r="I50" s="1">
        <f>COUNTIF(L50:N50,"D")</f>
        <v>0</v>
      </c>
      <c r="J50" s="1">
        <f>F50-E50</f>
        <v>3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199903030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2</v>
      </c>
      <c r="E51" s="1">
        <f>Palpites!D51-Palpites!F51+Palpites!F52-Palpites!D52+Palpites!F55-Palpites!D55</f>
        <v>-1</v>
      </c>
      <c r="F51" s="1">
        <f>Palpites!D51+Palpites!F52+Palpites!F55</f>
        <v>3</v>
      </c>
      <c r="G51" s="1">
        <f>COUNTIF(L51:N51,"V")</f>
        <v>0</v>
      </c>
      <c r="H51" s="1">
        <f>COUNTIF(L51:N51,"e")</f>
        <v>2</v>
      </c>
      <c r="I51" s="1">
        <f>COUNTIF(L51:N51,"D")</f>
        <v>1</v>
      </c>
      <c r="J51" s="1">
        <f>F51-E51</f>
        <v>4</v>
      </c>
      <c r="K51" s="1">
        <v>3</v>
      </c>
      <c r="L51" s="1" t="str">
        <f>IF(OR(Palpites!D51="",Palpites!F51=""),0,IF(Palpites!D51&gt;Palpites!F51,"V",IF(Palpites!D51=Palpites!F51,"E",IF(Palpites!D51&lt;Palpites!F51,"D"))))</f>
        <v>E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99701020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-3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4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500104010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5</v>
      </c>
      <c r="E53" s="1">
        <f>Palpites!F51-Palpites!D51+Palpites!F53-Palpites!D53+Palpites!F54-Palpites!D54</f>
        <v>1</v>
      </c>
      <c r="F53" s="1">
        <f>Palpites!F51+Palpites!F53+Palpites!F54</f>
        <v>4</v>
      </c>
      <c r="G53" s="1">
        <f>COUNTIF(L53:N53,"V")</f>
        <v>1</v>
      </c>
      <c r="H53" s="1">
        <f>COUNTIF(L53:N53,"e")</f>
        <v>2</v>
      </c>
      <c r="I53" s="1">
        <f>COUNTIF(L53:N53,"D")</f>
        <v>0</v>
      </c>
      <c r="J53" s="1">
        <f>F53-E53</f>
        <v>3</v>
      </c>
      <c r="K53" s="1">
        <v>1</v>
      </c>
      <c r="L53" s="1" t="str">
        <f>IF(OR(Palpites!F51="",Palpites!D51=""),0,IF(Palpites!F51&gt;Palpites!D51,"V",IF(Palpites!F51=Palpites!D51,"E",IF(Palpites!F51&lt;Palpites!D51,"D"))))</f>
        <v>E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700305040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7</v>
      </c>
      <c r="E59" s="1">
        <f>Palpites!D59-Palpites!F59+Palpites!D61-Palpites!F61+Palpites!D63-Palpites!F63</f>
        <v>3</v>
      </c>
      <c r="F59" s="1">
        <f>Palpites!D59+Palpites!D61+Palpites!D63</f>
        <v>5</v>
      </c>
      <c r="G59" s="1">
        <f>COUNTIF(L59:N59,"V")</f>
        <v>2</v>
      </c>
      <c r="H59" s="1">
        <f>COUNTIF(L59:N59,"e")</f>
        <v>1</v>
      </c>
      <c r="I59" s="1">
        <f>COUNTIF(L59:N59,"D")</f>
        <v>0</v>
      </c>
      <c r="J59" s="1">
        <f>F59-E59</f>
        <v>2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E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500205030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5</v>
      </c>
      <c r="E60" s="1">
        <f>Palpites!D60-Palpites!F60+Palpites!F61-Palpites!D61+Palpites!F64-Palpites!D64</f>
        <v>2</v>
      </c>
      <c r="F60" s="1">
        <f>Palpites!D60+Palpites!F61+Palpites!F64</f>
        <v>5</v>
      </c>
      <c r="G60" s="1">
        <f>COUNTIF(L60:N60,"V")</f>
        <v>1</v>
      </c>
      <c r="H60" s="1">
        <f>COUNTIF(L60:N60,"e")</f>
        <v>2</v>
      </c>
      <c r="I60" s="1">
        <f>COUNTIF(L60:N60,"D")</f>
        <v>0</v>
      </c>
      <c r="J60" s="1">
        <f>F60-E60</f>
        <v>3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E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400004020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0</v>
      </c>
      <c r="F61" s="1">
        <f>Palpites!F59+Palpites!D62+Palpites!D64</f>
        <v>4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-497990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-5</v>
      </c>
      <c r="F62" s="1">
        <f>Palpites!F60+Palpites!F62+Palpites!F63</f>
        <v>2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900507040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5</v>
      </c>
      <c r="F68" s="1">
        <f>Palpites!D68+Palpites!D70+Palpites!D72</f>
        <v>7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600407030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4</v>
      </c>
      <c r="F69" s="1">
        <f>Palpites!D69+Palpites!F70+Palpites!F73</f>
        <v>7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-597980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0</v>
      </c>
      <c r="E70" s="1">
        <f>Palpites!F68-Palpites!D68+Palpites!D71-Palpites!F71+Palpites!D73-Palpites!F73</f>
        <v>-6</v>
      </c>
      <c r="F70" s="1">
        <f>Palpites!F68+Palpites!D71+Palpites!D73</f>
        <v>2</v>
      </c>
      <c r="G70" s="1">
        <f>COUNTIF(L70:N70,"V")</f>
        <v>0</v>
      </c>
      <c r="H70" s="1">
        <f>COUNTIF(L70:N70,"e")</f>
        <v>0</v>
      </c>
      <c r="I70" s="1">
        <f>COUNTIF(L70:N70,"D")</f>
        <v>3</v>
      </c>
      <c r="J70" s="1">
        <f>F70-E70</f>
        <v>8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D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299701010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3</v>
      </c>
      <c r="E71" s="1">
        <f>Palpites!F69-Palpites!D69+Palpites!F71-Palpites!D71+Palpites!F72-Palpites!D72</f>
        <v>-3</v>
      </c>
      <c r="F71" s="1">
        <f>Palpites!F69+Palpites!F71+Palpites!F72</f>
        <v>1</v>
      </c>
      <c r="G71" s="1">
        <f>COUNTIF(L71:N71,"V")</f>
        <v>1</v>
      </c>
      <c r="H71" s="1">
        <f>COUNTIF(L71:N71,"e")</f>
        <v>0</v>
      </c>
      <c r="I71" s="1">
        <f>COUNTIF(L71:N71,"D")</f>
        <v>2</v>
      </c>
      <c r="J71" s="1">
        <f>F71-E71</f>
        <v>4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V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2022-11-20T02:02:50Z</dcterms:modified>
</cp:coreProperties>
</file>