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88AC84CF-AB90-45C7-91D7-6F65CB0B7849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<sst xmlns="http://schemas.openxmlformats.org/spreadsheetml/2006/main" count="415" uniqueCount="109">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</sst>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3.png"/><Relationship Id="rId21" Type="http://schemas.openxmlformats.org/officeDocument/2006/relationships/image" Target="../media/image19.png"/><Relationship Id="rId42" Type="http://schemas.openxmlformats.org/officeDocument/2006/relationships/image" Target="../media/image35.png"/><Relationship Id="rId47" Type="http://schemas.openxmlformats.org/officeDocument/2006/relationships/image" Target="../media/image39.png"/><Relationship Id="rId63" Type="http://schemas.openxmlformats.org/officeDocument/2006/relationships/image" Target="../media/image55.png"/><Relationship Id="rId68" Type="http://schemas.openxmlformats.org/officeDocument/2006/relationships/image" Target="../media/image60.png"/><Relationship Id="rId84" Type="http://schemas.openxmlformats.org/officeDocument/2006/relationships/image" Target="../media/image76.png"/><Relationship Id="rId89" Type="http://schemas.openxmlformats.org/officeDocument/2006/relationships/image" Target="../media/image81.jpeg"/><Relationship Id="rId16" Type="http://schemas.openxmlformats.org/officeDocument/2006/relationships/hyperlink" Target="https://pixabay.com/en/uruguay-flag-symbol-country-nation-26970/" TargetMode="External"/><Relationship Id="rId11" Type="http://schemas.openxmlformats.org/officeDocument/2006/relationships/image" Target="../media/image12.png"/><Relationship Id="rId32" Type="http://schemas.openxmlformats.org/officeDocument/2006/relationships/image" Target="../media/image27.jpeg"/><Relationship Id="rId37" Type="http://schemas.openxmlformats.org/officeDocument/2006/relationships/image" Target="../media/image31.jpe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74" Type="http://schemas.openxmlformats.org/officeDocument/2006/relationships/image" Target="../media/image66.png"/><Relationship Id="rId79" Type="http://schemas.openxmlformats.org/officeDocument/2006/relationships/image" Target="../media/image71.png"/><Relationship Id="rId102" Type="http://schemas.openxmlformats.org/officeDocument/2006/relationships/image" Target="../media/image94.png"/><Relationship Id="rId5" Type="http://schemas.openxmlformats.org/officeDocument/2006/relationships/image" Target="../media/image7.jpeg"/><Relationship Id="rId90" Type="http://schemas.openxmlformats.org/officeDocument/2006/relationships/image" Target="../media/image82.jpeg"/><Relationship Id="rId95" Type="http://schemas.openxmlformats.org/officeDocument/2006/relationships/image" Target="../media/image87.png"/><Relationship Id="rId22" Type="http://schemas.openxmlformats.org/officeDocument/2006/relationships/image" Target="../media/image20.png"/><Relationship Id="rId27" Type="http://schemas.openxmlformats.org/officeDocument/2006/relationships/hyperlink" Target="https://bs.wikiquote.org/wiki/Datoteka:Flag_of_Senegal.svg" TargetMode="External"/><Relationship Id="rId43" Type="http://schemas.openxmlformats.org/officeDocument/2006/relationships/image" Target="../media/image36.png"/><Relationship Id="rId48" Type="http://schemas.openxmlformats.org/officeDocument/2006/relationships/image" Target="../media/image40.png"/><Relationship Id="rId64" Type="http://schemas.openxmlformats.org/officeDocument/2006/relationships/image" Target="../media/image56.png"/><Relationship Id="rId69" Type="http://schemas.openxmlformats.org/officeDocument/2006/relationships/image" Target="../media/image61.png"/><Relationship Id="rId80" Type="http://schemas.openxmlformats.org/officeDocument/2006/relationships/image" Target="../media/image72.png"/><Relationship Id="rId85" Type="http://schemas.openxmlformats.org/officeDocument/2006/relationships/image" Target="../media/image77.png"/><Relationship Id="rId12" Type="http://schemas.openxmlformats.org/officeDocument/2006/relationships/hyperlink" Target="https://en.wikipedia.org/wiki/Ghana" TargetMode="External"/><Relationship Id="rId17" Type="http://schemas.openxmlformats.org/officeDocument/2006/relationships/image" Target="../media/image16.png"/><Relationship Id="rId25" Type="http://schemas.openxmlformats.org/officeDocument/2006/relationships/image" Target="../media/image22.jpeg"/><Relationship Id="rId33" Type="http://schemas.openxmlformats.org/officeDocument/2006/relationships/image" Target="../media/image28.png"/><Relationship Id="rId38" Type="http://schemas.openxmlformats.org/officeDocument/2006/relationships/image" Target="../media/image32.jpeg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67" Type="http://schemas.openxmlformats.org/officeDocument/2006/relationships/image" Target="../media/image59.png"/><Relationship Id="rId103" Type="http://schemas.openxmlformats.org/officeDocument/2006/relationships/image" Target="../media/image95.png"/><Relationship Id="rId20" Type="http://schemas.openxmlformats.org/officeDocument/2006/relationships/hyperlink" Target="https://gartic.com.br/ciicerow/desenho-livre/coreia-do-sul" TargetMode="External"/><Relationship Id="rId41" Type="http://schemas.openxmlformats.org/officeDocument/2006/relationships/hyperlink" Target="https://www.partidosdelaroja.com/1970/01/estados-unidos.html" TargetMode="External"/><Relationship Id="rId54" Type="http://schemas.openxmlformats.org/officeDocument/2006/relationships/image" Target="../media/image46.png"/><Relationship Id="rId62" Type="http://schemas.openxmlformats.org/officeDocument/2006/relationships/image" Target="../media/image54.png"/><Relationship Id="rId70" Type="http://schemas.openxmlformats.org/officeDocument/2006/relationships/image" Target="../media/image62.png"/><Relationship Id="rId75" Type="http://schemas.openxmlformats.org/officeDocument/2006/relationships/image" Target="../media/image67.png"/><Relationship Id="rId83" Type="http://schemas.openxmlformats.org/officeDocument/2006/relationships/image" Target="../media/image75.png"/><Relationship Id="rId88" Type="http://schemas.openxmlformats.org/officeDocument/2006/relationships/image" Target="../media/image80.jpeg"/><Relationship Id="rId91" Type="http://schemas.openxmlformats.org/officeDocument/2006/relationships/image" Target="../media/image83.png"/><Relationship Id="rId96" Type="http://schemas.openxmlformats.org/officeDocument/2006/relationships/image" Target="../media/image88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5.png"/><Relationship Id="rId23" Type="http://schemas.openxmlformats.org/officeDocument/2006/relationships/image" Target="../media/image21.jpeg"/><Relationship Id="rId28" Type="http://schemas.openxmlformats.org/officeDocument/2006/relationships/image" Target="../media/image24.png"/><Relationship Id="rId36" Type="http://schemas.openxmlformats.org/officeDocument/2006/relationships/image" Target="../media/image30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jpeg"/><Relationship Id="rId31" Type="http://schemas.openxmlformats.org/officeDocument/2006/relationships/hyperlink" Target="http://www.public-domain-image.com/free-images/flags-of-the-world/flag-of-ecuador" TargetMode="External"/><Relationship Id="rId44" Type="http://schemas.openxmlformats.org/officeDocument/2006/relationships/hyperlink" Target="https://en.wikinews.org/wiki/File:Flag_of_England.svg" TargetMode="External"/><Relationship Id="rId52" Type="http://schemas.openxmlformats.org/officeDocument/2006/relationships/image" Target="../media/image44.png"/><Relationship Id="rId60" Type="http://schemas.openxmlformats.org/officeDocument/2006/relationships/image" Target="../media/image52.png"/><Relationship Id="rId65" Type="http://schemas.openxmlformats.org/officeDocument/2006/relationships/image" Target="../media/image57.png"/><Relationship Id="rId73" Type="http://schemas.openxmlformats.org/officeDocument/2006/relationships/image" Target="../media/image65.png"/><Relationship Id="rId78" Type="http://schemas.openxmlformats.org/officeDocument/2006/relationships/image" Target="../media/image70.png"/><Relationship Id="rId81" Type="http://schemas.openxmlformats.org/officeDocument/2006/relationships/image" Target="../media/image73.png"/><Relationship Id="rId86" Type="http://schemas.openxmlformats.org/officeDocument/2006/relationships/image" Target="../media/image78.png"/><Relationship Id="rId94" Type="http://schemas.openxmlformats.org/officeDocument/2006/relationships/image" Target="../media/image86.png"/><Relationship Id="rId99" Type="http://schemas.openxmlformats.org/officeDocument/2006/relationships/image" Target="../media/image91.jpeg"/><Relationship Id="rId101" Type="http://schemas.openxmlformats.org/officeDocument/2006/relationships/image" Target="../media/image93.jpeg"/><Relationship Id="rId4" Type="http://schemas.openxmlformats.org/officeDocument/2006/relationships/image" Target="../media/image6.jpg"/><Relationship Id="rId9" Type="http://schemas.openxmlformats.org/officeDocument/2006/relationships/image" Target="../media/image10.jpe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9" Type="http://schemas.openxmlformats.org/officeDocument/2006/relationships/image" Target="../media/image33.jpeg"/><Relationship Id="rId34" Type="http://schemas.openxmlformats.org/officeDocument/2006/relationships/hyperlink" Target="https://www.wikidata.org/wiki/Q4847867" TargetMode="External"/><Relationship Id="rId50" Type="http://schemas.openxmlformats.org/officeDocument/2006/relationships/image" Target="../media/image42.png"/><Relationship Id="rId55" Type="http://schemas.openxmlformats.org/officeDocument/2006/relationships/image" Target="../media/image47.png"/><Relationship Id="rId76" Type="http://schemas.openxmlformats.org/officeDocument/2006/relationships/image" Target="../media/image68.png"/><Relationship Id="rId97" Type="http://schemas.openxmlformats.org/officeDocument/2006/relationships/image" Target="../media/image89.png"/><Relationship Id="rId104" Type="http://schemas.openxmlformats.org/officeDocument/2006/relationships/image" Target="../media/image96.png"/><Relationship Id="rId7" Type="http://schemas.openxmlformats.org/officeDocument/2006/relationships/image" Target="../media/image9.jpeg"/><Relationship Id="rId71" Type="http://schemas.openxmlformats.org/officeDocument/2006/relationships/image" Target="../media/image63.png"/><Relationship Id="rId92" Type="http://schemas.openxmlformats.org/officeDocument/2006/relationships/image" Target="../media/image84.png"/><Relationship Id="rId2" Type="http://schemas.openxmlformats.org/officeDocument/2006/relationships/image" Target="../media/image4.png"/><Relationship Id="rId29" Type="http://schemas.openxmlformats.org/officeDocument/2006/relationships/image" Target="../media/image25.png"/><Relationship Id="rId24" Type="http://schemas.openxmlformats.org/officeDocument/2006/relationships/hyperlink" Target="https://www.wallpaperflare.com/flag-qatar-qatari-qatar-large-flag-flag-of-qatar-wallpaper-grfaq" TargetMode="External"/><Relationship Id="rId40" Type="http://schemas.openxmlformats.org/officeDocument/2006/relationships/image" Target="../media/image34.png"/><Relationship Id="rId45" Type="http://schemas.openxmlformats.org/officeDocument/2006/relationships/image" Target="../media/image37.png"/><Relationship Id="rId66" Type="http://schemas.openxmlformats.org/officeDocument/2006/relationships/image" Target="../media/image58.png"/><Relationship Id="rId87" Type="http://schemas.openxmlformats.org/officeDocument/2006/relationships/image" Target="../media/image79.png"/><Relationship Id="rId61" Type="http://schemas.openxmlformats.org/officeDocument/2006/relationships/image" Target="../media/image53.png"/><Relationship Id="rId82" Type="http://schemas.openxmlformats.org/officeDocument/2006/relationships/image" Target="../media/image74.png"/><Relationship Id="rId19" Type="http://schemas.openxmlformats.org/officeDocument/2006/relationships/image" Target="../media/image18.png"/><Relationship Id="rId14" Type="http://schemas.openxmlformats.org/officeDocument/2006/relationships/image" Target="../media/image14.png"/><Relationship Id="rId30" Type="http://schemas.openxmlformats.org/officeDocument/2006/relationships/image" Target="../media/image26.jpeg"/><Relationship Id="rId35" Type="http://schemas.openxmlformats.org/officeDocument/2006/relationships/image" Target="../media/image29.png"/><Relationship Id="rId56" Type="http://schemas.openxmlformats.org/officeDocument/2006/relationships/image" Target="../media/image48.png"/><Relationship Id="rId77" Type="http://schemas.openxmlformats.org/officeDocument/2006/relationships/image" Target="../media/image69.png"/><Relationship Id="rId100" Type="http://schemas.openxmlformats.org/officeDocument/2006/relationships/image" Target="../media/image92.jpeg"/><Relationship Id="rId8" Type="http://schemas.openxmlformats.org/officeDocument/2006/relationships/hyperlink" Target="https://www.flickr.com/photos/azucrinarecords/6261316147/" TargetMode="External"/><Relationship Id="rId51" Type="http://schemas.openxmlformats.org/officeDocument/2006/relationships/image" Target="../media/image43.png"/><Relationship Id="rId72" Type="http://schemas.openxmlformats.org/officeDocument/2006/relationships/image" Target="../media/image64.png"/><Relationship Id="rId93" Type="http://schemas.openxmlformats.org/officeDocument/2006/relationships/image" Target="../media/image85.png"/><Relationship Id="rId98" Type="http://schemas.openxmlformats.org/officeDocument/2006/relationships/image" Target="../media/image90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5923623" y="2917372"/>
          <a:ext cx="1715589" cy="315032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483047" y="5115198"/>
          <a:ext cx="1102722" cy="1741715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504818" y="2023655"/>
          <a:ext cx="1102722" cy="1737360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1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1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1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1267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1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1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15</xdr:row>
      <xdr:rowOff>121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1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4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4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18</xdr:row>
      <xdr:rowOff>1601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4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28</xdr:row>
      <xdr:rowOff>2162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45</xdr:row>
      <xdr:rowOff>1312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45</xdr:row>
      <xdr:rowOff>2362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1402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1402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6337</xdr:colOff>
      <xdr:row>61</xdr:row>
      <xdr:rowOff>200526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8928081" y="4290060"/>
          <a:ext cx="533399" cy="40712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003000" y="4290060"/>
          <a:ext cx="533399" cy="40712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5845135" y="2905125"/>
          <a:ext cx="1715589" cy="315032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8845508" y="1996438"/>
          <a:ext cx="1123133" cy="1699262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8816935" y="5168265"/>
          <a:ext cx="1123133" cy="1695452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topLeftCell="O1" zoomScale="133" workbookViewId="0">
      <selection activeCell="A59" sqref="A59"/>
    </sheetView>
  </sheetViews>
  <sheetFormatPr defaultColWidth="8.77734375"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777343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55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55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zoomScaleNormal="91" workbookViewId="0">
      <selection activeCell="AQ21" sqref="AQ21:AR21"/>
    </sheetView>
  </sheetViews>
  <sheetFormatPr defaultColWidth="8.77734375" defaultRowHeight="14.4" x14ac:dyDescent="0.3"/>
  <cols>
    <col min="3" max="3" width="11.77734375" bestFit="1" customWidth="1"/>
    <col min="4" max="4" width="8.77734375" style="1"/>
    <col min="6" max="6" width="8.777343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77734375" style="10"/>
  </cols>
  <sheetData>
    <row r="1" spans="1:53" ht="71.55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1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0</v>
      </c>
      <c r="E7" s="42" t="s">
        <v>12</v>
      </c>
      <c r="F7" s="8">
        <v>1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7</v>
      </c>
      <c r="P7" s="4">
        <f>VLOOKUP(1,Planilha1!$A$5:$L$8,12,0)</f>
        <v>3</v>
      </c>
      <c r="Q7" s="4">
        <f>VLOOKUP(1,Planilha1!$A$5:$L$8,7,0)</f>
        <v>4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2</v>
      </c>
      <c r="E8" s="42" t="s">
        <v>12</v>
      </c>
      <c r="F8" s="8">
        <v>3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6</v>
      </c>
      <c r="P8" s="4">
        <f>VLOOKUP(2,Planilha1!$A$5:$L$8,12,0)</f>
        <v>5</v>
      </c>
      <c r="Q8" s="4">
        <f>VLOOKUP(2,Planilha1!$A$5:$L$8,7,0)</f>
        <v>1</v>
      </c>
      <c r="S8" s="7"/>
      <c r="T8" s="10"/>
      <c r="U8" s="75" t="str">
        <f>IF(AND(SUM(L16:N16)=3,SUM(L17:N17)=3,SUM(L18:N18)=3,SUM(L19:N19)=3),J17,"")</f>
        <v>País de Gales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1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2</v>
      </c>
      <c r="P9" s="4">
        <f>VLOOKUP(3,Planilha1!$A$5:$L$8,12,0)</f>
        <v>4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55" customHeight="1" thickBot="1" x14ac:dyDescent="0.35">
      <c r="A10" s="45">
        <v>44894</v>
      </c>
      <c r="B10" s="73" t="s">
        <v>24</v>
      </c>
      <c r="C10" s="73"/>
      <c r="D10" s="8">
        <v>2</v>
      </c>
      <c r="E10" s="42" t="s">
        <v>12</v>
      </c>
      <c r="F10" s="8">
        <v>1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2</v>
      </c>
      <c r="P10" s="4">
        <f>VLOOKUP(4,Planilha1!$A$5:$L$8,12,0)</f>
        <v>5</v>
      </c>
      <c r="Q10" s="4">
        <f>VLOOKUP(4,Planilha1!$A$5:$L$8,7,0)</f>
        <v>-3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55" customHeight="1" thickBot="1" x14ac:dyDescent="0.35">
      <c r="A15" s="45">
        <v>44886</v>
      </c>
      <c r="B15" s="73" t="s">
        <v>26</v>
      </c>
      <c r="C15" s="73"/>
      <c r="D15" s="8">
        <v>0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1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7</v>
      </c>
      <c r="L16" s="3">
        <f>VLOOKUP(1,Planilha1!$A$14:$L$17,9,0)</f>
        <v>2</v>
      </c>
      <c r="M16" s="3">
        <f>VLOOKUP(1,Planilha1!$A$14:$L$17,10,0)</f>
        <v>1</v>
      </c>
      <c r="N16" s="4">
        <f>VLOOKUP(1,Planilha1!$A$14:$L$17,11,0)</f>
        <v>0</v>
      </c>
      <c r="O16" s="4">
        <f>VLOOKUP(1,Planilha1!$A$14:$L$17,8,0)</f>
        <v>5</v>
      </c>
      <c r="P16" s="4">
        <f>VLOOKUP(1,Planilha1!$A$14:$L$17,12,0)</f>
        <v>2</v>
      </c>
      <c r="Q16" s="4">
        <f>VLOOKUP(1,Planilha1!$A$14:$L$17,7,0)</f>
        <v>3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6</v>
      </c>
      <c r="L17" s="3">
        <f>VLOOKUP(2,Planilha1!$A$14:$L$17,9,0)</f>
        <v>2</v>
      </c>
      <c r="M17" s="3">
        <f>VLOOKUP(2,Planilha1!$A$14:$L$17,10,0)</f>
        <v>0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2</v>
      </c>
      <c r="Q17" s="4">
        <f>VLOOKUP(2,Planilha1!$A$14:$L$17,7,0)</f>
        <v>1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45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EUA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3</v>
      </c>
      <c r="P18" s="4">
        <f>VLOOKUP(3,Planilha1!$A$14:$L$17,12,0)</f>
        <v>2</v>
      </c>
      <c r="Q18" s="4">
        <f>VLOOKUP(3,Planilha1!$A$14:$L$17,7,0)</f>
        <v>1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0</v>
      </c>
      <c r="E19" s="42" t="s">
        <v>12</v>
      </c>
      <c r="F19" s="8">
        <v>2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0</v>
      </c>
      <c r="P19" s="4">
        <f>VLOOKUP(4,Planilha1!$A$14:$L$17,12,0)</f>
        <v>5</v>
      </c>
      <c r="Q19" s="4">
        <f>VLOOKUP(4,Planilha1!$A$14:$L$17,7,0)</f>
        <v>-5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30</v>
      </c>
      <c r="AK19" s="98"/>
      <c r="AL19" s="99"/>
      <c r="AM19" s="19"/>
      <c r="AN19" s="19"/>
      <c r="AO19" s="19"/>
      <c r="AP19" s="10"/>
      <c r="AQ19" s="90" t="s">
        <v>25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30</v>
      </c>
      <c r="AH20" s="91"/>
      <c r="AI20" s="18"/>
      <c r="AJ20" s="100"/>
      <c r="AK20" s="101"/>
      <c r="AL20" s="102"/>
      <c r="AM20" s="19"/>
      <c r="AN20" s="90" t="s">
        <v>25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44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51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3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6</v>
      </c>
      <c r="P25" s="4">
        <f>VLOOKUP(1,Planilha1!$A$23:$L$26,12,0)</f>
        <v>2</v>
      </c>
      <c r="Q25" s="4">
        <f>VLOOKUP(1,Planilha1!$A$23:$L$26,7,0)</f>
        <v>4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2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5</v>
      </c>
      <c r="L26" s="3">
        <f>VLOOKUP(2,Planilha1!$A$23:$L$26,9,0)</f>
        <v>1</v>
      </c>
      <c r="M26" s="3">
        <f>VLOOKUP(2,Planilha1!$A$23:$L$26,10,0)</f>
        <v>2</v>
      </c>
      <c r="N26" s="4">
        <f>VLOOKUP(2,Planilha1!$A$23:$L$26,11,0)</f>
        <v>0</v>
      </c>
      <c r="O26" s="4">
        <f>VLOOKUP(2,Planilha1!$A$23:$L$26,8,0)</f>
        <v>4</v>
      </c>
      <c r="P26" s="4">
        <f>VLOOKUP(2,Planilha1!$A$23:$L$26,12,0)</f>
        <v>2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Inglaterra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1</v>
      </c>
      <c r="E27" s="42" t="s">
        <v>12</v>
      </c>
      <c r="F27" s="8">
        <v>1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5</v>
      </c>
      <c r="P27" s="4">
        <f>VLOOKUP(3,Planilha1!$A$23:$L$26,12,0)</f>
        <v>4</v>
      </c>
      <c r="Q27" s="4">
        <f>VLOOKUP(3,Planilha1!$A$23:$L$26,7,0)</f>
        <v>1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43</v>
      </c>
      <c r="AW27" s="116"/>
      <c r="AX27" s="16"/>
      <c r="AY27" s="10"/>
      <c r="AZ27" s="10"/>
      <c r="BA27" s="10"/>
    </row>
    <row r="28" spans="1:54" ht="14.55" customHeight="1" thickBot="1" x14ac:dyDescent="0.35">
      <c r="A28" s="45">
        <v>44895</v>
      </c>
      <c r="B28" s="73" t="s">
        <v>31</v>
      </c>
      <c r="C28" s="73"/>
      <c r="D28" s="8">
        <v>1</v>
      </c>
      <c r="E28" s="42" t="s">
        <v>12</v>
      </c>
      <c r="F28" s="8">
        <v>3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1</v>
      </c>
      <c r="P28" s="4">
        <f>VLOOKUP(4,Planilha1!$A$23:$L$26,12,0)</f>
        <v>8</v>
      </c>
      <c r="Q28" s="4">
        <f>VLOOKUP(4,Planilha1!$A$23:$L$26,7,0)</f>
        <v>-7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44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Sérvia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1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6</v>
      </c>
      <c r="P34" s="4">
        <f>VLOOKUP(1,Planilha1!$A$32:$L$35,12,0)</f>
        <v>1</v>
      </c>
      <c r="Q34" s="4">
        <f>VLOOKUP(1,Planilha1!$A$32:$L$35,7,0)</f>
        <v>5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2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4</v>
      </c>
      <c r="P35" s="4">
        <f>VLOOKUP(2,Planilha1!$A$32:$L$35,12,0)</f>
        <v>1</v>
      </c>
      <c r="Q35" s="4">
        <f>VLOOKUP(2,Planilha1!$A$32:$L$35,7,0)</f>
        <v>3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3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6</v>
      </c>
      <c r="Q36" s="4">
        <f>VLOOKUP(3,Planilha1!$A$32:$L$35,7,0)</f>
        <v>-4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1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1</v>
      </c>
      <c r="P37" s="4">
        <f>VLOOKUP(4,Planilha1!$A$32:$L$35,12,0)</f>
        <v>5</v>
      </c>
      <c r="Q37" s="4">
        <f>VLOOKUP(4,Planilha1!$A$32:$L$35,7,0)</f>
        <v>-4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1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2</v>
      </c>
      <c r="E42" s="42" t="s">
        <v>12</v>
      </c>
      <c r="F42" s="8">
        <v>0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1</v>
      </c>
      <c r="E43" s="42" t="s">
        <v>12</v>
      </c>
      <c r="F43" s="8">
        <v>1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7</v>
      </c>
      <c r="L43" s="3">
        <f>VLOOKUP(1,Planilha1!$A$41:$L$44,9,0)</f>
        <v>2</v>
      </c>
      <c r="M43" s="3">
        <f>VLOOKUP(1,Planilha1!$A$41:$L$44,10,0)</f>
        <v>1</v>
      </c>
      <c r="N43" s="4">
        <f>VLOOKUP(1,Planilha1!$A$41:$L$44,11,0)</f>
        <v>0</v>
      </c>
      <c r="O43" s="4">
        <f>VLOOKUP(1,Planilha1!$A$41:$L$44,8,0)</f>
        <v>6</v>
      </c>
      <c r="P43" s="4">
        <f>VLOOKUP(1,Planilha1!$A$41:$L$44,12,0)</f>
        <v>1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7</v>
      </c>
      <c r="L44" s="3">
        <f>VLOOKUP(2,Planilha1!$A$41:$L$44,9,0)</f>
        <v>2</v>
      </c>
      <c r="M44" s="3">
        <f>VLOOKUP(2,Planilha1!$A$41:$L$44,10,0)</f>
        <v>1</v>
      </c>
      <c r="N44" s="4">
        <f>VLOOKUP(2,Planilha1!$A$41:$L$44,11,0)</f>
        <v>0</v>
      </c>
      <c r="O44" s="4">
        <f>VLOOKUP(2,Planilha1!$A$41:$L$44,8,0)</f>
        <v>5</v>
      </c>
      <c r="P44" s="4">
        <f>VLOOKUP(2,Planilha1!$A$41:$L$44,12,0)</f>
        <v>3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55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5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0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2</v>
      </c>
      <c r="P46" s="4">
        <f>VLOOKUP(4,Planilha1!$A$41:$L$44,12,0)</f>
        <v>7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1</v>
      </c>
      <c r="E50" s="42" t="s">
        <v>12</v>
      </c>
      <c r="F50" s="8">
        <v>0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1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2</v>
      </c>
      <c r="E52" s="42" t="s">
        <v>12</v>
      </c>
      <c r="F52" s="8">
        <v>1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4</v>
      </c>
      <c r="P52" s="4">
        <f>VLOOKUP(1,Planilha1!$A$50:$L$53,12,0)</f>
        <v>2</v>
      </c>
      <c r="Q52" s="4">
        <f>VLOOKUP(1,Planilha1!$A$50:$L$53,7,0)</f>
        <v>2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1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5</v>
      </c>
      <c r="L53" s="3">
        <f>VLOOKUP(2,Planilha1!$A$50:$L$53,9,0)</f>
        <v>1</v>
      </c>
      <c r="M53" s="3">
        <f>VLOOKUP(2,Planilha1!$A$50:$L$53,10,0)</f>
        <v>2</v>
      </c>
      <c r="N53" s="4">
        <f>VLOOKUP(2,Planilha1!$A$50:$L$53,11,0)</f>
        <v>0</v>
      </c>
      <c r="O53" s="4">
        <f>VLOOKUP(2,Planilha1!$A$50:$L$53,8,0)</f>
        <v>4</v>
      </c>
      <c r="P53" s="4">
        <f>VLOOKUP(2,Planilha1!$A$50:$L$53,12,0)</f>
        <v>3</v>
      </c>
      <c r="Q53" s="4">
        <f>VLOOKUP(2,Planilha1!$A$50:$L$53,7,0)</f>
        <v>1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1</v>
      </c>
      <c r="E54" s="42" t="s">
        <v>12</v>
      </c>
      <c r="F54" s="8">
        <v>1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2</v>
      </c>
      <c r="L54" s="3">
        <f>VLOOKUP(3,Planilha1!$A$50:$L$53,9,0)</f>
        <v>0</v>
      </c>
      <c r="M54" s="3">
        <f>VLOOKUP(3,Planilha1!$A$50:$L$53,10,0)</f>
        <v>2</v>
      </c>
      <c r="N54" s="4">
        <f>VLOOKUP(3,Planilha1!$A$50:$L$53,11,0)</f>
        <v>1</v>
      </c>
      <c r="O54" s="4">
        <f>VLOOKUP(3,Planilha1!$A$50:$L$53,8,0)</f>
        <v>3</v>
      </c>
      <c r="P54" s="4">
        <f>VLOOKUP(3,Planilha1!$A$50:$L$53,12,0)</f>
        <v>4</v>
      </c>
      <c r="Q54" s="4">
        <f>VLOOKUP(3,Planilha1!$A$50:$L$53,7,0)</f>
        <v>-1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2</v>
      </c>
      <c r="E55" s="42" t="s">
        <v>12</v>
      </c>
      <c r="F55" s="8">
        <v>2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1</v>
      </c>
      <c r="L55" s="3">
        <f>VLOOKUP(4,Planilha1!$A$50:$L$53,9,0)</f>
        <v>0</v>
      </c>
      <c r="M55" s="3">
        <f>VLOOKUP(4,Planilha1!$A$50:$L$53,10,0)</f>
        <v>1</v>
      </c>
      <c r="N55" s="4">
        <f>VLOOKUP(4,Planilha1!$A$50:$L$53,11,0)</f>
        <v>2</v>
      </c>
      <c r="O55" s="4">
        <f>VLOOKUP(4,Planilha1!$A$50:$L$53,8,0)</f>
        <v>4</v>
      </c>
      <c r="P55" s="4">
        <f>VLOOKUP(4,Planilha1!$A$50:$L$53,12,0)</f>
        <v>6</v>
      </c>
      <c r="Q55" s="4">
        <f>VLOOKUP(4,Planilha1!$A$50:$L$53,7,0)</f>
        <v>-2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1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1</v>
      </c>
      <c r="E61" s="42" t="s">
        <v>12</v>
      </c>
      <c r="F61" s="8">
        <v>0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6</v>
      </c>
      <c r="P61" s="4">
        <f>VLOOKUP(1,Planilha1!$A$59:$L$62,12,0)</f>
        <v>2</v>
      </c>
      <c r="Q61" s="4">
        <f>VLOOKUP(1,Planilha1!$A$59:$L$62,7,0)</f>
        <v>4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2</v>
      </c>
      <c r="E62" s="42" t="s">
        <v>12</v>
      </c>
      <c r="F62" s="8">
        <v>0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3</v>
      </c>
      <c r="P62" s="4">
        <f>VLOOKUP(2,Planilha1!$A$59:$L$62,12,0)</f>
        <v>2</v>
      </c>
      <c r="Q62" s="4">
        <f>VLOOKUP(2,Planilha1!$A$59:$L$62,7,0)</f>
        <v>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55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1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4</v>
      </c>
      <c r="L63" s="3">
        <f>VLOOKUP(3,Planilha1!$A$59:$L$62,9,0)</f>
        <v>1</v>
      </c>
      <c r="M63" s="3">
        <f>VLOOKUP(3,Planilha1!$A$59:$L$62,10,0)</f>
        <v>1</v>
      </c>
      <c r="N63" s="4">
        <f>VLOOKUP(3,Planilha1!$A$59:$L$62,11,0)</f>
        <v>1</v>
      </c>
      <c r="O63" s="4">
        <f>VLOOKUP(3,Planilha1!$A$59:$L$62,8,0)</f>
        <v>1</v>
      </c>
      <c r="P63" s="4">
        <f>VLOOKUP(3,Planilha1!$A$59:$L$62,12,0)</f>
        <v>1</v>
      </c>
      <c r="Q63" s="4">
        <f>VLOOKUP(3,Planilha1!$A$59:$L$62,7,0)</f>
        <v>0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0</v>
      </c>
      <c r="E64" s="42" t="s">
        <v>12</v>
      </c>
      <c r="F64" s="8">
        <v>0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1</v>
      </c>
      <c r="P64" s="4">
        <f>VLOOKUP(4,Planilha1!$A$59:$L$62,12,0)</f>
        <v>6</v>
      </c>
      <c r="Q64" s="4">
        <f>VLOOKUP(4,Planilha1!$A$59:$L$62,7,0)</f>
        <v>-5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2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1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3</v>
      </c>
      <c r="E70" s="42" t="s">
        <v>12</v>
      </c>
      <c r="F70" s="8">
        <v>2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7</v>
      </c>
      <c r="P70" s="4">
        <f>VLOOKUP(1,Planilha1!$A$68:$L$71,12,0)</f>
        <v>3</v>
      </c>
      <c r="Q70" s="4">
        <f>VLOOKUP(1,Planilha1!$A$68:$L$71,7,0)</f>
        <v>4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1</v>
      </c>
      <c r="E71" s="42" t="s">
        <v>12</v>
      </c>
      <c r="F71" s="8">
        <v>0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5</v>
      </c>
      <c r="P71" s="4">
        <f>VLOOKUP(2,Planilha1!$A$68:$L$71,12,0)</f>
        <v>4</v>
      </c>
      <c r="Q71" s="4">
        <f>VLOOKUP(2,Planilha1!$A$68:$L$71,7,0)</f>
        <v>1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2</v>
      </c>
      <c r="E72" s="42" t="s">
        <v>12</v>
      </c>
      <c r="F72" s="8">
        <v>1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2</v>
      </c>
      <c r="P72" s="4">
        <f>VLOOKUP(3,Planilha1!$A$68:$L$71,12,0)</f>
        <v>4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1</v>
      </c>
      <c r="P73" s="4">
        <f>VLOOKUP(4,Planilha1!$A$68:$L$71,12,0)</f>
        <v>4</v>
      </c>
      <c r="Q73" s="4">
        <f>VLOOKUP(4,Planilha1!$A$68:$L$71,7,0)</f>
        <v>-3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ColWidth="8.77734375"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-3</v>
      </c>
      <c r="H5" s="1">
        <f>Palpites!D5+Palpites!D7+Palpites!D9</f>
        <v>2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5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-2</v>
      </c>
      <c r="H6" s="1">
        <f>Palpites!D6+Palpites!F7+Palpites!F10</f>
        <v>2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1</v>
      </c>
      <c r="H7" s="1">
        <f>Palpites!F5+Palpites!D8+Palpites!D10</f>
        <v>6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5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4</v>
      </c>
      <c r="H8" s="1">
        <f>Palpites!F9+Palpites!F8+Palpites!F6</f>
        <v>7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3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7</v>
      </c>
      <c r="G14" s="1">
        <f>Palpites!D14-Palpites!F14+Palpites!D16-Palpites!F16+Palpites!D18-Palpites!F18</f>
        <v>3</v>
      </c>
      <c r="H14" s="1">
        <f>Palpites!D14+Palpites!D16+Palpites!D18</f>
        <v>5</v>
      </c>
      <c r="I14" s="1">
        <f>COUNTIF(N14:P14,"V")</f>
        <v>2</v>
      </c>
      <c r="J14" s="1">
        <f>COUNTIF(N14:P14,"e")</f>
        <v>1</v>
      </c>
      <c r="K14" s="1">
        <f>COUNTIF(N14:P14,"D")</f>
        <v>0</v>
      </c>
      <c r="L14" s="1">
        <f>H14-G14</f>
        <v>2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E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3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3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3</v>
      </c>
      <c r="D15" s="1">
        <f>_xlfn.RANK.EQ(F15,$F$14:$F$17)</f>
        <v>3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1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2</v>
      </c>
      <c r="M15" s="1"/>
      <c r="N15" s="1" t="str">
        <f>IF(OR(Palpites!D15="",Palpites!F15=""),0,IF(Palpites!D15&gt;Palpites!F15,"V",IF(Palpites!D15=Palpites!F15,"E",IF(Palpites!D15&lt;Palpites!F15,"D"))))</f>
        <v>D</v>
      </c>
      <c r="O15" s="1" t="str">
        <f>IF(OR(Palpites!F16="",Palpites!D16=""),0,IF(Palpites!F16&gt;Palpites!D16,"V",IF(Palpites!F16=Palpites!D16,"E",IF(Palpites!F16&lt;Palpites!D16,"D"))))</f>
        <v>E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Espanha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-5</v>
      </c>
      <c r="H16" s="1">
        <f>Palpites!F14+Palpites!D17+Palpites!D19</f>
        <v>0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6</v>
      </c>
      <c r="G17" s="1">
        <f>Palpites!F15-Palpites!D15+Palpites!F17-Palpites!D17+Palpites!F18-Palpites!D18</f>
        <v>1</v>
      </c>
      <c r="H17" s="1">
        <f>Palpites!F15+Palpites!F17+Palpites!F18</f>
        <v>3</v>
      </c>
      <c r="I17" s="1">
        <f>COUNTIF(N17:P17,"V")</f>
        <v>2</v>
      </c>
      <c r="J17" s="1">
        <f>COUNTIF(N17:P17,"e")</f>
        <v>0</v>
      </c>
      <c r="K17" s="1">
        <f>COUNTIF(N17:P17,"D")</f>
        <v>1</v>
      </c>
      <c r="L17" s="1">
        <f>H17-G17</f>
        <v>2</v>
      </c>
      <c r="M17" s="1"/>
      <c r="N17" s="1" t="str">
        <f>IF(OR(Palpites!F15="",Palpites!D15=""),0,IF(Palpites!F15&gt;Palpites!D15,"V",IF(Palpites!F15=Palpites!D15,"E",IF(Palpites!F15&lt;Palpites!D15,"D"))))</f>
        <v>V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Alemanha</v>
      </c>
      <c r="V19" t="str">
        <f>Palpites!AQ21</f>
        <v>Portugal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Argentina</v>
      </c>
      <c r="V21" t="str">
        <f>Palpites!AN20</f>
        <v>Inglaterra</v>
      </c>
      <c r="X21" t="str">
        <f>IF(U21=U18,U19,U18)</f>
        <v>Alemanha</v>
      </c>
      <c r="Y21" t="str">
        <f>IF(V21=V18,V19,V18)</f>
        <v>Portugal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4</v>
      </c>
      <c r="H23" s="1">
        <f>Palpites!D23+Palpites!D25+Palpites!D27</f>
        <v>6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E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1</v>
      </c>
      <c r="H24" s="1">
        <f>Palpites!D24+Palpites!F25+Palpites!F28</f>
        <v>5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4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-7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8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5</v>
      </c>
      <c r="G26" s="1">
        <f>Palpites!F24-Palpites!D24+Palpites!F26-Palpites!D26+Palpites!F27-Palpites!D27</f>
        <v>2</v>
      </c>
      <c r="H26" s="1">
        <f>Palpites!F24+Palpites!F26+Palpites!F27</f>
        <v>4</v>
      </c>
      <c r="I26" s="1">
        <f>COUNTIF(N26:P26,"V")</f>
        <v>1</v>
      </c>
      <c r="J26" s="1">
        <f>COUNTIF(N26:P26,"e")</f>
        <v>2</v>
      </c>
      <c r="K26" s="1">
        <f>COUNTIF(N26:P26,"D")</f>
        <v>0</v>
      </c>
      <c r="L26" s="1">
        <f>H26-G26</f>
        <v>2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E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5</v>
      </c>
      <c r="H32" s="1">
        <f>Palpites!D32+Palpites!D34+Palpites!D36</f>
        <v>6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3</v>
      </c>
      <c r="H33" s="1">
        <f>Palpites!D33+Palpites!F34+Palpites!F37</f>
        <v>4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1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4</v>
      </c>
      <c r="E34" s="1" t="str">
        <f>Palpites!G32</f>
        <v>Austrália</v>
      </c>
      <c r="F34" s="1">
        <f>3*COUNTIF(N34:P34,"V")+COUNTIF(N34:P34,"E")</f>
        <v>0</v>
      </c>
      <c r="G34" s="1">
        <f>Palpites!F32-Palpites!D32+Palpites!D35-Palpites!F35+Palpites!D37-Palpites!F37</f>
        <v>-4</v>
      </c>
      <c r="H34" s="1">
        <f>Palpites!F32+Palpites!D35+Palpites!D37</f>
        <v>1</v>
      </c>
      <c r="I34" s="1">
        <f>COUNTIF(N34:P34,"V")</f>
        <v>0</v>
      </c>
      <c r="J34" s="1">
        <f>COUNTIF(N34:P34,"e")</f>
        <v>0</v>
      </c>
      <c r="K34" s="1">
        <f>COUNTIF(N34:P34,"D")</f>
        <v>3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D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3</v>
      </c>
      <c r="G35" s="1">
        <f>Palpites!F33-Palpites!D33+Palpites!F35-Palpites!D35+Palpites!F36-Palpites!D36</f>
        <v>-4</v>
      </c>
      <c r="H35" s="1">
        <f>Palpites!F33+Palpites!F35+Palpites!F36</f>
        <v>2</v>
      </c>
      <c r="I35" s="1">
        <f>COUNTIF(N35:P35,"V")</f>
        <v>1</v>
      </c>
      <c r="J35" s="1">
        <f>COUNTIF(N35:P35,"e")</f>
        <v>0</v>
      </c>
      <c r="K35" s="1">
        <f>COUNTIF(N35:P35,"D")</f>
        <v>2</v>
      </c>
      <c r="L35" s="1">
        <f>H35-G35</f>
        <v>6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V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7</v>
      </c>
      <c r="G41" s="1">
        <f>Palpites!D41-Palpites!F41+Palpites!D43-Palpites!F43+Palpites!D45-Palpites!F45</f>
        <v>2</v>
      </c>
      <c r="H41" s="1">
        <f>Palpites!D41+Palpites!D43+Palpites!D45</f>
        <v>5</v>
      </c>
      <c r="I41" s="1">
        <f>COUNTIF(N41:P41,"V")</f>
        <v>2</v>
      </c>
      <c r="J41" s="1">
        <f>COUNTIF(N41:P41,"e")</f>
        <v>1</v>
      </c>
      <c r="K41" s="1">
        <f>COUNTIF(N41:P41,"D")</f>
        <v>0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E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7</v>
      </c>
      <c r="G42" s="1">
        <f>Palpites!D42-Palpites!F42+Palpites!F43-Palpites!D43+Palpites!F46-Palpites!D46</f>
        <v>5</v>
      </c>
      <c r="H42" s="1">
        <f>Palpites!D42+Palpites!F43+Palpites!F46</f>
        <v>6</v>
      </c>
      <c r="I42" s="1">
        <f>COUNTIF(N42:P42,"V")</f>
        <v>2</v>
      </c>
      <c r="J42" s="1">
        <f>COUNTIF(N42:P42,"e")</f>
        <v>1</v>
      </c>
      <c r="K42" s="1">
        <f>COUNTIF(N42:P42,"D")</f>
        <v>0</v>
      </c>
      <c r="L42" s="1">
        <f>H42-G42</f>
        <v>1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E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-5</v>
      </c>
      <c r="H43" s="1">
        <f>Palpites!F41+Palpites!D44+Palpites!D46</f>
        <v>2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7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-2</v>
      </c>
      <c r="H44" s="1">
        <f>Palpites!F42+Palpites!F44+Palpites!F45</f>
        <v>3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5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2</v>
      </c>
      <c r="H50" s="1">
        <f>Palpites!D50+Palpites!D52+Palpites!D54</f>
        <v>4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1</v>
      </c>
      <c r="G51" s="1">
        <f>Palpites!D51-Palpites!F51+Palpites!F52-Palpites!D52+Palpites!F55-Palpites!D55</f>
        <v>-2</v>
      </c>
      <c r="H51" s="1">
        <f>Palpites!D51+Palpites!F52+Palpites!F55</f>
        <v>4</v>
      </c>
      <c r="I51" s="1">
        <f>COUNTIF(N51:P51,"V")</f>
        <v>0</v>
      </c>
      <c r="J51" s="1">
        <f>COUNTIF(N51:P51,"e")</f>
        <v>1</v>
      </c>
      <c r="K51" s="1">
        <f>COUNTIF(N51:P51,"D")</f>
        <v>2</v>
      </c>
      <c r="L51" s="1">
        <f>H51-G51</f>
        <v>6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E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2</v>
      </c>
      <c r="G52" s="1">
        <f>Palpites!F50-Palpites!D50+Palpites!D53-Palpites!F53+Palpites!D55-Palpites!F55</f>
        <v>-1</v>
      </c>
      <c r="H52" s="1">
        <f>Palpites!F50+Palpites!D53+Palpites!D55</f>
        <v>3</v>
      </c>
      <c r="I52" s="1">
        <f>COUNTIF(N52:P52,"V")</f>
        <v>0</v>
      </c>
      <c r="J52" s="1">
        <f>COUNTIF(N52:P52,"e")</f>
        <v>2</v>
      </c>
      <c r="K52" s="1">
        <f>COUNTIF(N52:P52,"D")</f>
        <v>1</v>
      </c>
      <c r="L52" s="1">
        <f>H52-G52</f>
        <v>4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E</v>
      </c>
      <c r="P52" s="1" t="str">
        <f>IF(OR(Palpites!D55="",Palpites!F55=""),0,IF(Palpites!D55&gt;Palpites!F55,"V",IF(Palpites!D55=Palpites!F55,"E",IF(Palpites!D55&lt;Palpites!F55,"D"))))</f>
        <v>E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5</v>
      </c>
      <c r="G53" s="1">
        <f>Palpites!F51-Palpites!D51+Palpites!F53-Palpites!D53+Palpites!F54-Palpites!D54</f>
        <v>1</v>
      </c>
      <c r="H53" s="1">
        <f>Palpites!F51+Palpites!F53+Palpites!F54</f>
        <v>4</v>
      </c>
      <c r="I53" s="1">
        <f>COUNTIF(N53:P53,"V")</f>
        <v>1</v>
      </c>
      <c r="J53" s="1">
        <f>COUNTIF(N53:P53,"e")</f>
        <v>2</v>
      </c>
      <c r="K53" s="1">
        <f>COUNTIF(N53:P53,"D")</f>
        <v>0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E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4</v>
      </c>
      <c r="H59" s="1">
        <f>Palpites!D59+Palpites!D61+Palpites!D63</f>
        <v>6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2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0</v>
      </c>
      <c r="H60" s="1">
        <f>Palpites!D60+Palpites!F61+Palpites!F64</f>
        <v>1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1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1</v>
      </c>
      <c r="H61" s="1">
        <f>Palpites!F59+Palpites!D62+Palpites!D64</f>
        <v>3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2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-5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4</v>
      </c>
      <c r="H68" s="1">
        <f>Palpites!D68+Palpites!D70+Palpites!D72</f>
        <v>7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3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6</v>
      </c>
      <c r="G69" s="1">
        <f>Palpites!D69-Palpites!F69+Palpites!F70-Palpites!D70+Palpites!F73-Palpites!D73</f>
        <v>1</v>
      </c>
      <c r="H69" s="1">
        <f>Palpites!D69+Palpites!F70+Palpites!F73</f>
        <v>5</v>
      </c>
      <c r="I69" s="1">
        <f>COUNTIF(N69:P69,"V")</f>
        <v>2</v>
      </c>
      <c r="J69" s="1">
        <f>COUNTIF(N69:P69,"e")</f>
        <v>0</v>
      </c>
      <c r="K69" s="1">
        <f>COUNTIF(N69:P69,"D")</f>
        <v>1</v>
      </c>
      <c r="L69" s="1">
        <f>H69-G69</f>
        <v>4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-2</v>
      </c>
      <c r="H70" s="1">
        <f>Palpites!F68+Palpites!D71+Palpites!D73</f>
        <v>2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4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-3</v>
      </c>
      <c r="H71" s="1">
        <f>Palpites!F69+Palpites!F71+Palpites!F72</f>
        <v>1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2022-11-19T22:59:53Z</dcterms:modified>
</cp:coreProperties>
</file>