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1F288215-BFEE-4AFB-97D6-C0B0127F4BE4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<sst xmlns="http://schemas.openxmlformats.org/spreadsheetml/2006/main" count="415" uniqueCount="109">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</sst>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="91" zoomScaleNormal="91" workbookViewId="0">
      <selection sqref="A1:Q1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0</v>
      </c>
      <c r="E5" s="49" t="s">
        <v>12</v>
      </c>
      <c r="F5" s="8">
        <v>2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1</v>
      </c>
      <c r="E6" s="42" t="s">
        <v>12</v>
      </c>
      <c r="F6" s="8">
        <v>2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1</v>
      </c>
      <c r="E7" s="42" t="s">
        <v>12</v>
      </c>
      <c r="F7" s="8">
        <v>2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5</v>
      </c>
      <c r="P7" s="4">
        <f>VLOOKUP(1,Planilha1!$A$5:$L$8,12,0)</f>
        <v>1</v>
      </c>
      <c r="Q7" s="4">
        <f>VLOOKUP(1,Planilha1!$A$5:$L$8,7,0)</f>
        <v>4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0</v>
      </c>
      <c r="E8" s="42" t="s">
        <v>12</v>
      </c>
      <c r="F8" s="8">
        <v>1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2</v>
      </c>
      <c r="Q8" s="4">
        <f>VLOOKUP(2,Planilha1!$A$5:$L$8,7,0)</f>
        <v>1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Equador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2</v>
      </c>
      <c r="G9" s="102" t="s">
        <v>21</v>
      </c>
      <c r="H9" s="102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4</v>
      </c>
      <c r="L9" s="3">
        <f>VLOOKUP(3,Planilha1!$A$5:$L$8,9,0)</f>
        <v>1</v>
      </c>
      <c r="M9" s="3">
        <f>VLOOKUP(3,Planilha1!$A$5:$L$8,10,0)</f>
        <v>1</v>
      </c>
      <c r="N9" s="4">
        <f>VLOOKUP(3,Planilha1!$A$5:$L$8,11,0)</f>
        <v>1</v>
      </c>
      <c r="O9" s="4">
        <f>VLOOKUP(3,Planilha1!$A$5:$L$8,8,0)</f>
        <v>4</v>
      </c>
      <c r="P9" s="4">
        <f>VLOOKUP(3,Planilha1!$A$5:$L$8,12,0)</f>
        <v>4</v>
      </c>
      <c r="Q9" s="4">
        <f>VLOOKUP(3,Planilha1!$A$5:$L$8,7,0)</f>
        <v>0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102" t="s">
        <v>24</v>
      </c>
      <c r="C10" s="102"/>
      <c r="D10" s="8">
        <v>1</v>
      </c>
      <c r="E10" s="42" t="s">
        <v>12</v>
      </c>
      <c r="F10" s="8">
        <v>1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6</v>
      </c>
      <c r="Q10" s="4">
        <f>VLOOKUP(4,Planilha1!$A$5:$L$8,7,0)</f>
        <v>-5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2</v>
      </c>
      <c r="E14" s="42" t="s">
        <v>12</v>
      </c>
      <c r="F14" s="8">
        <v>0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102" t="s">
        <v>26</v>
      </c>
      <c r="C15" s="102"/>
      <c r="D15" s="8">
        <v>1</v>
      </c>
      <c r="E15" s="42" t="s">
        <v>12</v>
      </c>
      <c r="F15" s="8">
        <v>1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1</v>
      </c>
      <c r="E16" s="42" t="s">
        <v>12</v>
      </c>
      <c r="F16" s="8">
        <v>0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4</v>
      </c>
      <c r="P16" s="4">
        <f>VLOOKUP(1,Planilha1!$A$14:$L$17,12,0)</f>
        <v>0</v>
      </c>
      <c r="Q16" s="4">
        <f>VLOOKUP(1,Planilha1!$A$14:$L$17,7,0)</f>
        <v>4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8" customHeight="1" thickBot="1" x14ac:dyDescent="0.35">
      <c r="A17" s="45">
        <v>44890</v>
      </c>
      <c r="B17" s="102" t="s">
        <v>27</v>
      </c>
      <c r="C17" s="102"/>
      <c r="D17" s="8">
        <v>0</v>
      </c>
      <c r="E17" s="42" t="s">
        <v>12</v>
      </c>
      <c r="F17" s="8">
        <v>1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3</v>
      </c>
      <c r="Q17" s="4">
        <f>VLOOKUP(2,Planilha1!$A$14:$L$17,7,0)</f>
        <v>0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México</v>
      </c>
      <c r="BA17" s="78"/>
      <c r="BB17" s="16"/>
    </row>
    <row r="18" spans="1:54" ht="15.6" customHeight="1" thickBot="1" x14ac:dyDescent="0.35">
      <c r="A18" s="45">
        <v>44894</v>
      </c>
      <c r="B18" s="102" t="s">
        <v>25</v>
      </c>
      <c r="C18" s="102"/>
      <c r="D18" s="8">
        <v>1</v>
      </c>
      <c r="E18" s="42" t="s">
        <v>12</v>
      </c>
      <c r="F18" s="8">
        <v>0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2</v>
      </c>
      <c r="P18" s="4">
        <f>VLOOKUP(3,Planilha1!$A$14:$L$17,12,0)</f>
        <v>2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102" t="s">
        <v>27</v>
      </c>
      <c r="C19" s="102"/>
      <c r="D19" s="8">
        <v>1</v>
      </c>
      <c r="E19" s="42" t="s">
        <v>12</v>
      </c>
      <c r="F19" s="8">
        <v>2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1</v>
      </c>
      <c r="P19" s="4">
        <f>VLOOKUP(4,Planilha1!$A$14:$L$17,12,0)</f>
        <v>5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0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0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43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Alemanha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Croácia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2</v>
      </c>
      <c r="E23" s="42" t="s">
        <v>12</v>
      </c>
      <c r="F23" s="8">
        <v>0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1</v>
      </c>
      <c r="E24" s="42" t="s">
        <v>12</v>
      </c>
      <c r="F24" s="8">
        <v>1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Bélgica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Espanha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1</v>
      </c>
      <c r="E25" s="42" t="s">
        <v>12</v>
      </c>
      <c r="F25" s="8">
        <v>1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5</v>
      </c>
      <c r="P25" s="4">
        <f>VLOOKUP(1,Planilha1!$A$23:$L$26,12,0)</f>
        <v>2</v>
      </c>
      <c r="Q25" s="4">
        <f>VLOOKUP(1,Planilha1!$A$23:$L$26,7,0)</f>
        <v>3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0</v>
      </c>
      <c r="E26" s="42" t="s">
        <v>12</v>
      </c>
      <c r="F26" s="8">
        <v>1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5</v>
      </c>
      <c r="L26" s="3">
        <f>VLOOKUP(2,Planilha1!$A$23:$L$26,9,0)</f>
        <v>1</v>
      </c>
      <c r="M26" s="3">
        <f>VLOOKUP(2,Planilha1!$A$23:$L$26,10,0)</f>
        <v>2</v>
      </c>
      <c r="N26" s="4">
        <f>VLOOKUP(2,Planilha1!$A$23:$L$26,11,0)</f>
        <v>0</v>
      </c>
      <c r="O26" s="4">
        <f>VLOOKUP(2,Planilha1!$A$23:$L$26,8,0)</f>
        <v>3</v>
      </c>
      <c r="P26" s="4">
        <f>VLOOKUP(2,Planilha1!$A$23:$L$26,12,0)</f>
        <v>2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França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1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3</v>
      </c>
      <c r="P27" s="4">
        <f>VLOOKUP(3,Planilha1!$A$23:$L$26,12,0)</f>
        <v>3</v>
      </c>
      <c r="Q27" s="4">
        <f>VLOOKUP(3,Planilha1!$A$23:$L$26,7,0)</f>
        <v>0</v>
      </c>
      <c r="S27" s="7"/>
      <c r="T27" s="10"/>
      <c r="U27" s="10"/>
      <c r="V27" s="10"/>
      <c r="W27" s="10"/>
      <c r="X27" s="10"/>
      <c r="Y27" s="74" t="s">
        <v>46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43</v>
      </c>
      <c r="AW27" s="72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102" t="s">
        <v>31</v>
      </c>
      <c r="C28" s="102"/>
      <c r="D28" s="8">
        <v>0</v>
      </c>
      <c r="E28" s="42" t="s">
        <v>12</v>
      </c>
      <c r="F28" s="8">
        <v>1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4</v>
      </c>
      <c r="Q28" s="4">
        <f>VLOOKUP(4,Planilha1!$A$23:$L$26,7,0)</f>
        <v>-4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49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Uruguai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3</v>
      </c>
      <c r="E32" s="42" t="s">
        <v>12</v>
      </c>
      <c r="F32" s="8">
        <v>1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2</v>
      </c>
      <c r="E33" s="42" t="s">
        <v>12</v>
      </c>
      <c r="F33" s="8">
        <v>1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Portugal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Suíça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2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3</v>
      </c>
      <c r="Q34" s="4">
        <f>VLOOKUP(1,Planilha1!$A$32:$L$35,7,0)</f>
        <v>4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1</v>
      </c>
      <c r="E35" s="42" t="s">
        <v>12</v>
      </c>
      <c r="F35" s="8">
        <v>1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7</v>
      </c>
      <c r="P35" s="4">
        <f>VLOOKUP(2,Planilha1!$A$32:$L$35,12,0)</f>
        <v>4</v>
      </c>
      <c r="Q35" s="4">
        <f>VLOOKUP(2,Planilha1!$A$32:$L$35,7,0)</f>
        <v>3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2</v>
      </c>
      <c r="E36" s="42" t="s">
        <v>12</v>
      </c>
      <c r="F36" s="8">
        <v>0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5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102" t="s">
        <v>71</v>
      </c>
      <c r="C37" s="102"/>
      <c r="D37" s="8">
        <v>1</v>
      </c>
      <c r="E37" s="42" t="s">
        <v>12</v>
      </c>
      <c r="F37" s="8">
        <v>3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3</v>
      </c>
      <c r="P37" s="4">
        <f>VLOOKUP(4,Planilha1!$A$32:$L$35,12,0)</f>
        <v>7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1</v>
      </c>
      <c r="E41" s="42" t="s">
        <v>12</v>
      </c>
      <c r="F41" s="8">
        <v>1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2</v>
      </c>
      <c r="E42" s="42" t="s">
        <v>12</v>
      </c>
      <c r="F42" s="8">
        <v>1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0</v>
      </c>
      <c r="E43" s="42" t="s">
        <v>12</v>
      </c>
      <c r="F43" s="8">
        <v>0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4</v>
      </c>
      <c r="P43" s="4">
        <f>VLOOKUP(1,Planilha1!$A$41:$L$44,12,0)</f>
        <v>1</v>
      </c>
      <c r="Q43" s="4">
        <f>VLOOKUP(1,Planilha1!$A$41:$L$44,7,0)</f>
        <v>3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0</v>
      </c>
      <c r="E44" s="42" t="s">
        <v>12</v>
      </c>
      <c r="F44" s="8">
        <v>0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5</v>
      </c>
      <c r="L44" s="3">
        <f>VLOOKUP(2,Planilha1!$A$41:$L$44,9,0)</f>
        <v>1</v>
      </c>
      <c r="M44" s="3">
        <f>VLOOKUP(2,Planilha1!$A$41:$L$44,10,0)</f>
        <v>2</v>
      </c>
      <c r="N44" s="4">
        <f>VLOOKUP(2,Planilha1!$A$41:$L$44,11,0)</f>
        <v>0</v>
      </c>
      <c r="O44" s="4">
        <f>VLOOKUP(2,Planilha1!$A$41:$L$44,8,0)</f>
        <v>2</v>
      </c>
      <c r="P44" s="4">
        <f>VLOOKUP(2,Planilha1!$A$41:$L$44,12,0)</f>
        <v>1</v>
      </c>
      <c r="Q44" s="4">
        <f>VLOOKUP(2,Planilha1!$A$41:$L$44,7,0)</f>
        <v>1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102" t="s">
        <v>43</v>
      </c>
      <c r="C45" s="102"/>
      <c r="D45" s="8">
        <v>1</v>
      </c>
      <c r="E45" s="42" t="s">
        <v>12</v>
      </c>
      <c r="F45" s="8">
        <v>0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2</v>
      </c>
      <c r="L45" s="3">
        <f>VLOOKUP(3,Planilha1!$A$41:$L$44,9,0)</f>
        <v>0</v>
      </c>
      <c r="M45" s="3">
        <f>VLOOKUP(3,Planilha1!$A$41:$L$44,10,0)</f>
        <v>2</v>
      </c>
      <c r="N45" s="4">
        <f>VLOOKUP(3,Planilha1!$A$41:$L$44,11,0)</f>
        <v>1</v>
      </c>
      <c r="O45" s="4">
        <f>VLOOKUP(3,Planilha1!$A$41:$L$44,8,0)</f>
        <v>1</v>
      </c>
      <c r="P45" s="4">
        <f>VLOOKUP(3,Planilha1!$A$41:$L$44,12,0)</f>
        <v>3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0</v>
      </c>
      <c r="E46" s="42" t="s">
        <v>12</v>
      </c>
      <c r="F46" s="8">
        <v>2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1</v>
      </c>
      <c r="L46" s="3">
        <f>VLOOKUP(4,Planilha1!$A$41:$L$44,9,0)</f>
        <v>0</v>
      </c>
      <c r="M46" s="3">
        <f>VLOOKUP(4,Planilha1!$A$41:$L$44,10,0)</f>
        <v>1</v>
      </c>
      <c r="N46" s="4">
        <f>VLOOKUP(4,Planilha1!$A$41:$L$44,11,0)</f>
        <v>2</v>
      </c>
      <c r="O46" s="4">
        <f>VLOOKUP(4,Planilha1!$A$41:$L$44,8,0)</f>
        <v>1</v>
      </c>
      <c r="P46" s="4">
        <f>VLOOKUP(4,Planilha1!$A$41:$L$44,12,0)</f>
        <v>3</v>
      </c>
      <c r="Q46" s="4">
        <f>VLOOKUP(4,Planilha1!$A$41:$L$44,7,0)</f>
        <v>-2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1</v>
      </c>
      <c r="E50" s="42" t="s">
        <v>12</v>
      </c>
      <c r="F50" s="8">
        <v>0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1</v>
      </c>
      <c r="E51" s="42" t="s">
        <v>12</v>
      </c>
      <c r="F51" s="8">
        <v>2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2</v>
      </c>
      <c r="E52" s="42" t="s">
        <v>12</v>
      </c>
      <c r="F52" s="8">
        <v>1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2</v>
      </c>
      <c r="Q52" s="4">
        <f>VLOOKUP(1,Planilha1!$A$50:$L$53,7,0)</f>
        <v>3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0</v>
      </c>
      <c r="E53" s="42" t="s">
        <v>12</v>
      </c>
      <c r="F53" s="8">
        <v>2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4</v>
      </c>
      <c r="P53" s="4">
        <f>VLOOKUP(2,Planilha1!$A$50:$L$53,12,0)</f>
        <v>2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102" t="s">
        <v>46</v>
      </c>
      <c r="C54" s="102"/>
      <c r="D54" s="8">
        <v>1</v>
      </c>
      <c r="E54" s="42" t="s">
        <v>12</v>
      </c>
      <c r="F54" s="8">
        <v>1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1</v>
      </c>
      <c r="L54" s="3">
        <f>VLOOKUP(3,Planilha1!$A$50:$L$53,9,0)</f>
        <v>0</v>
      </c>
      <c r="M54" s="3">
        <f>VLOOKUP(3,Planilha1!$A$50:$L$53,10,0)</f>
        <v>1</v>
      </c>
      <c r="N54" s="4">
        <f>VLOOKUP(3,Planilha1!$A$50:$L$53,11,0)</f>
        <v>2</v>
      </c>
      <c r="O54" s="4">
        <f>VLOOKUP(3,Planilha1!$A$50:$L$53,8,0)</f>
        <v>4</v>
      </c>
      <c r="P54" s="4">
        <f>VLOOKUP(3,Planilha1!$A$50:$L$53,12,0)</f>
        <v>6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2</v>
      </c>
      <c r="E55" s="42" t="s">
        <v>12</v>
      </c>
      <c r="F55" s="8">
        <v>2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2</v>
      </c>
      <c r="P55" s="4">
        <f>VLOOKUP(4,Planilha1!$A$50:$L$53,12,0)</f>
        <v>5</v>
      </c>
      <c r="Q55" s="4">
        <f>VLOOKUP(4,Planilha1!$A$50:$L$53,7,0)</f>
        <v>-3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2</v>
      </c>
      <c r="E59" s="42" t="s">
        <v>12</v>
      </c>
      <c r="F59" s="8">
        <v>0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1</v>
      </c>
      <c r="E60" s="42" t="s">
        <v>12</v>
      </c>
      <c r="F60" s="8">
        <v>1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1</v>
      </c>
      <c r="E61" s="42" t="s">
        <v>12</v>
      </c>
      <c r="F61" s="8">
        <v>0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5</v>
      </c>
      <c r="P61" s="4">
        <f>VLOOKUP(1,Planilha1!$A$59:$L$62,12,0)</f>
        <v>0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1</v>
      </c>
      <c r="E62" s="42" t="s">
        <v>12</v>
      </c>
      <c r="F62" s="8">
        <v>1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2</v>
      </c>
      <c r="L62" s="3">
        <f>VLOOKUP(2,Planilha1!$A$59:$L$62,9,0)</f>
        <v>0</v>
      </c>
      <c r="M62" s="3">
        <f>VLOOKUP(2,Planilha1!$A$59:$L$62,10,0)</f>
        <v>2</v>
      </c>
      <c r="N62" s="4">
        <f>VLOOKUP(2,Planilha1!$A$59:$L$62,11,0)</f>
        <v>1</v>
      </c>
      <c r="O62" s="4">
        <f>VLOOKUP(2,Planilha1!$A$59:$L$62,8,0)</f>
        <v>2</v>
      </c>
      <c r="P62" s="4">
        <f>VLOOKUP(2,Planilha1!$A$59:$L$62,12,0)</f>
        <v>3</v>
      </c>
      <c r="Q62" s="4">
        <f>VLOOKUP(2,Planilha1!$A$59:$L$62,7,0)</f>
        <v>-1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102" t="s">
        <v>1</v>
      </c>
      <c r="C63" s="102"/>
      <c r="D63" s="8">
        <v>2</v>
      </c>
      <c r="E63" s="42" t="s">
        <v>12</v>
      </c>
      <c r="F63" s="8">
        <v>0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2</v>
      </c>
      <c r="L63" s="3">
        <f>VLOOKUP(3,Planilha1!$A$59:$L$62,9,0)</f>
        <v>0</v>
      </c>
      <c r="M63" s="3">
        <f>VLOOKUP(3,Planilha1!$A$59:$L$62,10,0)</f>
        <v>2</v>
      </c>
      <c r="N63" s="4">
        <f>VLOOKUP(3,Planilha1!$A$59:$L$62,11,0)</f>
        <v>1</v>
      </c>
      <c r="O63" s="4">
        <f>VLOOKUP(3,Planilha1!$A$59:$L$62,8,0)</f>
        <v>2</v>
      </c>
      <c r="P63" s="4">
        <f>VLOOKUP(3,Planilha1!$A$59:$L$62,12,0)</f>
        <v>4</v>
      </c>
      <c r="Q63" s="4">
        <f>VLOOKUP(3,Planilha1!$A$59:$L$62,7,0)</f>
        <v>-2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1</v>
      </c>
      <c r="E64" s="42" t="s">
        <v>12</v>
      </c>
      <c r="F64" s="8">
        <v>1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2</v>
      </c>
      <c r="L64" s="3">
        <f>VLOOKUP(4,Planilha1!$A$59:$L$62,9,0)</f>
        <v>0</v>
      </c>
      <c r="M64" s="3">
        <f>VLOOKUP(4,Planilha1!$A$59:$L$62,10,0)</f>
        <v>2</v>
      </c>
      <c r="N64" s="4">
        <f>VLOOKUP(4,Planilha1!$A$59:$L$62,11,0)</f>
        <v>1</v>
      </c>
      <c r="O64" s="4">
        <f>VLOOKUP(4,Planilha1!$A$59:$L$62,8,0)</f>
        <v>2</v>
      </c>
      <c r="P64" s="4">
        <f>VLOOKUP(4,Planilha1!$A$59:$L$62,12,0)</f>
        <v>4</v>
      </c>
      <c r="Q64" s="4">
        <f>VLOOKUP(4,Planilha1!$A$59:$L$62,7,0)</f>
        <v>-2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1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2</v>
      </c>
      <c r="E69" s="42" t="s">
        <v>12</v>
      </c>
      <c r="F69" s="8">
        <v>1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1</v>
      </c>
      <c r="E70" s="42" t="s">
        <v>12</v>
      </c>
      <c r="F70" s="8">
        <v>1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3</v>
      </c>
      <c r="Q70" s="4">
        <f>VLOOKUP(1,Planilha1!$A$68:$L$71,7,0)</f>
        <v>3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0</v>
      </c>
      <c r="E71" s="42" t="s">
        <v>12</v>
      </c>
      <c r="F71" s="8">
        <v>0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5</v>
      </c>
      <c r="P71" s="4">
        <f>VLOOKUP(2,Planilha1!$A$68:$L$71,12,0)</f>
        <v>3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2</v>
      </c>
      <c r="E72" s="42" t="s">
        <v>12</v>
      </c>
      <c r="F72" s="8">
        <v>1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2</v>
      </c>
      <c r="P72" s="4">
        <f>VLOOKUP(3,Planilha1!$A$68:$L$71,12,0)</f>
        <v>4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1</v>
      </c>
      <c r="E73" s="42" t="s">
        <v>12</v>
      </c>
      <c r="F73" s="8">
        <v>3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2</v>
      </c>
      <c r="P73" s="4">
        <f>VLOOKUP(4,Planilha1!$A$68:$L$71,12,0)</f>
        <v>5</v>
      </c>
      <c r="Q73" s="4">
        <f>VLOOKUP(4,Planilha1!$A$68:$L$71,7,0)</f>
        <v>-3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-5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2</v>
      </c>
      <c r="E6" s="1" t="str">
        <f>Palpites!B6</f>
        <v>Senegal</v>
      </c>
      <c r="F6" s="1">
        <f>3*COUNTIF(N6:P6,"V")+COUNTIF(N6:P6,"E")</f>
        <v>4</v>
      </c>
      <c r="G6" s="1">
        <f>(Palpites!D6-Palpites!F6)+(Palpites!F7-Palpites!D7)+(Palpites!F10-Palpites!D10)</f>
        <v>0</v>
      </c>
      <c r="H6" s="1">
        <f>Palpites!D6+Palpites!F7+Palpites!F10</f>
        <v>4</v>
      </c>
      <c r="I6" s="1">
        <f>COUNTIF(N6:P6,"V")</f>
        <v>1</v>
      </c>
      <c r="J6" s="1">
        <f>COUNTIF(N6:P6,"e")</f>
        <v>1</v>
      </c>
      <c r="K6" s="1">
        <f>COUNTIF(N6:P6,"D")</f>
        <v>1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1</v>
      </c>
      <c r="H7" s="1">
        <f>Palpites!F5+Palpites!D8+Palpites!D10</f>
        <v>3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4</v>
      </c>
      <c r="H8" s="1">
        <f>Palpites!F9+Palpites!F8+Palpites!F6</f>
        <v>5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4</v>
      </c>
      <c r="H14" s="1">
        <f>Palpites!D14+Palpites!D16+Palpites!D18</f>
        <v>4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0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0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Bélgica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-4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Suíça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2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Espanha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Espanha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3</v>
      </c>
      <c r="H23" s="1">
        <f>Palpites!D23+Palpites!D25+Palpites!D27</f>
        <v>5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E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5</v>
      </c>
      <c r="G24" s="1">
        <f>Palpites!D24-Palpites!F24+Palpites!F25-Palpites!D25+Palpites!F28-Palpites!D28</f>
        <v>1</v>
      </c>
      <c r="H24" s="1">
        <f>Palpites!D24+Palpites!F25+Palpites!F28</f>
        <v>3</v>
      </c>
      <c r="I24" s="1">
        <f>COUNTIF(N24:P24,"V")</f>
        <v>1</v>
      </c>
      <c r="J24" s="1">
        <f>COUNTIF(N24:P24,"e")</f>
        <v>2</v>
      </c>
      <c r="K24" s="1">
        <f>COUNTIF(N24:P24,"D")</f>
        <v>0</v>
      </c>
      <c r="L24" s="1">
        <f>H24-G24</f>
        <v>2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E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-4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4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0</v>
      </c>
      <c r="H26" s="1">
        <f>Palpites!F24+Palpites!F26+Palpites!F27</f>
        <v>3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4</v>
      </c>
      <c r="H32" s="1">
        <f>Palpites!D32+Palpites!D34+Palpites!D36</f>
        <v>7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3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3</v>
      </c>
      <c r="H33" s="1">
        <f>Palpites!D33+Palpites!F34+Palpites!F37</f>
        <v>7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4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-4</v>
      </c>
      <c r="H34" s="1">
        <f>Palpites!F32+Palpites!D35+Palpites!D37</f>
        <v>3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7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-3</v>
      </c>
      <c r="H35" s="1">
        <f>Palpites!F33+Palpites!F35+Palpites!F36</f>
        <v>2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5</v>
      </c>
      <c r="G41" s="1">
        <f>Palpites!D41-Palpites!F41+Palpites!D43-Palpites!F43+Palpites!D45-Palpites!F45</f>
        <v>1</v>
      </c>
      <c r="H41" s="1">
        <f>Palpites!D41+Palpites!D43+Palpites!D45</f>
        <v>2</v>
      </c>
      <c r="I41" s="1">
        <f>COUNTIF(N41:P41,"V")</f>
        <v>1</v>
      </c>
      <c r="J41" s="1">
        <f>COUNTIF(N41:P41,"e")</f>
        <v>2</v>
      </c>
      <c r="K41" s="1">
        <f>COUNTIF(N41:P41,"D")</f>
        <v>0</v>
      </c>
      <c r="L41" s="1">
        <f>H41-G41</f>
        <v>1</v>
      </c>
      <c r="M41" s="1"/>
      <c r="N41" s="1" t="str">
        <f>IF(OR(Palpites!D41="",Palpites!F41=""),0,IF(Palpites!D41&gt;Palpites!F41,"V",IF(Palpites!D41=Palpites!F41,"E",IF(Palpites!D41&lt;Palpites!F41,"D"))))</f>
        <v>E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3</v>
      </c>
      <c r="H42" s="1">
        <f>Palpites!D42+Palpites!F43+Palpites!F46</f>
        <v>4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2</v>
      </c>
      <c r="G43" s="1">
        <f>Palpites!F41-Palpites!D41+Palpites!D44-Palpites!F44+Palpites!D46-Palpites!F46</f>
        <v>-2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2</v>
      </c>
      <c r="K43" s="1">
        <f>COUNTIF(N43:P43,"D")</f>
        <v>1</v>
      </c>
      <c r="L43" s="1">
        <f>H43-G43</f>
        <v>3</v>
      </c>
      <c r="M43" s="1"/>
      <c r="N43" s="1" t="str">
        <f>IF(OR(Palpites!F41="",Palpites!D41=""),0,IF(Palpites!F41&gt;Palpites!D41,"V",IF(Palpites!F41=Palpites!D41,"E",IF(Palpites!F41&lt;Palpites!D41,"D"))))</f>
        <v>E</v>
      </c>
      <c r="O43" s="1" t="str">
        <f>IF(OR(Palpites!D44="",Palpites!F44=""),0,IF(Palpites!D44&gt;Palpites!F44,"V",IF(Palpites!D44=Palpites!F44,"E",IF(Palpites!D44&lt;Palpites!F44,"D"))))</f>
        <v>E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1</v>
      </c>
      <c r="G44" s="1">
        <f>Palpites!F42-Palpites!D42+Palpites!F44-Palpites!D44+Palpites!F45-Palpites!D45</f>
        <v>-2</v>
      </c>
      <c r="H44" s="1">
        <f>Palpites!F42+Palpites!F44+Palpites!F45</f>
        <v>1</v>
      </c>
      <c r="I44" s="1">
        <f>COUNTIF(N44:P44,"V")</f>
        <v>0</v>
      </c>
      <c r="J44" s="1">
        <f>COUNTIF(N44:P44,"e")</f>
        <v>1</v>
      </c>
      <c r="K44" s="1">
        <f>COUNTIF(N44:P44,"D")</f>
        <v>2</v>
      </c>
      <c r="L44" s="1">
        <f>H44-G44</f>
        <v>3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E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2</v>
      </c>
      <c r="H50" s="1">
        <f>Palpites!D50+Palpites!D52+Palpites!D54</f>
        <v>4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-2</v>
      </c>
      <c r="H51" s="1">
        <f>Palpites!D51+Palpites!F52+Palpites!F55</f>
        <v>4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6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1</v>
      </c>
      <c r="G52" s="1">
        <f>Palpites!F50-Palpites!D50+Palpites!D53-Palpites!F53+Palpites!D55-Palpites!F55</f>
        <v>-3</v>
      </c>
      <c r="H52" s="1">
        <f>Palpites!F50+Palpites!D53+Palpites!D55</f>
        <v>2</v>
      </c>
      <c r="I52" s="1">
        <f>COUNTIF(N52:P52,"V")</f>
        <v>0</v>
      </c>
      <c r="J52" s="1">
        <f>COUNTIF(N52:P52,"e")</f>
        <v>1</v>
      </c>
      <c r="K52" s="1">
        <f>COUNTIF(N52:P52,"D")</f>
        <v>2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3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2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5</v>
      </c>
      <c r="H59" s="1">
        <f>Palpites!D59+Palpites!D61+Palpites!D63</f>
        <v>5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0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2</v>
      </c>
      <c r="G60" s="1">
        <f>Palpites!D60-Palpites!F60+Palpites!F61-Palpites!D61+Palpites!F64-Palpites!D64</f>
        <v>-1</v>
      </c>
      <c r="H60" s="1">
        <f>Palpites!D60+Palpites!F61+Palpites!F64</f>
        <v>2</v>
      </c>
      <c r="I60" s="1">
        <f>COUNTIF(N60:P60,"V")</f>
        <v>0</v>
      </c>
      <c r="J60" s="1">
        <f>COUNTIF(N60:P60,"e")</f>
        <v>2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2</v>
      </c>
      <c r="G61" s="1">
        <f>Palpites!F59-Palpites!D59+Palpites!D62-Palpites!F62+Palpites!D64-Palpites!F64</f>
        <v>-2</v>
      </c>
      <c r="H61" s="1">
        <f>Palpites!F59+Palpites!D62+Palpites!D64</f>
        <v>2</v>
      </c>
      <c r="I61" s="1">
        <f>COUNTIF(N61:P61,"V")</f>
        <v>0</v>
      </c>
      <c r="J61" s="1">
        <f>COUNTIF(N61:P61,"e")</f>
        <v>2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2</v>
      </c>
      <c r="E62" s="1" t="str">
        <f>Palpites!G60</f>
        <v>Camarões</v>
      </c>
      <c r="F62" s="1">
        <f>3*COUNTIF(N62:P62,"V")+COUNTIF(N62:P62,"E")</f>
        <v>2</v>
      </c>
      <c r="G62" s="1">
        <f>Palpites!F60-Palpites!D60+Palpites!F62-Palpites!D62+Palpites!F63-Palpites!D63</f>
        <v>-2</v>
      </c>
      <c r="H62" s="1">
        <f>Palpites!F60+Palpites!F62+Palpites!F63</f>
        <v>2</v>
      </c>
      <c r="I62" s="1">
        <f>COUNTIF(N62:P62,"V")</f>
        <v>0</v>
      </c>
      <c r="J62" s="1">
        <f>COUNTIF(N62:P62,"e")</f>
        <v>2</v>
      </c>
      <c r="K62" s="1">
        <f>COUNTIF(N62:P62,"D")</f>
        <v>1</v>
      </c>
      <c r="L62" s="1">
        <f>H62-G62</f>
        <v>4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2</v>
      </c>
      <c r="H68" s="1">
        <f>Palpites!D68+Palpites!D70+Palpites!D72</f>
        <v>5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3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3</v>
      </c>
      <c r="H69" s="1">
        <f>Palpites!D69+Palpites!F70+Palpites!F73</f>
        <v>6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-3</v>
      </c>
      <c r="H70" s="1">
        <f>Palpites!F68+Palpites!D71+Palpites!D73</f>
        <v>2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-2</v>
      </c>
      <c r="H71" s="1">
        <f>Palpites!F69+Palpites!F71+Palpites!F72</f>
        <v>2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2022-11-18T13:15:16Z</dcterms:modified>
</cp:coreProperties>
</file>