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A016C6A0-B553-468A-8EA4-4827777604BC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<sst xmlns="http://schemas.openxmlformats.org/spreadsheetml/2006/main" count="415" uniqueCount="109">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</sst>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A17" zoomScale="91" zoomScaleNormal="91" workbookViewId="0">
      <selection activeCell="AJ33" sqref="AJ33:AL35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1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3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7</v>
      </c>
      <c r="P7" s="4">
        <f>VLOOKUP(1,Planilha1!$A$5:$L$8,12,0)</f>
        <v>0</v>
      </c>
      <c r="Q7" s="4">
        <f>VLOOKUP(1,Planilha1!$A$5:$L$8,7,0)</f>
        <v>7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0</v>
      </c>
      <c r="E8" s="42" t="s">
        <v>12</v>
      </c>
      <c r="F8" s="8">
        <v>2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Senegal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4</v>
      </c>
      <c r="P8" s="4">
        <f>VLOOKUP(2,Planilha1!$A$5:$L$8,12,0)</f>
        <v>4</v>
      </c>
      <c r="Q8" s="4">
        <f>VLOOKUP(2,Planilha1!$A$5:$L$8,7,0)</f>
        <v>0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Senegal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3</v>
      </c>
      <c r="G9" s="73" t="s">
        <v>21</v>
      </c>
      <c r="H9" s="73"/>
      <c r="I9" s="20">
        <f t="shared" si="0"/>
        <v>1</v>
      </c>
      <c r="J9" s="6" t="str">
        <f>VLOOKUP(3,Planilha1!$A$5:$H$8,5,0)</f>
        <v>Equador</v>
      </c>
      <c r="K9" s="3">
        <f>VLOOKUP(3,Planilha1!$A$5:$L$8,6,0)</f>
        <v>4</v>
      </c>
      <c r="L9" s="3">
        <f>VLOOKUP(3,Planilha1!$A$5:$L$8,9,0)</f>
        <v>1</v>
      </c>
      <c r="M9" s="3">
        <f>VLOOKUP(3,Planilha1!$A$5:$L$8,10,0)</f>
        <v>1</v>
      </c>
      <c r="N9" s="4">
        <f>VLOOKUP(3,Planilha1!$A$5:$L$8,11,0)</f>
        <v>1</v>
      </c>
      <c r="O9" s="4">
        <f>VLOOKUP(3,Planilha1!$A$5:$L$8,8,0)</f>
        <v>3</v>
      </c>
      <c r="P9" s="4">
        <f>VLOOKUP(3,Planilha1!$A$5:$L$8,12,0)</f>
        <v>4</v>
      </c>
      <c r="Q9" s="4">
        <f>VLOOKUP(3,Planilha1!$A$5:$L$8,7,0)</f>
        <v>-1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1</v>
      </c>
      <c r="E10" s="42" t="s">
        <v>12</v>
      </c>
      <c r="F10" s="8">
        <v>1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2</v>
      </c>
      <c r="P10" s="4">
        <f>VLOOKUP(4,Planilha1!$A$5:$L$8,12,0)</f>
        <v>8</v>
      </c>
      <c r="Q10" s="4">
        <f>VLOOKUP(4,Planilha1!$A$5:$L$8,7,0)</f>
        <v>-6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2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1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7</v>
      </c>
      <c r="L16" s="3">
        <f>VLOOKUP(1,Planilha1!$A$14:$L$17,9,0)</f>
        <v>2</v>
      </c>
      <c r="M16" s="3">
        <f>VLOOKUP(1,Planilha1!$A$14:$L$17,10,0)</f>
        <v>1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2</v>
      </c>
      <c r="Q16" s="4">
        <f>VLOOKUP(1,Planilha1!$A$14:$L$17,7,0)</f>
        <v>4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7</v>
      </c>
      <c r="L17" s="3">
        <f>VLOOKUP(2,Planilha1!$A$14:$L$17,9,0)</f>
        <v>2</v>
      </c>
      <c r="M17" s="3">
        <f>VLOOKUP(2,Planilha1!$A$14:$L$17,10,0)</f>
        <v>1</v>
      </c>
      <c r="N17" s="4">
        <f>VLOOKUP(2,Planilha1!$A$14:$L$17,11,0)</f>
        <v>0</v>
      </c>
      <c r="O17" s="4">
        <f>VLOOKUP(2,Planilha1!$A$14:$L$17,8,0)</f>
        <v>5</v>
      </c>
      <c r="P17" s="4">
        <f>VLOOKUP(2,Planilha1!$A$14:$L$17,12,0)</f>
        <v>2</v>
      </c>
      <c r="Q17" s="4">
        <f>VLOOKUP(2,Planilha1!$A$14:$L$17,7,0)</f>
        <v>3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México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3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3</v>
      </c>
      <c r="L18" s="3">
        <f>VLOOKUP(3,Planilha1!$A$14:$L$17,9,0)</f>
        <v>1</v>
      </c>
      <c r="M18" s="3">
        <f>VLOOKUP(3,Planilha1!$A$14:$L$17,10,0)</f>
        <v>0</v>
      </c>
      <c r="N18" s="4">
        <f>VLOOKUP(3,Planilha1!$A$14:$L$17,11,0)</f>
        <v>2</v>
      </c>
      <c r="O18" s="4">
        <f>VLOOKUP(3,Planilha1!$A$14:$L$17,8,0)</f>
        <v>3</v>
      </c>
      <c r="P18" s="4">
        <f>VLOOKUP(3,Planilha1!$A$14:$L$17,12,0)</f>
        <v>5</v>
      </c>
      <c r="Q18" s="4">
        <f>VLOOKUP(3,Planilha1!$A$14:$L$17,7,0)</f>
        <v>-2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0</v>
      </c>
      <c r="E19" s="42" t="s">
        <v>12</v>
      </c>
      <c r="F19" s="8">
        <v>2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0</v>
      </c>
      <c r="P19" s="4">
        <f>VLOOKUP(4,Planilha1!$A$14:$L$17,12,0)</f>
        <v>5</v>
      </c>
      <c r="Q19" s="4">
        <f>VLOOKUP(4,Planilha1!$A$14:$L$17,7,0)</f>
        <v>-5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25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25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43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3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2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3</v>
      </c>
      <c r="E25" s="42" t="s">
        <v>12</v>
      </c>
      <c r="F25" s="8">
        <v>2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9</v>
      </c>
      <c r="P25" s="4">
        <f>VLOOKUP(1,Planilha1!$A$23:$L$26,12,0)</f>
        <v>3</v>
      </c>
      <c r="Q25" s="4">
        <f>VLOOKUP(1,Planilha1!$A$23:$L$26,7,0)</f>
        <v>6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1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6</v>
      </c>
      <c r="L26" s="3">
        <f>VLOOKUP(2,Planilha1!$A$23:$L$26,9,0)</f>
        <v>2</v>
      </c>
      <c r="M26" s="3">
        <f>VLOOKUP(2,Planilha1!$A$23:$L$26,10,0)</f>
        <v>0</v>
      </c>
      <c r="N26" s="4">
        <f>VLOOKUP(2,Planilha1!$A$23:$L$26,11,0)</f>
        <v>1</v>
      </c>
      <c r="O26" s="4">
        <f>VLOOKUP(2,Planilha1!$A$23:$L$26,8,0)</f>
        <v>6</v>
      </c>
      <c r="P26" s="4">
        <f>VLOOKUP(2,Planilha1!$A$23:$L$26,12,0)</f>
        <v>4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Inglaterra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3</v>
      </c>
      <c r="E27" s="42" t="s">
        <v>12</v>
      </c>
      <c r="F27" s="8">
        <v>1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3</v>
      </c>
      <c r="P27" s="4">
        <f>VLOOKUP(3,Planilha1!$A$23:$L$26,12,0)</f>
        <v>5</v>
      </c>
      <c r="Q27" s="4">
        <f>VLOOKUP(3,Planilha1!$A$23:$L$26,7,0)</f>
        <v>-2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43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6</v>
      </c>
      <c r="Q28" s="4">
        <f>VLOOKUP(4,Planilha1!$A$23:$L$26,7,0)</f>
        <v>-6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1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43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Suíça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2</v>
      </c>
      <c r="E34" s="42" t="s">
        <v>12</v>
      </c>
      <c r="F34" s="8">
        <v>0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7</v>
      </c>
      <c r="P34" s="4">
        <f>VLOOKUP(1,Planilha1!$A$32:$L$35,12,0)</f>
        <v>0</v>
      </c>
      <c r="Q34" s="4">
        <f>VLOOKUP(1,Planilha1!$A$32:$L$35,7,0)</f>
        <v>7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0</v>
      </c>
      <c r="E35" s="42" t="s">
        <v>12</v>
      </c>
      <c r="F35" s="8">
        <v>0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4</v>
      </c>
      <c r="P35" s="4">
        <f>VLOOKUP(2,Planilha1!$A$32:$L$35,12,0)</f>
        <v>4</v>
      </c>
      <c r="Q35" s="4">
        <f>VLOOKUP(2,Planilha1!$A$32:$L$35,7,0)</f>
        <v>0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3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1</v>
      </c>
      <c r="P36" s="4">
        <f>VLOOKUP(3,Planilha1!$A$32:$L$35,12,0)</f>
        <v>4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1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1</v>
      </c>
      <c r="P37" s="4">
        <f>VLOOKUP(4,Planilha1!$A$32:$L$35,12,0)</f>
        <v>5</v>
      </c>
      <c r="Q37" s="4">
        <f>VLOOKUP(4,Planilha1!$A$32:$L$35,7,0)</f>
        <v>-4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3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2</v>
      </c>
      <c r="E43" s="42" t="s">
        <v>12</v>
      </c>
      <c r="F43" s="8">
        <v>2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7</v>
      </c>
      <c r="L43" s="3">
        <f>VLOOKUP(1,Planilha1!$A$41:$L$44,9,0)</f>
        <v>2</v>
      </c>
      <c r="M43" s="3">
        <f>VLOOKUP(1,Planilha1!$A$41:$L$44,10,0)</f>
        <v>1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4</v>
      </c>
      <c r="Q43" s="4">
        <f>VLOOKUP(1,Planilha1!$A$41:$L$44,7,0)</f>
        <v>4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0</v>
      </c>
      <c r="E44" s="42" t="s">
        <v>12</v>
      </c>
      <c r="F44" s="8">
        <v>1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7</v>
      </c>
      <c r="L44" s="3">
        <f>VLOOKUP(2,Planilha1!$A$41:$L$44,9,0)</f>
        <v>2</v>
      </c>
      <c r="M44" s="3">
        <f>VLOOKUP(2,Planilha1!$A$41:$L$44,10,0)</f>
        <v>1</v>
      </c>
      <c r="N44" s="4">
        <f>VLOOKUP(2,Planilha1!$A$41:$L$44,11,0)</f>
        <v>0</v>
      </c>
      <c r="O44" s="4">
        <f>VLOOKUP(2,Planilha1!$A$41:$L$44,8,0)</f>
        <v>6</v>
      </c>
      <c r="P44" s="4">
        <f>VLOOKUP(2,Planilha1!$A$41:$L$44,12,0)</f>
        <v>3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5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1</v>
      </c>
      <c r="P46" s="4">
        <f>VLOOKUP(4,Planilha1!$A$41:$L$44,12,0)</f>
        <v>6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0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1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2</v>
      </c>
      <c r="E52" s="42" t="s">
        <v>12</v>
      </c>
      <c r="F52" s="8">
        <v>1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7</v>
      </c>
      <c r="P52" s="4">
        <f>VLOOKUP(1,Planilha1!$A$50:$L$53,12,0)</f>
        <v>3</v>
      </c>
      <c r="Q52" s="4">
        <f>VLOOKUP(1,Planilha1!$A$50:$L$53,7,0)</f>
        <v>4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3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7</v>
      </c>
      <c r="P53" s="4">
        <f>VLOOKUP(2,Planilha1!$A$50:$L$53,12,0)</f>
        <v>5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3</v>
      </c>
      <c r="E54" s="42" t="s">
        <v>12</v>
      </c>
      <c r="F54" s="8">
        <v>2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3</v>
      </c>
      <c r="P54" s="4">
        <f>VLOOKUP(3,Planilha1!$A$50:$L$53,12,0)</f>
        <v>4</v>
      </c>
      <c r="Q54" s="4">
        <f>VLOOKUP(3,Planilha1!$A$50:$L$53,7,0)</f>
        <v>-1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0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1</v>
      </c>
      <c r="P55" s="4">
        <f>VLOOKUP(4,Planilha1!$A$50:$L$53,12,0)</f>
        <v>6</v>
      </c>
      <c r="Q55" s="4">
        <f>VLOOKUP(4,Planilha1!$A$50:$L$53,7,0)</f>
        <v>-5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1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2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7</v>
      </c>
      <c r="L61" s="3">
        <f>VLOOKUP(1,Planilha1!$A$59:$L$62,9,0)</f>
        <v>2</v>
      </c>
      <c r="M61" s="3">
        <f>VLOOKUP(1,Planilha1!$A$59:$L$62,10,0)</f>
        <v>1</v>
      </c>
      <c r="N61" s="4">
        <f>VLOOKUP(1,Planilha1!$A$59:$L$62,11,0)</f>
        <v>0</v>
      </c>
      <c r="O61" s="4">
        <f>VLOOKUP(1,Planilha1!$A$59:$L$62,8,0)</f>
        <v>6</v>
      </c>
      <c r="P61" s="4">
        <f>VLOOKUP(1,Planilha1!$A$59:$L$62,12,0)</f>
        <v>4</v>
      </c>
      <c r="Q61" s="4">
        <f>VLOOKUP(1,Planilha1!$A$59:$L$62,7,0)</f>
        <v>2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3</v>
      </c>
      <c r="E62" s="42" t="s">
        <v>12</v>
      </c>
      <c r="F62" s="8">
        <v>2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7</v>
      </c>
      <c r="L62" s="3">
        <f>VLOOKUP(2,Planilha1!$A$59:$L$62,9,0)</f>
        <v>2</v>
      </c>
      <c r="M62" s="3">
        <f>VLOOKUP(2,Planilha1!$A$59:$L$62,10,0)</f>
        <v>1</v>
      </c>
      <c r="N62" s="4">
        <f>VLOOKUP(2,Planilha1!$A$59:$L$62,11,0)</f>
        <v>0</v>
      </c>
      <c r="O62" s="4">
        <f>VLOOKUP(2,Planilha1!$A$59:$L$62,8,0)</f>
        <v>4</v>
      </c>
      <c r="P62" s="4">
        <f>VLOOKUP(2,Planilha1!$A$59:$L$62,12,0)</f>
        <v>2</v>
      </c>
      <c r="Q62" s="4">
        <f>VLOOKUP(2,Planilha1!$A$59:$L$62,7,0)</f>
        <v>2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2</v>
      </c>
      <c r="E63" s="42" t="s">
        <v>12</v>
      </c>
      <c r="F63" s="8">
        <v>1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4</v>
      </c>
      <c r="P63" s="4">
        <f>VLOOKUP(3,Planilha1!$A$59:$L$62,12,0)</f>
        <v>5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0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3</v>
      </c>
      <c r="P64" s="4">
        <f>VLOOKUP(4,Planilha1!$A$59:$L$62,12,0)</f>
        <v>6</v>
      </c>
      <c r="Q64" s="4">
        <f>VLOOKUP(4,Planilha1!$A$59:$L$62,7,0)</f>
        <v>-3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2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1</v>
      </c>
      <c r="E70" s="42" t="s">
        <v>12</v>
      </c>
      <c r="F70" s="8">
        <v>1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6</v>
      </c>
      <c r="P70" s="4">
        <f>VLOOKUP(1,Planilha1!$A$68:$L$71,12,0)</f>
        <v>2</v>
      </c>
      <c r="Q70" s="4">
        <f>VLOOKUP(1,Planilha1!$A$68:$L$71,7,0)</f>
        <v>4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0</v>
      </c>
      <c r="E71" s="42" t="s">
        <v>12</v>
      </c>
      <c r="F71" s="8">
        <v>0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5</v>
      </c>
      <c r="P71" s="4">
        <f>VLOOKUP(2,Planilha1!$A$68:$L$71,12,0)</f>
        <v>1</v>
      </c>
      <c r="Q71" s="4">
        <f>VLOOKUP(2,Planilha1!$A$68:$L$71,7,0)</f>
        <v>4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3</v>
      </c>
      <c r="E72" s="42" t="s">
        <v>12</v>
      </c>
      <c r="F72" s="8">
        <v>1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1</v>
      </c>
      <c r="L72" s="3">
        <f>VLOOKUP(3,Planilha1!$A$68:$L$71,9,0)</f>
        <v>0</v>
      </c>
      <c r="M72" s="3">
        <f>VLOOKUP(3,Planilha1!$A$68:$L$71,10,0)</f>
        <v>1</v>
      </c>
      <c r="N72" s="4">
        <f>VLOOKUP(3,Planilha1!$A$68:$L$71,11,0)</f>
        <v>2</v>
      </c>
      <c r="O72" s="4">
        <f>VLOOKUP(3,Planilha1!$A$68:$L$71,8,0)</f>
        <v>1</v>
      </c>
      <c r="P72" s="4">
        <f>VLOOKUP(3,Planilha1!$A$68:$L$71,12,0)</f>
        <v>5</v>
      </c>
      <c r="Q72" s="4">
        <f>VLOOKUP(3,Planilha1!$A$68:$L$71,7,0)</f>
        <v>-4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0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0</v>
      </c>
      <c r="P73" s="4">
        <f>VLOOKUP(4,Planilha1!$A$68:$L$71,12,0)</f>
        <v>4</v>
      </c>
      <c r="Q73" s="4">
        <f>VLOOKUP(4,Planilha1!$A$68:$L$71,7,0)</f>
        <v>-4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-6</v>
      </c>
      <c r="H5" s="1">
        <f>Palpites!D5+Palpites!D7+Palpites!D9</f>
        <v>2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8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Senegal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2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2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2</v>
      </c>
      <c r="D6" s="1">
        <f>_xlfn.RANK.EQ(F6,$F$5:$F$8)</f>
        <v>2</v>
      </c>
      <c r="E6" s="1" t="str">
        <f>Palpites!B6</f>
        <v>Senegal</v>
      </c>
      <c r="F6" s="1">
        <f>3*COUNTIF(N6:P6,"V")+COUNTIF(N6:P6,"E")</f>
        <v>4</v>
      </c>
      <c r="G6" s="1">
        <f>(Palpites!D6-Palpites!F6)+(Palpites!F7-Palpites!D7)+(Palpites!F10-Palpites!D10)</f>
        <v>0</v>
      </c>
      <c r="H6" s="1">
        <f>Palpites!D6+Palpites!F7+Palpites!F10</f>
        <v>4</v>
      </c>
      <c r="I6" s="1">
        <f>COUNTIF(N6:P6,"V")</f>
        <v>1</v>
      </c>
      <c r="J6" s="1">
        <f>COUNTIF(N6:P6,"e")</f>
        <v>1</v>
      </c>
      <c r="K6" s="1">
        <f>COUNTIF(N6:P6,"D")</f>
        <v>1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E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3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3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3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4</v>
      </c>
      <c r="G7" s="1">
        <f>(Palpites!F5-Palpites!D5)+(Palpites!D8-Palpites!F8)+(Palpites!D10-Palpites!F10)</f>
        <v>-1</v>
      </c>
      <c r="H7" s="1">
        <f>Palpites!F5+Palpites!D8+Palpites!D10</f>
        <v>3</v>
      </c>
      <c r="I7" s="1">
        <f>COUNTIF(N7:P7,"V")</f>
        <v>1</v>
      </c>
      <c r="J7" s="1">
        <f>COUNTIF(N7:P7,"e")</f>
        <v>1</v>
      </c>
      <c r="K7" s="1">
        <f>COUNTIF(N7:P7,"D")</f>
        <v>1</v>
      </c>
      <c r="L7" s="1">
        <f>H7-G7</f>
        <v>4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E</v>
      </c>
      <c r="U7" t="str">
        <f>Palpites!U17</f>
        <v>Dinamarca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7</v>
      </c>
      <c r="H8" s="1">
        <f>Palpites!F9+Palpites!F8+Palpites!F6</f>
        <v>7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0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7</v>
      </c>
      <c r="G14" s="1">
        <f>Palpites!D14-Palpites!F14+Palpites!D16-Palpites!F16+Palpites!D18-Palpites!F18</f>
        <v>4</v>
      </c>
      <c r="H14" s="1">
        <f>Palpites!D14+Palpites!D16+Palpites!D18</f>
        <v>6</v>
      </c>
      <c r="I14" s="1">
        <f>COUNTIF(N14:P14,"V")</f>
        <v>2</v>
      </c>
      <c r="J14" s="1">
        <f>COUNTIF(N14:P14,"e")</f>
        <v>1</v>
      </c>
      <c r="K14" s="1">
        <f>COUNTIF(N14:P14,"D")</f>
        <v>0</v>
      </c>
      <c r="L14" s="1">
        <f>H14-G14</f>
        <v>2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E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1</v>
      </c>
      <c r="E15" s="1" t="str">
        <f>Palpites!B15</f>
        <v>EUA</v>
      </c>
      <c r="F15" s="1">
        <f>3*COUNTIF(N15:P15,"V")+COUNTIF(N15:P15,"E")</f>
        <v>7</v>
      </c>
      <c r="G15" s="1">
        <f>Palpites!D15-Palpites!F15+Palpites!F16-Palpites!D16+Palpites!F19-Palpites!D19</f>
        <v>3</v>
      </c>
      <c r="H15" s="1">
        <f>Palpites!D15+Palpites!F16+Palpites!F19</f>
        <v>5</v>
      </c>
      <c r="I15" s="1">
        <f>COUNTIF(N15:P15,"V")</f>
        <v>2</v>
      </c>
      <c r="J15" s="1">
        <f>COUNTIF(N15:P15,"e")</f>
        <v>1</v>
      </c>
      <c r="K15" s="1">
        <f>COUNTIF(N15:P15,"D")</f>
        <v>0</v>
      </c>
      <c r="L15" s="1">
        <f>H15-G15</f>
        <v>2</v>
      </c>
      <c r="M15" s="1"/>
      <c r="N15" s="1" t="str">
        <f>IF(OR(Palpites!D15="",Palpites!F15=""),0,IF(Palpites!D15&gt;Palpites!F15,"V",IF(Palpites!D15=Palpites!F15,"E",IF(Palpites!D15&lt;Palpites!F15,"D"))))</f>
        <v>V</v>
      </c>
      <c r="O15" s="1" t="str">
        <f>IF(OR(Palpites!F16="",Palpites!D16=""),0,IF(Palpites!F16&gt;Palpites!D16,"V",IF(Palpites!F16=Palpites!D16,"E",IF(Palpites!F16&lt;Palpites!D16,"D"))))</f>
        <v>E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Espanha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-5</v>
      </c>
      <c r="H16" s="1">
        <f>Palpites!F14+Palpites!D17+Palpites!D19</f>
        <v>0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3</v>
      </c>
      <c r="G17" s="1">
        <f>Palpites!F15-Palpites!D15+Palpites!F17-Palpites!D17+Palpites!F18-Palpites!D18</f>
        <v>-2</v>
      </c>
      <c r="H17" s="1">
        <f>Palpites!F15+Palpites!F17+Palpites!F18</f>
        <v>3</v>
      </c>
      <c r="I17" s="1">
        <f>COUNTIF(N17:P17,"V")</f>
        <v>1</v>
      </c>
      <c r="J17" s="1">
        <f>COUNTIF(N17:P17,"e")</f>
        <v>0</v>
      </c>
      <c r="K17" s="1">
        <f>COUNTIF(N17:P17,"D")</f>
        <v>2</v>
      </c>
      <c r="L17" s="1">
        <f>H17-G17</f>
        <v>5</v>
      </c>
      <c r="M17" s="1"/>
      <c r="N17" s="1" t="str">
        <f>IF(OR(Palpites!F15="",Palpites!D15=""),0,IF(Palpites!F15&gt;Palpites!D15,"V",IF(Palpites!F15=Palpites!D15,"E",IF(Palpites!F15&lt;Palpites!D15,"D"))))</f>
        <v>D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Espanha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Inglaterra</v>
      </c>
      <c r="X21" t="str">
        <f>IF(U21=U18,U19,U18)</f>
        <v>Argentina</v>
      </c>
      <c r="Y21" t="str">
        <f>IF(V21=V18,V19,V18)</f>
        <v>Espanha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6</v>
      </c>
      <c r="H23" s="1">
        <f>Palpites!D23+Palpites!D25+Palpites!D27</f>
        <v>9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3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6</v>
      </c>
      <c r="G24" s="1">
        <f>Palpites!D24-Palpites!F24+Palpites!F25-Palpites!D25+Palpites!F28-Palpites!D28</f>
        <v>2</v>
      </c>
      <c r="H24" s="1">
        <f>Palpites!D24+Palpites!F25+Palpites!F28</f>
        <v>6</v>
      </c>
      <c r="I24" s="1">
        <f>COUNTIF(N24:P24,"V")</f>
        <v>2</v>
      </c>
      <c r="J24" s="1">
        <f>COUNTIF(N24:P24,"e")</f>
        <v>0</v>
      </c>
      <c r="K24" s="1">
        <f>COUNTIF(N24:P24,"D")</f>
        <v>1</v>
      </c>
      <c r="L24" s="1">
        <f>H24-G24</f>
        <v>4</v>
      </c>
      <c r="M24" s="1"/>
      <c r="N24" s="1" t="str">
        <f>IF(OR(Palpites!D24="",Palpites!F24=""),0,IF(Palpites!D24&gt;Palpites!F24,"V",IF(Palpites!D24=Palpites!F24,"E",IF(Palpites!D24&lt;Palpites!F24,"D"))))</f>
        <v>V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-6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6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3</v>
      </c>
      <c r="G26" s="1">
        <f>Palpites!F24-Palpites!D24+Palpites!F26-Palpites!D26+Palpites!F27-Palpites!D27</f>
        <v>-2</v>
      </c>
      <c r="H26" s="1">
        <f>Palpites!F24+Palpites!F26+Palpites!F27</f>
        <v>3</v>
      </c>
      <c r="I26" s="1">
        <f>COUNTIF(N26:P26,"V")</f>
        <v>1</v>
      </c>
      <c r="J26" s="1">
        <f>COUNTIF(N26:P26,"e")</f>
        <v>0</v>
      </c>
      <c r="K26" s="1">
        <f>COUNTIF(N26:P26,"D")</f>
        <v>2</v>
      </c>
      <c r="L26" s="1">
        <f>H26-G26</f>
        <v>5</v>
      </c>
      <c r="M26" s="1"/>
      <c r="N26" s="1" t="str">
        <f>IF(OR(Palpites!F24="",Palpites!D24=""),0,IF(Palpites!F24&gt;Palpites!D24,"V",IF(Palpites!F24=Palpites!D24,"E",IF(Palpites!F24&lt;Palpites!D24,"D"))))</f>
        <v>D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7</v>
      </c>
      <c r="H32" s="1">
        <f>Palpites!D32+Palpites!D34+Palpites!D36</f>
        <v>7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0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0</v>
      </c>
      <c r="H33" s="1">
        <f>Palpites!D33+Palpites!F34+Palpites!F37</f>
        <v>4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4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-3</v>
      </c>
      <c r="H34" s="1">
        <f>Palpites!F32+Palpites!D35+Palpites!D37</f>
        <v>1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4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-4</v>
      </c>
      <c r="H35" s="1">
        <f>Palpites!F33+Palpites!F35+Palpites!F36</f>
        <v>1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5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7</v>
      </c>
      <c r="G41" s="1">
        <f>Palpites!D41-Palpites!F41+Palpites!D43-Palpites!F43+Palpites!D45-Palpites!F45</f>
        <v>3</v>
      </c>
      <c r="H41" s="1">
        <f>Palpites!D41+Palpites!D43+Palpites!D45</f>
        <v>6</v>
      </c>
      <c r="I41" s="1">
        <f>COUNTIF(N41:P41,"V")</f>
        <v>2</v>
      </c>
      <c r="J41" s="1">
        <f>COUNTIF(N41:P41,"e")</f>
        <v>1</v>
      </c>
      <c r="K41" s="1">
        <f>COUNTIF(N41:P41,"D")</f>
        <v>0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E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7</v>
      </c>
      <c r="G42" s="1">
        <f>Palpites!D42-Palpites!F42+Palpites!F43-Palpites!D43+Palpites!F46-Palpites!D46</f>
        <v>4</v>
      </c>
      <c r="H42" s="1">
        <f>Palpites!D42+Palpites!F43+Palpites!F46</f>
        <v>8</v>
      </c>
      <c r="I42" s="1">
        <f>COUNTIF(N42:P42,"V")</f>
        <v>2</v>
      </c>
      <c r="J42" s="1">
        <f>COUNTIF(N42:P42,"e")</f>
        <v>1</v>
      </c>
      <c r="K42" s="1">
        <f>COUNTIF(N42:P42,"D")</f>
        <v>0</v>
      </c>
      <c r="L42" s="1">
        <f>H42-G42</f>
        <v>4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E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-5</v>
      </c>
      <c r="H43" s="1">
        <f>Palpites!F41+Palpites!D44+Palpites!D46</f>
        <v>1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6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-2</v>
      </c>
      <c r="H44" s="1">
        <f>Palpites!F42+Palpites!F44+Palpites!F45</f>
        <v>3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5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4</v>
      </c>
      <c r="H50" s="1">
        <f>Palpites!D50+Palpites!D52+Palpites!D54</f>
        <v>7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3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3</v>
      </c>
      <c r="G51" s="1">
        <f>Palpites!D51-Palpites!F51+Palpites!F52-Palpites!D52+Palpites!F55-Palpites!D55</f>
        <v>-1</v>
      </c>
      <c r="H51" s="1">
        <f>Palpites!D51+Palpites!F52+Palpites!F55</f>
        <v>3</v>
      </c>
      <c r="I51" s="1">
        <f>COUNTIF(N51:P51,"V")</f>
        <v>1</v>
      </c>
      <c r="J51" s="1">
        <f>COUNTIF(N51:P51,"e")</f>
        <v>0</v>
      </c>
      <c r="K51" s="1">
        <f>COUNTIF(N51:P51,"D")</f>
        <v>2</v>
      </c>
      <c r="L51" s="1">
        <f>H51-G51</f>
        <v>4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V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4</v>
      </c>
      <c r="E52" s="1" t="str">
        <f>Palpites!G50</f>
        <v>Canadá</v>
      </c>
      <c r="F52" s="1">
        <f>3*COUNTIF(N52:P52,"V")+COUNTIF(N52:P52,"E")</f>
        <v>0</v>
      </c>
      <c r="G52" s="1">
        <f>Palpites!F50-Palpites!D50+Palpites!D53-Palpites!F53+Palpites!D55-Palpites!F55</f>
        <v>-5</v>
      </c>
      <c r="H52" s="1">
        <f>Palpites!F50+Palpites!D53+Palpites!D55</f>
        <v>1</v>
      </c>
      <c r="I52" s="1">
        <f>COUNTIF(N52:P52,"V")</f>
        <v>0</v>
      </c>
      <c r="J52" s="1">
        <f>COUNTIF(N52:P52,"e")</f>
        <v>0</v>
      </c>
      <c r="K52" s="1">
        <f>COUNTIF(N52:P52,"D")</f>
        <v>3</v>
      </c>
      <c r="L52" s="1">
        <f>H52-G52</f>
        <v>6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D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6</v>
      </c>
      <c r="G53" s="1">
        <f>Palpites!F51-Palpites!D51+Palpites!F53-Palpites!D53+Palpites!F54-Palpites!D54</f>
        <v>2</v>
      </c>
      <c r="H53" s="1">
        <f>Palpites!F51+Palpites!F53+Palpites!F54</f>
        <v>7</v>
      </c>
      <c r="I53" s="1">
        <f>COUNTIF(N53:P53,"V")</f>
        <v>2</v>
      </c>
      <c r="J53" s="1">
        <f>COUNTIF(N53:P53,"e")</f>
        <v>0</v>
      </c>
      <c r="K53" s="1">
        <f>COUNTIF(N53:P53,"D")</f>
        <v>1</v>
      </c>
      <c r="L53" s="1">
        <f>H53-G53</f>
        <v>5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7</v>
      </c>
      <c r="G59" s="1">
        <f>Palpites!D59-Palpites!F59+Palpites!D61-Palpites!F61+Palpites!D63-Palpites!F63</f>
        <v>2</v>
      </c>
      <c r="H59" s="1">
        <f>Palpites!D59+Palpites!D61+Palpites!D63</f>
        <v>6</v>
      </c>
      <c r="I59" s="1">
        <f>COUNTIF(N59:P59,"V")</f>
        <v>2</v>
      </c>
      <c r="J59" s="1">
        <f>COUNTIF(N59:P59,"e")</f>
        <v>1</v>
      </c>
      <c r="K59" s="1">
        <f>COUNTIF(N59:P59,"D")</f>
        <v>0</v>
      </c>
      <c r="L59" s="1">
        <f>H59-G59</f>
        <v>4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E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1</v>
      </c>
      <c r="E60" s="1" t="str">
        <f>Palpites!B60</f>
        <v>Suíça</v>
      </c>
      <c r="F60" s="1">
        <f>3*COUNTIF(N60:P60,"V")+COUNTIF(N60:P60,"E")</f>
        <v>7</v>
      </c>
      <c r="G60" s="1">
        <f>Palpites!D60-Palpites!F60+Palpites!F61-Palpites!D61+Palpites!F64-Palpites!D64</f>
        <v>2</v>
      </c>
      <c r="H60" s="1">
        <f>Palpites!D60+Palpites!F61+Palpites!F64</f>
        <v>4</v>
      </c>
      <c r="I60" s="1">
        <f>COUNTIF(N60:P60,"V")</f>
        <v>2</v>
      </c>
      <c r="J60" s="1">
        <f>COUNTIF(N60:P60,"e")</f>
        <v>1</v>
      </c>
      <c r="K60" s="1">
        <f>COUNTIF(N60:P60,"D")</f>
        <v>0</v>
      </c>
      <c r="L60" s="1">
        <f>H60-G60</f>
        <v>2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E</v>
      </c>
      <c r="P60" s="1" t="str">
        <f>IF(OR(Palpites!F64="",Palpites!D64=""),0,IF(Palpites!F64&gt;Palpites!D64,"V",IF(Palpites!F64=Palpites!D64,"E",IF(Palpites!F64&lt;Palpites!D64,"D"))))</f>
        <v>V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3</v>
      </c>
      <c r="E61" s="1" t="str">
        <f>Palpites!G59</f>
        <v>Sérvia</v>
      </c>
      <c r="F61" s="1">
        <f>3*COUNTIF(N61:P61,"V")+COUNTIF(N61:P61,"E")</f>
        <v>3</v>
      </c>
      <c r="G61" s="1">
        <f>Palpites!F59-Palpites!D59+Palpites!D62-Palpites!F62+Palpites!D64-Palpites!F64</f>
        <v>-1</v>
      </c>
      <c r="H61" s="1">
        <f>Palpites!F59+Palpites!D62+Palpites!D64</f>
        <v>4</v>
      </c>
      <c r="I61" s="1">
        <f>COUNTIF(N61:P61,"V")</f>
        <v>1</v>
      </c>
      <c r="J61" s="1">
        <f>COUNTIF(N61:P61,"e")</f>
        <v>0</v>
      </c>
      <c r="K61" s="1">
        <f>COUNTIF(N61:P61,"D")</f>
        <v>2</v>
      </c>
      <c r="L61" s="1">
        <f>H61-G61</f>
        <v>5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D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-3</v>
      </c>
      <c r="H62" s="1">
        <f>Palpites!F60+Palpites!F62+Palpites!F63</f>
        <v>3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4</v>
      </c>
      <c r="H68" s="1">
        <f>Palpites!D68+Palpites!D70+Palpites!D72</f>
        <v>6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4</v>
      </c>
      <c r="H69" s="1">
        <f>Palpites!D69+Palpites!F70+Palpites!F73</f>
        <v>5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1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1</v>
      </c>
      <c r="G70" s="1">
        <f>Palpites!F68-Palpites!D68+Palpites!D71-Palpites!F71+Palpites!D73-Palpites!F73</f>
        <v>-4</v>
      </c>
      <c r="H70" s="1">
        <f>Palpites!F68+Palpites!D71+Palpites!D73</f>
        <v>0</v>
      </c>
      <c r="I70" s="1">
        <f>COUNTIF(N70:P70,"V")</f>
        <v>0</v>
      </c>
      <c r="J70" s="1">
        <f>COUNTIF(N70:P70,"e")</f>
        <v>1</v>
      </c>
      <c r="K70" s="1">
        <f>COUNTIF(N70:P70,"D")</f>
        <v>2</v>
      </c>
      <c r="L70" s="1">
        <f>H70-G70</f>
        <v>4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-4</v>
      </c>
      <c r="H71" s="1">
        <f>Palpites!F69+Palpites!F71+Palpites!F72</f>
        <v>1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5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2022-11-17T00:18:23Z</dcterms:modified>
</cp:coreProperties>
</file>