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D9288F34-4197-4C31-B03F-1802D9F198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D17" i="3" l="1"/>
  <c r="D15" i="3"/>
  <c r="D16" i="3"/>
  <c r="D14" i="3"/>
  <c r="D7" i="3"/>
  <c r="D6" i="3"/>
  <c r="D8" i="3"/>
  <c r="D5" i="3"/>
  <c r="C69" i="3" a="1"/>
  <c r="C52" i="3" a="1"/>
  <c r="C35" i="3" a="1"/>
  <c r="C71" i="3" a="1"/>
  <c r="C53" i="3" a="1"/>
  <c r="C33" i="3" a="1"/>
  <c r="C70" i="3" a="1"/>
  <c r="C51" i="3" a="1"/>
  <c r="C32" i="3" a="1"/>
  <c r="C68" i="3" a="1"/>
  <c r="C50" i="3" a="1"/>
  <c r="C34" i="3" a="1"/>
  <c r="C62" i="3" a="1"/>
  <c r="C41" i="3" a="1"/>
  <c r="C24" i="3" a="1"/>
  <c r="C59" i="3" a="1"/>
  <c r="C43" i="3" a="1"/>
  <c r="C26" i="3" a="1"/>
  <c r="C60" i="3" a="1"/>
  <c r="C42" i="3" a="1"/>
  <c r="C25" i="3" a="1"/>
  <c r="C61" i="3" a="1"/>
  <c r="C44" i="3" a="1"/>
  <c r="C23" i="3" a="1"/>
  <c r="C68" i="3" l="1"/>
  <c r="C70" i="3"/>
  <c r="C71" i="3"/>
  <c r="C69" i="3"/>
  <c r="B71" i="3" s="1" a="1"/>
  <c r="C61" i="3"/>
  <c r="C60" i="3"/>
  <c r="B62" i="3" s="1" a="1"/>
  <c r="C59" i="3"/>
  <c r="C62" i="3"/>
  <c r="C50" i="3"/>
  <c r="C51" i="3"/>
  <c r="C53" i="3"/>
  <c r="C52" i="3"/>
  <c r="B50" i="3" s="1" a="1"/>
  <c r="C44" i="3"/>
  <c r="C42" i="3"/>
  <c r="B42" i="3" s="1" a="1"/>
  <c r="C43" i="3"/>
  <c r="C41" i="3"/>
  <c r="C34" i="3"/>
  <c r="C32" i="3"/>
  <c r="C33" i="3"/>
  <c r="C35" i="3"/>
  <c r="B34" i="3" s="1" a="1"/>
  <c r="C23" i="3"/>
  <c r="C25" i="3"/>
  <c r="C26" i="3"/>
  <c r="C24" i="3"/>
  <c r="C14" i="3" a="1"/>
  <c r="B32" i="3" a="1"/>
  <c r="C16" i="3" a="1"/>
  <c r="B59" i="3" a="1"/>
  <c r="C17" i="3" a="1"/>
  <c r="B43" i="3" a="1"/>
  <c r="B23" i="3" a="1"/>
  <c r="C7" i="3" a="1"/>
  <c r="B41" i="3" a="1"/>
  <c r="C5" i="3" a="1"/>
  <c r="B44" i="3" a="1"/>
  <c r="B25" i="3" a="1"/>
  <c r="C6" i="3" a="1"/>
  <c r="B53" i="3" a="1"/>
  <c r="C8" i="3" a="1"/>
  <c r="C15" i="3" a="1"/>
  <c r="B68" i="3" a="1"/>
  <c r="B52" i="3" a="1"/>
  <c r="B26" i="3" a="1"/>
  <c r="B33" i="3" l="1" a="1"/>
  <c r="B61" i="3" a="1"/>
  <c r="B61" i="3" s="1"/>
  <c r="B51" i="3" a="1"/>
  <c r="B70" i="3" a="1"/>
  <c r="B71" i="3"/>
  <c r="B70" i="3"/>
  <c r="B68" i="3"/>
  <c r="B59" i="3"/>
  <c r="B62" i="3"/>
  <c r="B53" i="3"/>
  <c r="B50" i="3"/>
  <c r="B52" i="3"/>
  <c r="B51" i="3"/>
  <c r="A53" i="3" s="1" a="1"/>
  <c r="B42" i="3"/>
  <c r="A42" i="3" s="1" a="1"/>
  <c r="B44" i="3"/>
  <c r="A44" i="3" s="1" a="1"/>
  <c r="B41" i="3"/>
  <c r="B43" i="3"/>
  <c r="B32" i="3"/>
  <c r="B34" i="3"/>
  <c r="B33" i="3"/>
  <c r="B25" i="3"/>
  <c r="B23" i="3"/>
  <c r="B26" i="3"/>
  <c r="C16" i="3"/>
  <c r="C17" i="3"/>
  <c r="C15" i="3"/>
  <c r="C14" i="3"/>
  <c r="C6" i="3"/>
  <c r="C8" i="3"/>
  <c r="C7" i="3"/>
  <c r="B7" i="3" s="1" a="1"/>
  <c r="C5" i="3"/>
  <c r="B6" i="3" s="1" a="1"/>
  <c r="B24" i="3" a="1"/>
  <c r="B69" i="3" a="1"/>
  <c r="A41" i="3" a="1"/>
  <c r="B60" i="3" a="1"/>
  <c r="B35" i="3" a="1"/>
  <c r="B17" i="3" a="1"/>
  <c r="A52" i="3" a="1"/>
  <c r="B16" i="3" a="1"/>
  <c r="A51" i="3" a="1"/>
  <c r="B14" i="3" a="1"/>
  <c r="A43" i="3" l="1" a="1"/>
  <c r="B8" i="3" a="1"/>
  <c r="B69" i="3"/>
  <c r="B24" i="3"/>
  <c r="B60" i="3"/>
  <c r="A51" i="3"/>
  <c r="A52" i="3"/>
  <c r="A53" i="3"/>
  <c r="A41" i="3"/>
  <c r="A43" i="3"/>
  <c r="A42" i="3"/>
  <c r="A44" i="3"/>
  <c r="B35" i="3"/>
  <c r="B14" i="3"/>
  <c r="B16" i="3"/>
  <c r="B17" i="3"/>
  <c r="B8" i="3"/>
  <c r="B7" i="3"/>
  <c r="B6" i="3"/>
  <c r="B5" i="3" a="1"/>
  <c r="A68" i="3" a="1"/>
  <c r="A50" i="3" a="1"/>
  <c r="A71" i="3" a="1"/>
  <c r="A70" i="3" a="1"/>
  <c r="A32" i="3" a="1"/>
  <c r="A69" i="3" a="1"/>
  <c r="B15" i="3" a="1"/>
  <c r="A70" i="3" l="1"/>
  <c r="A68" i="3"/>
  <c r="A71" i="3"/>
  <c r="A69" i="3"/>
  <c r="Q70" i="1" s="1"/>
  <c r="A50" i="3"/>
  <c r="Q45" i="1"/>
  <c r="N44" i="1"/>
  <c r="M44" i="1"/>
  <c r="Q43" i="1"/>
  <c r="P45" i="1"/>
  <c r="Q46" i="1"/>
  <c r="L46" i="1"/>
  <c r="N45" i="1"/>
  <c r="O46" i="1"/>
  <c r="J44" i="1"/>
  <c r="L45" i="1"/>
  <c r="P46" i="1"/>
  <c r="M43" i="1"/>
  <c r="J45" i="1"/>
  <c r="Q44" i="1"/>
  <c r="M45" i="1"/>
  <c r="M46" i="1"/>
  <c r="P43" i="1"/>
  <c r="L44" i="1"/>
  <c r="P44" i="1"/>
  <c r="J46" i="1"/>
  <c r="N46" i="1"/>
  <c r="J43" i="1"/>
  <c r="K43" i="1"/>
  <c r="O43" i="1"/>
  <c r="L43" i="1"/>
  <c r="K44" i="1"/>
  <c r="O44" i="1"/>
  <c r="N43" i="1"/>
  <c r="K45" i="1"/>
  <c r="O45" i="1"/>
  <c r="K46" i="1"/>
  <c r="A32" i="3"/>
  <c r="B15" i="3"/>
  <c r="B5" i="3"/>
  <c r="A25" i="3" a="1"/>
  <c r="A23" i="3" a="1"/>
  <c r="A35" i="3" a="1"/>
  <c r="A26" i="3" a="1"/>
  <c r="A24" i="3" a="1"/>
  <c r="A34" i="3" a="1"/>
  <c r="A61" i="3" a="1"/>
  <c r="A59" i="3" a="1"/>
  <c r="A62" i="3" a="1"/>
  <c r="A8" i="3" a="1"/>
  <c r="A60" i="3" a="1"/>
  <c r="A33" i="3" a="1"/>
  <c r="A24" i="3" l="1"/>
  <c r="A23" i="3"/>
  <c r="A26" i="3"/>
  <c r="A25" i="3"/>
  <c r="J70" i="1"/>
  <c r="O72" i="1"/>
  <c r="M71" i="1"/>
  <c r="M70" i="1"/>
  <c r="N70" i="1"/>
  <c r="K70" i="1"/>
  <c r="P70" i="1"/>
  <c r="O73" i="1"/>
  <c r="L70" i="1"/>
  <c r="O70" i="1"/>
  <c r="K72" i="1"/>
  <c r="N71" i="1"/>
  <c r="O71" i="1"/>
  <c r="N72" i="1"/>
  <c r="P72" i="1"/>
  <c r="J71" i="1"/>
  <c r="M72" i="1"/>
  <c r="L71" i="1"/>
  <c r="J72" i="1"/>
  <c r="P71" i="1"/>
  <c r="K71" i="1"/>
  <c r="Q73" i="1"/>
  <c r="N73" i="1"/>
  <c r="K73" i="1"/>
  <c r="P73" i="1"/>
  <c r="Q71" i="1"/>
  <c r="J73" i="1"/>
  <c r="Q72" i="1"/>
  <c r="L72" i="1"/>
  <c r="M73" i="1"/>
  <c r="L73" i="1"/>
  <c r="A62" i="3"/>
  <c r="A60" i="3"/>
  <c r="A61" i="3"/>
  <c r="A59" i="3"/>
  <c r="L55" i="1"/>
  <c r="Q54" i="1"/>
  <c r="O55" i="1"/>
  <c r="J54" i="1"/>
  <c r="O54" i="1"/>
  <c r="P52" i="1"/>
  <c r="J53" i="1"/>
  <c r="K55" i="1"/>
  <c r="L54" i="1"/>
  <c r="M53" i="1"/>
  <c r="P54" i="1"/>
  <c r="Q53" i="1"/>
  <c r="P53" i="1"/>
  <c r="M54" i="1"/>
  <c r="Q52" i="1"/>
  <c r="K54" i="1"/>
  <c r="J52" i="1"/>
  <c r="M52" i="1"/>
  <c r="L52" i="1"/>
  <c r="N55" i="1"/>
  <c r="L53" i="1"/>
  <c r="K53" i="1"/>
  <c r="N52" i="1"/>
  <c r="N54" i="1"/>
  <c r="O53" i="1"/>
  <c r="P55" i="1"/>
  <c r="N53" i="1"/>
  <c r="K52" i="1"/>
  <c r="Q55" i="1"/>
  <c r="O52" i="1"/>
  <c r="J55" i="1"/>
  <c r="M55" i="1"/>
  <c r="AZ24" i="1"/>
  <c r="V9" i="3" s="1"/>
  <c r="U22" i="1"/>
  <c r="U8" i="3" s="1"/>
  <c r="A34" i="3"/>
  <c r="A33" i="3"/>
  <c r="A35" i="3"/>
  <c r="P34" i="1"/>
  <c r="L34" i="1"/>
  <c r="M34" i="1"/>
  <c r="K34" i="1"/>
  <c r="O34" i="1"/>
  <c r="N34" i="1"/>
  <c r="J34" i="1"/>
  <c r="Q34" i="1"/>
  <c r="A8" i="3"/>
  <c r="A16" i="3" a="1"/>
  <c r="A14" i="3" a="1"/>
  <c r="A17" i="3" a="1"/>
  <c r="A15" i="3" a="1"/>
  <c r="A6" i="3" a="1"/>
  <c r="A5" i="3" a="1"/>
  <c r="A7" i="3" a="1"/>
  <c r="N25" i="1" l="1"/>
  <c r="J25" i="1"/>
  <c r="K25" i="1"/>
  <c r="N28" i="1"/>
  <c r="Q25" i="1"/>
  <c r="P26" i="1"/>
  <c r="L25" i="1"/>
  <c r="Q28" i="1"/>
  <c r="J27" i="1"/>
  <c r="O26" i="1"/>
  <c r="O25" i="1"/>
  <c r="K27" i="1"/>
  <c r="K28" i="1"/>
  <c r="M25" i="1"/>
  <c r="K26" i="1"/>
  <c r="M27" i="1"/>
  <c r="J28" i="1"/>
  <c r="N26" i="1"/>
  <c r="P25" i="1"/>
  <c r="L27" i="1"/>
  <c r="O28" i="1"/>
  <c r="P28" i="1"/>
  <c r="Q27" i="1"/>
  <c r="P27" i="1"/>
  <c r="M26" i="1"/>
  <c r="J26" i="1"/>
  <c r="N27" i="1"/>
  <c r="L28" i="1"/>
  <c r="L26" i="1"/>
  <c r="M28" i="1"/>
  <c r="O27" i="1"/>
  <c r="Q26" i="1"/>
  <c r="U33" i="1"/>
  <c r="U11" i="3" s="1"/>
  <c r="AZ31" i="1"/>
  <c r="V10" i="3" s="1"/>
  <c r="N61" i="1"/>
  <c r="Q63" i="1"/>
  <c r="P62" i="1"/>
  <c r="J63" i="1"/>
  <c r="L62" i="1"/>
  <c r="N63" i="1"/>
  <c r="K63" i="1"/>
  <c r="O63" i="1"/>
  <c r="J61" i="1"/>
  <c r="K61" i="1"/>
  <c r="Q61" i="1"/>
  <c r="J62" i="1"/>
  <c r="K62" i="1"/>
  <c r="L64" i="1"/>
  <c r="N62" i="1"/>
  <c r="O62" i="1"/>
  <c r="O61" i="1"/>
  <c r="O64" i="1"/>
  <c r="M61" i="1"/>
  <c r="M62" i="1"/>
  <c r="Q62" i="1"/>
  <c r="L63" i="1"/>
  <c r="M63" i="1"/>
  <c r="P63" i="1"/>
  <c r="Q64" i="1"/>
  <c r="L61" i="1"/>
  <c r="P61" i="1"/>
  <c r="P64" i="1"/>
  <c r="J64" i="1"/>
  <c r="K64" i="1"/>
  <c r="M64" i="1"/>
  <c r="N64" i="1"/>
  <c r="AZ22" i="1"/>
  <c r="V8" i="3" s="1"/>
  <c r="U24" i="1"/>
  <c r="U9" i="3" s="1"/>
  <c r="J35" i="1"/>
  <c r="O35" i="1"/>
  <c r="L35" i="1"/>
  <c r="M37" i="1"/>
  <c r="N36" i="1"/>
  <c r="J36" i="1"/>
  <c r="L37" i="1"/>
  <c r="K37" i="1"/>
  <c r="P37" i="1"/>
  <c r="K36" i="1"/>
  <c r="J37" i="1"/>
  <c r="P36" i="1"/>
  <c r="M35" i="1"/>
  <c r="Q36" i="1"/>
  <c r="N35" i="1"/>
  <c r="K35" i="1"/>
  <c r="L36" i="1"/>
  <c r="O36" i="1"/>
  <c r="Q37" i="1"/>
  <c r="N37" i="1"/>
  <c r="P35" i="1"/>
  <c r="Q35" i="1"/>
  <c r="M36" i="1"/>
  <c r="O37" i="1"/>
  <c r="A17" i="3"/>
  <c r="A14" i="3"/>
  <c r="A16" i="3"/>
  <c r="A15" i="3"/>
  <c r="A5" i="3"/>
  <c r="A6" i="3"/>
  <c r="A7" i="3"/>
  <c r="AZ17" i="1" l="1"/>
  <c r="V7" i="3" s="1"/>
  <c r="U15" i="1"/>
  <c r="U6" i="3" s="1"/>
  <c r="U31" i="1"/>
  <c r="U10" i="3" s="1"/>
  <c r="AZ33" i="1"/>
  <c r="V11" i="3" s="1"/>
  <c r="U17" i="1"/>
  <c r="U7" i="3" s="1"/>
  <c r="AZ15" i="1"/>
  <c r="V6" i="3" s="1"/>
  <c r="J18" i="1"/>
  <c r="K18" i="1"/>
  <c r="P16" i="1"/>
  <c r="Q19" i="1"/>
  <c r="Q18" i="1"/>
  <c r="Q17" i="1"/>
  <c r="O16" i="1"/>
  <c r="P19" i="1"/>
  <c r="K17" i="1"/>
  <c r="L19" i="1"/>
  <c r="L18" i="1"/>
  <c r="L16" i="1"/>
  <c r="M17" i="1"/>
  <c r="N18" i="1"/>
  <c r="N17" i="1"/>
  <c r="J19" i="1"/>
  <c r="P18" i="1"/>
  <c r="P17" i="1"/>
  <c r="K16" i="1"/>
  <c r="O19" i="1"/>
  <c r="O18" i="1"/>
  <c r="O17" i="1"/>
  <c r="Q16" i="1"/>
  <c r="K19" i="1"/>
  <c r="L17" i="1"/>
  <c r="M16" i="1"/>
  <c r="M18" i="1"/>
  <c r="M19" i="1"/>
  <c r="N19" i="1"/>
  <c r="N16" i="1"/>
  <c r="J17" i="1"/>
  <c r="J16" i="1"/>
  <c r="L7" i="1"/>
  <c r="P9" i="1"/>
  <c r="O8" i="1"/>
  <c r="M10" i="1"/>
  <c r="K10" i="1"/>
  <c r="J7" i="1"/>
  <c r="P7" i="1"/>
  <c r="M9" i="1"/>
  <c r="Q9" i="1"/>
  <c r="K7" i="1"/>
  <c r="K8" i="1"/>
  <c r="K9" i="1"/>
  <c r="N10" i="1"/>
  <c r="N7" i="1"/>
  <c r="L8" i="1"/>
  <c r="M8" i="1"/>
  <c r="L9" i="1"/>
  <c r="J10" i="1"/>
  <c r="P10" i="1"/>
  <c r="J8" i="1"/>
  <c r="O7" i="1"/>
  <c r="Q8" i="1"/>
  <c r="N8" i="1"/>
  <c r="Q10" i="1"/>
  <c r="N9" i="1"/>
  <c r="M7" i="1"/>
  <c r="O9" i="1"/>
  <c r="L10" i="1"/>
  <c r="Q7" i="1"/>
  <c r="P8" i="1"/>
  <c r="O10" i="1"/>
  <c r="J9" i="1"/>
  <c r="U8" i="1" l="1"/>
  <c r="U5" i="3" s="1"/>
  <c r="AZ6" i="1"/>
  <c r="V4" i="3" s="1"/>
  <c r="AZ8" i="1"/>
  <c r="V5" i="3" s="1"/>
  <c r="U6" i="1"/>
  <c r="U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<sst xmlns="http://schemas.openxmlformats.org/spreadsheetml/2006/main" count="415" uniqueCount="109">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</sst>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image" Target="../media/image28.png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63" Type="http://schemas.openxmlformats.org/officeDocument/2006/relationships/image" Target="../media/image55.pn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image" Target="../media/image24.png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image" Target="../media/image30.png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hyperlink" Target="https://www.wikidata.org/wiki/Q4847867" TargetMode="External"/><Relationship Id="rId35" Type="http://schemas.openxmlformats.org/officeDocument/2006/relationships/hyperlink" Target="https://www.partidosdelaroja.com/1970/01/estados-unidos.html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jpe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jpeg"/><Relationship Id="rId38" Type="http://schemas.openxmlformats.org/officeDocument/2006/relationships/hyperlink" Target="https://en.wikinews.org/wiki/File:Flag_of_England.svg" TargetMode="External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jpe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076023" y="2917372"/>
          <a:ext cx="1730829" cy="315794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04967" y="5122818"/>
          <a:ext cx="1110342" cy="1741715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26738" y="2023655"/>
          <a:ext cx="1110342" cy="1737360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29</xdr:row>
      <xdr:rowOff>93491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95316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4605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1294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2001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1063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2009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0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15</xdr:row>
      <xdr:rowOff>427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5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18</xdr:row>
      <xdr:rowOff>189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8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28</xdr:row>
      <xdr:rowOff>11780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360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28</xdr:row>
      <xdr:rowOff>11467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28</xdr:row>
      <xdr:rowOff>3175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784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5220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1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500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2611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1538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45</xdr:row>
      <xdr:rowOff>1619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2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562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2459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1298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45</xdr:row>
      <xdr:rowOff>61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1115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51</xdr:row>
      <xdr:rowOff>188406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0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116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618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1116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2001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505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784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953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1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2001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61</xdr:row>
      <xdr:rowOff>188406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22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742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18581" y="4297680"/>
          <a:ext cx="533399" cy="40712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246840" y="4297680"/>
          <a:ext cx="533399" cy="40712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11835" y="2905125"/>
          <a:ext cx="1730829" cy="315794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150308" y="1996438"/>
          <a:ext cx="1130753" cy="1699262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121735" y="5175885"/>
          <a:ext cx="1130753" cy="1695452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9"/>
  <sheetViews>
    <sheetView showGridLines="0" topLeftCell="R1" workbookViewId="0">
      <selection activeCell="S13" sqref="S13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6640625" bestFit="1" customWidth="1"/>
    <col min="20" max="20" width="9.6640625" bestFit="1" customWidth="1"/>
    <col min="21" max="21" width="82.664062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95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95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BD79"/>
  <sheetViews>
    <sheetView showGridLines="0" tabSelected="1" topLeftCell="A9" zoomScaleNormal="100" workbookViewId="0">
      <selection activeCell="F35" sqref="F35"/>
    </sheetView>
  </sheetViews>
  <sheetFormatPr defaultRowHeight="14.4" x14ac:dyDescent="0.3"/>
  <cols>
    <col min="3" max="3" width="11.6640625" bestFit="1" customWidth="1"/>
    <col min="4" max="4" width="8.88671875" style="1"/>
    <col min="6" max="6" width="8.88671875" style="1"/>
    <col min="7" max="7" width="11.6640625" bestFit="1" customWidth="1"/>
    <col min="10" max="10" width="13.44140625" bestFit="1" customWidth="1"/>
    <col min="19" max="19" width="1.44140625" customWidth="1"/>
    <col min="35" max="35" width="1.664062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3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1</v>
      </c>
      <c r="E6" s="42" t="s">
        <v>12</v>
      </c>
      <c r="F6" s="8">
        <v>3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2</v>
      </c>
      <c r="E7" s="42" t="s">
        <v>12</v>
      </c>
      <c r="F7" s="8">
        <v>3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10</v>
      </c>
      <c r="P7" s="4">
        <f>VLOOKUP(1,Planilha1!$A$5:$L$8,12,0)</f>
        <v>4</v>
      </c>
      <c r="Q7" s="4">
        <f>VLOOKUP(1,Planilha1!$A$5:$L$8,7,0)</f>
        <v>6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2</v>
      </c>
      <c r="E8" s="42" t="s">
        <v>12</v>
      </c>
      <c r="F8" s="8">
        <v>3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7</v>
      </c>
      <c r="P8" s="4">
        <f>VLOOKUP(2,Planilha1!$A$5:$L$8,12,0)</f>
        <v>4</v>
      </c>
      <c r="Q8" s="4">
        <f>VLOOKUP(2,Planilha1!$A$5:$L$8,7,0)</f>
        <v>3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1</v>
      </c>
      <c r="E9" s="42" t="s">
        <v>12</v>
      </c>
      <c r="F9" s="8">
        <v>4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5</v>
      </c>
      <c r="P9" s="4">
        <f>VLOOKUP(3,Planilha1!$A$5:$L$8,12,0)</f>
        <v>7</v>
      </c>
      <c r="Q9" s="4">
        <f>VLOOKUP(3,Planilha1!$A$5:$L$8,7,0)</f>
        <v>-2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2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3</v>
      </c>
      <c r="P10" s="4">
        <f>VLOOKUP(4,Planilha1!$A$5:$L$8,12,0)</f>
        <v>10</v>
      </c>
      <c r="Q10" s="4">
        <f>VLOOKUP(4,Planilha1!$A$5:$L$8,7,0)</f>
        <v>-7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3</v>
      </c>
      <c r="E15" s="42" t="s">
        <v>12</v>
      </c>
      <c r="F15" s="8">
        <v>3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2</v>
      </c>
      <c r="E16" s="42" t="s">
        <v>12</v>
      </c>
      <c r="F16" s="8">
        <v>0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0</v>
      </c>
      <c r="Q16" s="4">
        <f>VLOOKUP(1,Planilha1!$A$14:$L$17,7,0)</f>
        <v>7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95" customHeight="1" thickBot="1" x14ac:dyDescent="0.35">
      <c r="A17" s="45">
        <v>44890</v>
      </c>
      <c r="B17" s="73" t="s">
        <v>27</v>
      </c>
      <c r="C17" s="73"/>
      <c r="D17" s="8">
        <v>1</v>
      </c>
      <c r="E17" s="42" t="s">
        <v>12</v>
      </c>
      <c r="F17" s="8">
        <v>1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5</v>
      </c>
      <c r="P17" s="4">
        <f>VLOOKUP(2,Planilha1!$A$14:$L$17,12,0)</f>
        <v>6</v>
      </c>
      <c r="Q17" s="4">
        <f>VLOOKUP(2,Planilha1!$A$14:$L$17,7,0)</f>
        <v>-1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3</v>
      </c>
      <c r="E18" s="42" t="s">
        <v>12</v>
      </c>
      <c r="F18" s="8">
        <v>0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2</v>
      </c>
      <c r="L18" s="3">
        <f>VLOOKUP(3,Planilha1!$A$14:$L$17,9,0)</f>
        <v>0</v>
      </c>
      <c r="M18" s="3">
        <f>VLOOKUP(3,Planilha1!$A$14:$L$17,10,0)</f>
        <v>2</v>
      </c>
      <c r="N18" s="4">
        <f>VLOOKUP(3,Planilha1!$A$14:$L$17,11,0)</f>
        <v>1</v>
      </c>
      <c r="O18" s="4">
        <f>VLOOKUP(3,Planilha1!$A$14:$L$17,8,0)</f>
        <v>4</v>
      </c>
      <c r="P18" s="4">
        <f>VLOOKUP(3,Planilha1!$A$14:$L$17,12,0)</f>
        <v>7</v>
      </c>
      <c r="Q18" s="4">
        <f>VLOOKUP(3,Planilha1!$A$14:$L$17,7,0)</f>
        <v>-3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95" customHeight="1" thickBot="1" x14ac:dyDescent="0.35">
      <c r="A19" s="45">
        <v>44894</v>
      </c>
      <c r="B19" s="73" t="s">
        <v>27</v>
      </c>
      <c r="C19" s="73"/>
      <c r="D19" s="8">
        <v>1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2</v>
      </c>
      <c r="P19" s="4">
        <f>VLOOKUP(4,Planilha1!$A$14:$L$17,12,0)</f>
        <v>5</v>
      </c>
      <c r="Q19" s="4">
        <f>VLOOKUP(4,Planilha1!$A$14:$L$17,7,0)</f>
        <v>-3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0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43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3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2</v>
      </c>
      <c r="E24" s="42" t="s">
        <v>12</v>
      </c>
      <c r="F24" s="8">
        <v>2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2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7</v>
      </c>
      <c r="P25" s="4">
        <f>VLOOKUP(1,Planilha1!$A$23:$L$26,12,0)</f>
        <v>3</v>
      </c>
      <c r="Q25" s="4">
        <f>VLOOKUP(1,Planilha1!$A$23:$L$26,7,0)</f>
        <v>4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1</v>
      </c>
      <c r="E26" s="42" t="s">
        <v>12</v>
      </c>
      <c r="F26" s="8">
        <v>3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5</v>
      </c>
      <c r="L26" s="3">
        <f>VLOOKUP(2,Planilha1!$A$23:$L$26,9,0)</f>
        <v>1</v>
      </c>
      <c r="M26" s="3">
        <f>VLOOKUP(2,Planilha1!$A$23:$L$26,10,0)</f>
        <v>2</v>
      </c>
      <c r="N26" s="4">
        <f>VLOOKUP(2,Planilha1!$A$23:$L$26,11,0)</f>
        <v>0</v>
      </c>
      <c r="O26" s="4">
        <f>VLOOKUP(2,Planilha1!$A$23:$L$26,8,0)</f>
        <v>7</v>
      </c>
      <c r="P26" s="4">
        <f>VLOOKUP(2,Planilha1!$A$23:$L$26,12,0)</f>
        <v>5</v>
      </c>
      <c r="Q26" s="4">
        <f>VLOOKUP(2,Planilha1!$A$23:$L$26,7,0)</f>
        <v>2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França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2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6</v>
      </c>
      <c r="P27" s="4">
        <f>VLOOKUP(3,Planilha1!$A$23:$L$26,12,0)</f>
        <v>5</v>
      </c>
      <c r="Q27" s="4">
        <f>VLOOKUP(3,Planilha1!$A$23:$L$26,7,0)</f>
        <v>1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43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1</v>
      </c>
      <c r="E28" s="42" t="s">
        <v>12</v>
      </c>
      <c r="F28" s="8">
        <v>3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2</v>
      </c>
      <c r="P28" s="4">
        <f>VLOOKUP(4,Planilha1!$A$23:$L$26,12,0)</f>
        <v>9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13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Uruguai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4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3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Portugal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43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3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12</v>
      </c>
      <c r="P34" s="4">
        <f>VLOOKUP(1,Planilha1!$A$32:$L$35,12,0)</f>
        <v>1</v>
      </c>
      <c r="Q34" s="4">
        <f>VLOOKUP(1,Planilha1!$A$32:$L$35,7,0)</f>
        <v>11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2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4</v>
      </c>
      <c r="L35" s="3">
        <f>VLOOKUP(2,Planilha1!$A$32:$L$35,9,0)</f>
        <v>1</v>
      </c>
      <c r="M35" s="3">
        <f>VLOOKUP(2,Planilha1!$A$32:$L$35,10,0)</f>
        <v>1</v>
      </c>
      <c r="N35" s="4">
        <f>VLOOKUP(2,Planilha1!$A$32:$L$35,11,0)</f>
        <v>1</v>
      </c>
      <c r="O35" s="4">
        <f>VLOOKUP(2,Planilha1!$A$32:$L$35,8,0)</f>
        <v>6</v>
      </c>
      <c r="P35" s="4">
        <f>VLOOKUP(2,Planilha1!$A$32:$L$35,12,0)</f>
        <v>5</v>
      </c>
      <c r="Q35" s="4">
        <f>VLOOKUP(2,Planilha1!$A$32:$L$35,7,0)</f>
        <v>1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5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2</v>
      </c>
      <c r="P36" s="4">
        <f>VLOOKUP(3,Planilha1!$A$32:$L$35,12,0)</f>
        <v>9</v>
      </c>
      <c r="Q36" s="4">
        <f>VLOOKUP(3,Planilha1!$A$32:$L$35,7,0)</f>
        <v>-7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95" customHeight="1" x14ac:dyDescent="0.3">
      <c r="A37" s="45">
        <v>44895</v>
      </c>
      <c r="B37" s="73" t="s">
        <v>71</v>
      </c>
      <c r="C37" s="73"/>
      <c r="D37" s="8">
        <v>2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3</v>
      </c>
      <c r="P37" s="4">
        <f>VLOOKUP(4,Planilha1!$A$32:$L$35,12,0)</f>
        <v>8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3</v>
      </c>
      <c r="E41" s="42" t="s">
        <v>12</v>
      </c>
      <c r="F41" s="8">
        <v>1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4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3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10</v>
      </c>
      <c r="P43" s="4">
        <f>VLOOKUP(1,Planilha1!$A$41:$L$44,12,0)</f>
        <v>4</v>
      </c>
      <c r="Q43" s="4">
        <f>VLOOKUP(1,Planilha1!$A$41:$L$44,7,0)</f>
        <v>6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7</v>
      </c>
      <c r="P44" s="4">
        <f>VLOOKUP(2,Planilha1!$A$41:$L$44,12,0)</f>
        <v>4</v>
      </c>
      <c r="Q44" s="4">
        <f>VLOOKUP(2,Planilha1!$A$41:$L$44,7,0)</f>
        <v>3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0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7</v>
      </c>
      <c r="Q45" s="4">
        <f>VLOOKUP(3,Planilha1!$A$41:$L$44,7,0)</f>
        <v>-4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3</v>
      </c>
      <c r="P46" s="4">
        <f>VLOOKUP(4,Planilha1!$A$41:$L$44,12,0)</f>
        <v>8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3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1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4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10</v>
      </c>
      <c r="P52" s="4">
        <f>VLOOKUP(1,Planilha1!$A$50:$L$53,12,0)</f>
        <v>3</v>
      </c>
      <c r="Q52" s="4">
        <f>VLOOKUP(1,Planilha1!$A$50:$L$53,7,0)</f>
        <v>7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3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6</v>
      </c>
      <c r="L53" s="3">
        <f>VLOOKUP(2,Planilha1!$A$50:$L$53,9,0)</f>
        <v>2</v>
      </c>
      <c r="M53" s="3">
        <f>VLOOKUP(2,Planilha1!$A$50:$L$53,10,0)</f>
        <v>0</v>
      </c>
      <c r="N53" s="4">
        <f>VLOOKUP(2,Planilha1!$A$50:$L$53,11,0)</f>
        <v>1</v>
      </c>
      <c r="O53" s="4">
        <f>VLOOKUP(2,Planilha1!$A$50:$L$53,8,0)</f>
        <v>7</v>
      </c>
      <c r="P53" s="4">
        <f>VLOOKUP(2,Planilha1!$A$50:$L$53,12,0)</f>
        <v>5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95" customHeight="1" x14ac:dyDescent="0.3">
      <c r="A54" s="46">
        <v>44896</v>
      </c>
      <c r="B54" s="73" t="s">
        <v>46</v>
      </c>
      <c r="C54" s="73"/>
      <c r="D54" s="8">
        <v>3</v>
      </c>
      <c r="E54" s="42" t="s">
        <v>12</v>
      </c>
      <c r="F54" s="8">
        <v>2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4</v>
      </c>
      <c r="P54" s="4">
        <f>VLOOKUP(3,Planilha1!$A$50:$L$53,12,0)</f>
        <v>6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2</v>
      </c>
      <c r="E55" s="42" t="s">
        <v>12</v>
      </c>
      <c r="F55" s="8">
        <v>0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1</v>
      </c>
      <c r="P55" s="4">
        <f>VLOOKUP(4,Planilha1!$A$50:$L$53,12,0)</f>
        <v>8</v>
      </c>
      <c r="Q55" s="4">
        <f>VLOOKUP(4,Planilha1!$A$50:$L$53,7,0)</f>
        <v>-7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3</v>
      </c>
      <c r="E59" s="42" t="s">
        <v>12</v>
      </c>
      <c r="F59" s="8">
        <v>0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2</v>
      </c>
      <c r="E60" s="42" t="s">
        <v>12</v>
      </c>
      <c r="F60" s="8">
        <v>1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3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8</v>
      </c>
      <c r="P61" s="4">
        <f>VLOOKUP(1,Planilha1!$A$59:$L$62,12,0)</f>
        <v>1</v>
      </c>
      <c r="Q61" s="4">
        <f>VLOOKUP(1,Planilha1!$A$59:$L$62,7,0)</f>
        <v>7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2</v>
      </c>
      <c r="E62" s="42" t="s">
        <v>12</v>
      </c>
      <c r="F62" s="8">
        <v>2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5</v>
      </c>
      <c r="P62" s="4">
        <f>VLOOKUP(2,Planilha1!$A$59:$L$62,12,0)</f>
        <v>6</v>
      </c>
      <c r="Q62" s="4">
        <f>VLOOKUP(2,Planilha1!$A$59:$L$62,7,0)</f>
        <v>-1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2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2</v>
      </c>
      <c r="L63" s="3">
        <f>VLOOKUP(3,Planilha1!$A$59:$L$62,9,0)</f>
        <v>0</v>
      </c>
      <c r="M63" s="3">
        <f>VLOOKUP(3,Planilha1!$A$59:$L$62,10,0)</f>
        <v>2</v>
      </c>
      <c r="N63" s="4">
        <f>VLOOKUP(3,Planilha1!$A$59:$L$62,11,0)</f>
        <v>1</v>
      </c>
      <c r="O63" s="4">
        <f>VLOOKUP(3,Planilha1!$A$59:$L$62,8,0)</f>
        <v>4</v>
      </c>
      <c r="P63" s="4">
        <f>VLOOKUP(3,Planilha1!$A$59:$L$62,12,0)</f>
        <v>7</v>
      </c>
      <c r="Q63" s="4">
        <f>VLOOKUP(3,Planilha1!$A$59:$L$62,7,0)</f>
        <v>-3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2</v>
      </c>
      <c r="E64" s="42" t="s">
        <v>12</v>
      </c>
      <c r="F64" s="8">
        <v>2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3</v>
      </c>
      <c r="P64" s="4">
        <f>VLOOKUP(4,Planilha1!$A$59:$L$62,12,0)</f>
        <v>6</v>
      </c>
      <c r="Q64" s="4">
        <f>VLOOKUP(4,Planilha1!$A$59:$L$62,7,0)</f>
        <v>-3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3</v>
      </c>
      <c r="E68" s="42" t="s">
        <v>12</v>
      </c>
      <c r="F68" s="8">
        <v>1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2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6</v>
      </c>
      <c r="P70" s="4">
        <f>VLOOKUP(1,Planilha1!$A$68:$L$71,12,0)</f>
        <v>3</v>
      </c>
      <c r="Q70" s="4">
        <f>VLOOKUP(1,Planilha1!$A$68:$L$71,7,0)</f>
        <v>3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3</v>
      </c>
      <c r="E71" s="42" t="s">
        <v>12</v>
      </c>
      <c r="F71" s="8">
        <v>0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7</v>
      </c>
      <c r="P71" s="4">
        <f>VLOOKUP(2,Planilha1!$A$68:$L$71,12,0)</f>
        <v>4</v>
      </c>
      <c r="Q71" s="4">
        <f>VLOOKUP(2,Planilha1!$A$68:$L$71,7,0)</f>
        <v>3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3</v>
      </c>
      <c r="E72" s="42" t="s">
        <v>12</v>
      </c>
      <c r="F72" s="8">
        <v>1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4</v>
      </c>
      <c r="L72" s="3">
        <f>VLOOKUP(3,Planilha1!$A$68:$L$71,9,0)</f>
        <v>1</v>
      </c>
      <c r="M72" s="3">
        <f>VLOOKUP(3,Planilha1!$A$68:$L$71,10,0)</f>
        <v>1</v>
      </c>
      <c r="N72" s="4">
        <f>VLOOKUP(3,Planilha1!$A$68:$L$71,11,0)</f>
        <v>1</v>
      </c>
      <c r="O72" s="4">
        <f>VLOOKUP(3,Planilha1!$A$68:$L$71,8,0)</f>
        <v>6</v>
      </c>
      <c r="P72" s="4">
        <f>VLOOKUP(3,Planilha1!$A$68:$L$71,12,0)</f>
        <v>5</v>
      </c>
      <c r="Q72" s="4">
        <f>VLOOKUP(3,Planilha1!$A$68:$L$71,7,0)</f>
        <v>1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2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1</v>
      </c>
      <c r="P73" s="4">
        <f>VLOOKUP(4,Planilha1!$A$68:$L$71,12,0)</f>
        <v>8</v>
      </c>
      <c r="Q73" s="4">
        <f>VLOOKUP(4,Planilha1!$A$68:$L$71,7,0)</f>
        <v>-7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00000000-0002-0000-0100-000000000000}">
      <formula1>0</formula1>
      <formula2>9999999999999990000</formula2>
    </dataValidation>
    <dataValidation type="whole" allowBlank="1" showInputMessage="1" showErrorMessage="1" sqref="F59:F64 F68:F73 F14:F19 F23:F28 F32:F37 F41:F46 F50:F55 F5:F10" xr:uid="{00000000-0002-0000-0100-000001000000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100-000002000000}">
          <x14:formula1>
            <xm:f>Planilha1!$U$4:$U$5</xm:f>
          </x14:formula1>
          <xm:sqref>Y11:Z11</xm:sqref>
        </x14:dataValidation>
        <x14:dataValidation type="list" allowBlank="1" showInputMessage="1" showErrorMessage="1" xr:uid="{00000000-0002-0000-0100-000003000000}">
          <x14:formula1>
            <xm:f>Planilha1!$U$6:$U$7</xm:f>
          </x14:formula1>
          <xm:sqref>Y13:Z13</xm:sqref>
        </x14:dataValidation>
        <x14:dataValidation type="list" allowBlank="1" showInputMessage="1" showErrorMessage="1" xr:uid="{00000000-0002-0000-0100-000004000000}">
          <x14:formula1>
            <xm:f>Planilha1!$U$8:$U$9</xm:f>
          </x14:formula1>
          <xm:sqref>Y27:Z27</xm:sqref>
        </x14:dataValidation>
        <x14:dataValidation type="list" allowBlank="1" showInputMessage="1" showErrorMessage="1" xr:uid="{00000000-0002-0000-0100-000005000000}">
          <x14:formula1>
            <xm:f>Planilha1!$U$10:$U$11</xm:f>
          </x14:formula1>
          <xm:sqref>Y29:Z29</xm:sqref>
        </x14:dataValidation>
        <x14:dataValidation type="list" allowBlank="1" showInputMessage="1" showErrorMessage="1" xr:uid="{00000000-0002-0000-0100-000006000000}">
          <x14:formula1>
            <xm:f>Planilha1!$V$4:$V$5</xm:f>
          </x14:formula1>
          <xm:sqref>AV11:AW11</xm:sqref>
        </x14:dataValidation>
        <x14:dataValidation type="list" allowBlank="1" showInputMessage="1" showErrorMessage="1" xr:uid="{00000000-0002-0000-0100-000007000000}">
          <x14:formula1>
            <xm:f>Planilha1!$V$6:$V$7</xm:f>
          </x14:formula1>
          <xm:sqref>AV13:AW13</xm:sqref>
        </x14:dataValidation>
        <x14:dataValidation type="list" allowBlank="1" showInputMessage="1" showErrorMessage="1" xr:uid="{00000000-0002-0000-0100-000008000000}">
          <x14:formula1>
            <xm:f>Planilha1!$V$8:$V$9</xm:f>
          </x14:formula1>
          <xm:sqref>AV27:AW27</xm:sqref>
        </x14:dataValidation>
        <x14:dataValidation type="list" allowBlank="1" showInputMessage="1" showErrorMessage="1" xr:uid="{00000000-0002-0000-0100-000009000000}">
          <x14:formula1>
            <xm:f>Planilha1!$V$10:$V$11</xm:f>
          </x14:formula1>
          <xm:sqref>AV29:AW29</xm:sqref>
        </x14:dataValidation>
        <x14:dataValidation type="list" allowBlank="1" showInputMessage="1" showErrorMessage="1" xr:uid="{00000000-0002-0000-0100-00000A000000}">
          <x14:formula1>
            <xm:f>Planilha1!$U$13:$U$14</xm:f>
          </x14:formula1>
          <xm:sqref>AD19:AE19</xm:sqref>
        </x14:dataValidation>
        <x14:dataValidation type="list" allowBlank="1" showInputMessage="1" showErrorMessage="1" xr:uid="{00000000-0002-0000-0100-00000B000000}">
          <x14:formula1>
            <xm:f>Planilha1!$U$15:$U$16</xm:f>
          </x14:formula1>
          <xm:sqref>AD21:AE21</xm:sqref>
        </x14:dataValidation>
        <x14:dataValidation type="list" allowBlank="1" showInputMessage="1" showErrorMessage="1" xr:uid="{00000000-0002-0000-0100-00000C000000}">
          <x14:formula1>
            <xm:f>Planilha1!$V$13:$V$14</xm:f>
          </x14:formula1>
          <xm:sqref>AQ19:AR19</xm:sqref>
        </x14:dataValidation>
        <x14:dataValidation type="list" allowBlank="1" showInputMessage="1" showErrorMessage="1" xr:uid="{00000000-0002-0000-0100-00000D000000}">
          <x14:formula1>
            <xm:f>Planilha1!$V$15:$V$16</xm:f>
          </x14:formula1>
          <xm:sqref>AQ21:AR21</xm:sqref>
        </x14:dataValidation>
        <x14:dataValidation type="list" allowBlank="1" showInputMessage="1" showErrorMessage="1" xr:uid="{00000000-0002-0000-0100-00000E000000}">
          <x14:formula1>
            <xm:f>Planilha1!$U$18:$U$19</xm:f>
          </x14:formula1>
          <xm:sqref>AG20:AH20</xm:sqref>
        </x14:dataValidation>
        <x14:dataValidation type="list" allowBlank="1" showInputMessage="1" showErrorMessage="1" xr:uid="{00000000-0002-0000-0100-00000F000000}">
          <x14:formula1>
            <xm:f>Planilha1!$V$18:$V$19</xm:f>
          </x14:formula1>
          <xm:sqref>AN20:AO20</xm:sqref>
        </x14:dataValidation>
        <x14:dataValidation type="list" allowBlank="1" showInputMessage="1" showErrorMessage="1" xr:uid="{00000000-0002-0000-0100-000010000000}">
          <x14:formula1>
            <xm:f>Planilha1!$U$21:$V$21</xm:f>
          </x14:formula1>
          <xm:sqref>AJ19:AL21</xm:sqref>
        </x14:dataValidation>
        <x14:dataValidation type="list" allowBlank="1" showInputMessage="1" showErrorMessage="1" xr:uid="{00000000-0002-0000-0100-000011000000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-7</v>
      </c>
      <c r="H5" s="1">
        <f>Palpites!D5+Palpites!D7+Palpites!D9</f>
        <v>3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10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-2</v>
      </c>
      <c r="H6" s="1">
        <f>Palpites!D6+Palpites!F7+Palpites!F10</f>
        <v>5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7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3</v>
      </c>
      <c r="H7" s="1">
        <f>Palpites!F5+Palpites!D8+Palpites!D10</f>
        <v>7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4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6</v>
      </c>
      <c r="H8" s="1">
        <f>Palpites!F9+Palpites!F8+Palpites!F6</f>
        <v>10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4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7</v>
      </c>
      <c r="H14" s="1">
        <f>Palpites!D14+Palpites!D16+Palpites!D18</f>
        <v>7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0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-1</v>
      </c>
      <c r="H15" s="1">
        <f>Palpites!D15+Palpites!F16+Palpites!F19</f>
        <v>5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6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Espanha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-3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E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Uruguai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2</v>
      </c>
      <c r="G17" s="1">
        <f>Palpites!F15-Palpites!D15+Palpites!F17-Palpites!D17+Palpites!F18-Palpites!D18</f>
        <v>-3</v>
      </c>
      <c r="H17" s="1">
        <f>Palpites!F15+Palpites!F17+Palpites!F18</f>
        <v>4</v>
      </c>
      <c r="I17" s="1">
        <f>COUNTIF(N17:P17,"V")</f>
        <v>0</v>
      </c>
      <c r="J17" s="1">
        <f>COUNTIF(N17:P17,"e")</f>
        <v>2</v>
      </c>
      <c r="K17" s="1">
        <f>COUNTIF(N17:P17,"D")</f>
        <v>1</v>
      </c>
      <c r="L17" s="1">
        <f>H17-G17</f>
        <v>7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E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Espanha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Argentina</v>
      </c>
      <c r="Y21" t="str">
        <f>IF(V21=V18,V19,V18)</f>
        <v>Espanha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4</v>
      </c>
      <c r="H23" s="1">
        <f>Palpites!D23+Palpites!D25+Palpites!D27</f>
        <v>7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3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E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1</v>
      </c>
      <c r="H24" s="1">
        <f>Palpites!D24+Palpites!F25+Palpites!F28</f>
        <v>6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5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-7</v>
      </c>
      <c r="H25" s="1">
        <f>Palpites!F23+Palpites!D26+Palpites!D28</f>
        <v>2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9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5</v>
      </c>
      <c r="G26" s="1">
        <f>Palpites!F24-Palpites!D24+Palpites!F26-Palpites!D26+Palpites!F27-Palpites!D27</f>
        <v>2</v>
      </c>
      <c r="H26" s="1">
        <f>Palpites!F24+Palpites!F26+Palpites!F27</f>
        <v>7</v>
      </c>
      <c r="I26" s="1">
        <f>COUNTIF(N26:P26,"V")</f>
        <v>1</v>
      </c>
      <c r="J26" s="1">
        <f>COUNTIF(N26:P26,"e")</f>
        <v>2</v>
      </c>
      <c r="K26" s="1">
        <f>COUNTIF(N26:P26,"D")</f>
        <v>0</v>
      </c>
      <c r="L26" s="1">
        <f>H26-G26</f>
        <v>5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E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11</v>
      </c>
      <c r="H32" s="1">
        <f>Palpites!D32+Palpites!D34+Palpites!D36</f>
        <v>12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4</v>
      </c>
      <c r="G33" s="1">
        <f>Palpites!D33-Palpites!F33+Palpites!F34-Palpites!D34+Palpites!F37-Palpites!D37</f>
        <v>1</v>
      </c>
      <c r="H33" s="1">
        <f>Palpites!D33+Palpites!F34+Palpites!F37</f>
        <v>6</v>
      </c>
      <c r="I33" s="1">
        <f>COUNTIF(N33:P33,"V")</f>
        <v>1</v>
      </c>
      <c r="J33" s="1">
        <f>COUNTIF(N33:P33,"e")</f>
        <v>1</v>
      </c>
      <c r="K33" s="1">
        <f>COUNTIF(N33:P33,"D")</f>
        <v>1</v>
      </c>
      <c r="L33" s="1">
        <f>H33-G33</f>
        <v>5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E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4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-5</v>
      </c>
      <c r="H34" s="1">
        <f>Palpites!F32+Palpites!D35+Palpites!D37</f>
        <v>3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8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D</v>
      </c>
      <c r="P34" s="1" t="str">
        <f>IF(OR(Palpites!D37="",Palpites!F37=""),0,IF(Palpites!D37&gt;Palpites!F37,"V",IF(Palpites!D37=Palpites!F37,"E",IF(Palpites!D37&lt;Palpites!F37,"D"))))</f>
        <v>E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3</v>
      </c>
      <c r="G35" s="1">
        <f>Palpites!F33-Palpites!D33+Palpites!F35-Palpites!D35+Palpites!F36-Palpites!D36</f>
        <v>-7</v>
      </c>
      <c r="H35" s="1">
        <f>Palpites!F33+Palpites!F35+Palpites!F36</f>
        <v>2</v>
      </c>
      <c r="I35" s="1">
        <f>COUNTIF(N35:P35,"V")</f>
        <v>1</v>
      </c>
      <c r="J35" s="1">
        <f>COUNTIF(N35:P35,"e")</f>
        <v>0</v>
      </c>
      <c r="K35" s="1">
        <f>COUNTIF(N35:P35,"D")</f>
        <v>2</v>
      </c>
      <c r="L35" s="1">
        <f>H35-G35</f>
        <v>9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V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3</v>
      </c>
      <c r="H41" s="1">
        <f>Palpites!D41+Palpites!D43+Palpites!D45</f>
        <v>7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4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6</v>
      </c>
      <c r="H42" s="1">
        <f>Palpites!D42+Palpites!F43+Palpites!F46</f>
        <v>10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4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-5</v>
      </c>
      <c r="H43" s="1">
        <f>Palpites!F41+Palpites!D44+Palpites!D46</f>
        <v>3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8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-4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7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7</v>
      </c>
      <c r="H50" s="1">
        <f>Palpites!D50+Palpites!D52+Palpites!D54</f>
        <v>10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3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-7</v>
      </c>
      <c r="H51" s="1">
        <f>Palpites!D51+Palpites!F52+Palpites!F55</f>
        <v>1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8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3</v>
      </c>
      <c r="G52" s="1">
        <f>Palpites!F50-Palpites!D50+Palpites!D53-Palpites!F53+Palpites!D55-Palpites!F55</f>
        <v>-2</v>
      </c>
      <c r="H52" s="1">
        <f>Palpites!F50+Palpites!D53+Palpites!D55</f>
        <v>4</v>
      </c>
      <c r="I52" s="1">
        <f>COUNTIF(N52:P52,"V")</f>
        <v>1</v>
      </c>
      <c r="J52" s="1">
        <f>COUNTIF(N52:P52,"e")</f>
        <v>0</v>
      </c>
      <c r="K52" s="1">
        <f>COUNTIF(N52:P52,"D")</f>
        <v>2</v>
      </c>
      <c r="L52" s="1">
        <f>H52-G52</f>
        <v>6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D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6</v>
      </c>
      <c r="G53" s="1">
        <f>Palpites!F51-Palpites!D51+Palpites!F53-Palpites!D53+Palpites!F54-Palpites!D54</f>
        <v>2</v>
      </c>
      <c r="H53" s="1">
        <f>Palpites!F51+Palpites!F53+Palpites!F54</f>
        <v>7</v>
      </c>
      <c r="I53" s="1">
        <f>COUNTIF(N53:P53,"V")</f>
        <v>2</v>
      </c>
      <c r="J53" s="1">
        <f>COUNTIF(N53:P53,"e")</f>
        <v>0</v>
      </c>
      <c r="K53" s="1">
        <f>COUNTIF(N53:P53,"D")</f>
        <v>1</v>
      </c>
      <c r="L53" s="1">
        <f>H53-G53</f>
        <v>5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V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7</v>
      </c>
      <c r="H59" s="1">
        <f>Palpites!D59+Palpites!D61+Palpites!D63</f>
        <v>8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-1</v>
      </c>
      <c r="H60" s="1">
        <f>Palpites!D60+Palpites!F61+Palpites!F64</f>
        <v>5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6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2</v>
      </c>
      <c r="G61" s="1">
        <f>Palpites!F59-Palpites!D59+Palpites!D62-Palpites!F62+Palpites!D64-Palpites!F64</f>
        <v>-3</v>
      </c>
      <c r="H61" s="1">
        <f>Palpites!F59+Palpites!D62+Palpites!D64</f>
        <v>4</v>
      </c>
      <c r="I61" s="1">
        <f>COUNTIF(N61:P61,"V")</f>
        <v>0</v>
      </c>
      <c r="J61" s="1">
        <f>COUNTIF(N61:P61,"e")</f>
        <v>2</v>
      </c>
      <c r="K61" s="1">
        <f>COUNTIF(N61:P61,"D")</f>
        <v>1</v>
      </c>
      <c r="L61" s="1">
        <f>H61-G61</f>
        <v>7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E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1</v>
      </c>
      <c r="G62" s="1">
        <f>Palpites!F60-Palpites!D60+Palpites!F62-Palpites!D62+Palpites!F63-Palpites!D63</f>
        <v>-3</v>
      </c>
      <c r="H62" s="1">
        <f>Palpites!F60+Palpites!F62+Palpites!F63</f>
        <v>3</v>
      </c>
      <c r="I62" s="1">
        <f>COUNTIF(N62:P62,"V")</f>
        <v>0</v>
      </c>
      <c r="J62" s="1">
        <f>COUNTIF(N62:P62,"e")</f>
        <v>1</v>
      </c>
      <c r="K62" s="1">
        <f>COUNTIF(N62:P62,"D")</f>
        <v>2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E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2</v>
      </c>
      <c r="E68" s="1" t="str">
        <f>Palpites!B68</f>
        <v>Portugal</v>
      </c>
      <c r="F68" s="1">
        <f>3*COUNTIF(N68:P68,"V")+COUNTIF(N68:P68,"E")</f>
        <v>6</v>
      </c>
      <c r="G68" s="1">
        <f>Palpites!D68-Palpites!F68+Palpites!D70-Palpites!F70+Palpites!D72-Palpites!F72</f>
        <v>3</v>
      </c>
      <c r="H68" s="1">
        <f>Palpites!D68+Palpites!D70+Palpites!D72</f>
        <v>7</v>
      </c>
      <c r="I68" s="1">
        <f>COUNTIF(N68:P68,"V")</f>
        <v>2</v>
      </c>
      <c r="J68" s="1">
        <f>COUNTIF(N68:P68,"e")</f>
        <v>0</v>
      </c>
      <c r="K68" s="1">
        <f>COUNTIF(N68:P68,"D")</f>
        <v>1</v>
      </c>
      <c r="L68" s="1">
        <f>H68-G68</f>
        <v>4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D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3</v>
      </c>
      <c r="H69" s="1">
        <f>Palpites!D69+Palpites!F70+Palpites!F73</f>
        <v>6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V</v>
      </c>
      <c r="P69" s="1" t="str">
        <f>IF(OR(Palpites!F73="",Palpites!D73=""),0,IF(Palpites!F73&gt;Palpites!D73,"V",IF(Palpites!F73=Palpites!D73,"E",IF(Palpites!F73&lt;Palpites!D73,"D"))))</f>
        <v>E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4</v>
      </c>
      <c r="G70" s="1">
        <f>Palpites!F68-Palpites!D68+Palpites!D71-Palpites!F71+Palpites!D73-Palpites!F73</f>
        <v>1</v>
      </c>
      <c r="H70" s="1">
        <f>Palpites!F68+Palpites!D71+Palpites!D73</f>
        <v>6</v>
      </c>
      <c r="I70" s="1">
        <f>COUNTIF(N70:P70,"V")</f>
        <v>1</v>
      </c>
      <c r="J70" s="1">
        <f>COUNTIF(N70:P70,"e")</f>
        <v>1</v>
      </c>
      <c r="K70" s="1">
        <f>COUNTIF(N70:P70,"D")</f>
        <v>1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E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-7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8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2022-11-15T14:50:44Z</dcterms:modified>
</cp:coreProperties>
</file>