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F70AD3B3-3812-4A48-B1DA-B60C27E59709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59" i="3"/>
  <c r="B62" i="3"/>
  <c r="B60" i="3"/>
  <c r="B52" i="3"/>
  <c r="B53" i="3"/>
  <c r="B51" i="3"/>
  <c r="B50" i="3"/>
  <c r="B41" i="3"/>
  <c r="B44" i="3"/>
  <c r="B42" i="3"/>
  <c r="B43" i="3"/>
  <c r="B34" i="3"/>
  <c r="B35" i="3"/>
  <c r="B33" i="3"/>
  <c r="B32" i="3"/>
  <c r="B25" i="3"/>
  <c r="B26" i="3"/>
  <c r="B24" i="3"/>
  <c r="B23" i="3"/>
  <c r="B16" i="3"/>
  <c r="B17" i="3"/>
  <c r="B14" i="3"/>
  <c r="B15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Q72" i="1"/>
  <c r="Q71" i="1"/>
  <c r="Q70" i="1"/>
  <c r="P71" i="1"/>
  <c r="P70" i="1"/>
  <c r="O70" i="1"/>
  <c r="P73" i="1"/>
  <c r="P72" i="1"/>
  <c r="O73" i="1"/>
  <c r="O72" i="1"/>
  <c r="O71" i="1"/>
  <c r="N73" i="1"/>
  <c r="N72" i="1"/>
  <c r="N71" i="1"/>
  <c r="N70" i="1"/>
  <c r="L71" i="1"/>
  <c r="J71" i="1"/>
  <c r="M73" i="1"/>
  <c r="M72" i="1"/>
  <c r="M71" i="1"/>
  <c r="M70" i="1"/>
  <c r="L72" i="1"/>
  <c r="L70" i="1"/>
  <c r="L73" i="1"/>
  <c r="K73" i="1"/>
  <c r="K72" i="1"/>
  <c r="K71" i="1"/>
  <c r="K70" i="1"/>
  <c r="J73" i="1"/>
  <c r="J72" i="1"/>
  <c r="J70" i="1"/>
  <c r="Q62" i="1"/>
  <c r="P64" i="1"/>
  <c r="O64" i="1"/>
  <c r="O63" i="1"/>
  <c r="O62" i="1"/>
  <c r="O61" i="1"/>
  <c r="N64" i="1"/>
  <c r="N63" i="1"/>
  <c r="N62" i="1"/>
  <c r="N61" i="1"/>
  <c r="K64" i="1"/>
  <c r="K62" i="1"/>
  <c r="M64" i="1"/>
  <c r="M63" i="1"/>
  <c r="M62" i="1"/>
  <c r="M61" i="1"/>
  <c r="L64" i="1"/>
  <c r="L63" i="1"/>
  <c r="L62" i="1"/>
  <c r="L61" i="1"/>
  <c r="K63" i="1"/>
  <c r="K61" i="1"/>
  <c r="J64" i="1"/>
  <c r="J63" i="1"/>
  <c r="J62" i="1"/>
  <c r="J61" i="1"/>
  <c r="Q64" i="1"/>
  <c r="Q63" i="1"/>
  <c r="Q61" i="1"/>
  <c r="P63" i="1"/>
  <c r="P62" i="1"/>
  <c r="P61" i="1"/>
  <c r="Q55" i="1"/>
  <c r="Q54" i="1"/>
  <c r="Q53" i="1"/>
  <c r="Q52" i="1"/>
  <c r="K54" i="1"/>
  <c r="P55" i="1"/>
  <c r="P54" i="1"/>
  <c r="P53" i="1"/>
  <c r="P52" i="1"/>
  <c r="K55" i="1"/>
  <c r="J54" i="1"/>
  <c r="O55" i="1"/>
  <c r="O54" i="1"/>
  <c r="O53" i="1"/>
  <c r="O52" i="1"/>
  <c r="K52" i="1"/>
  <c r="N55" i="1"/>
  <c r="N54" i="1"/>
  <c r="N53" i="1"/>
  <c r="N52" i="1"/>
  <c r="K53" i="1"/>
  <c r="J55" i="1"/>
  <c r="M55" i="1"/>
  <c r="M54" i="1"/>
  <c r="M53" i="1"/>
  <c r="M52" i="1"/>
  <c r="J53" i="1"/>
  <c r="L55" i="1"/>
  <c r="L54" i="1"/>
  <c r="L53" i="1"/>
  <c r="L52" i="1"/>
  <c r="J52" i="1"/>
  <c r="Q46" i="1"/>
  <c r="Q45" i="1"/>
  <c r="Q44" i="1"/>
  <c r="Q43" i="1"/>
  <c r="O43" i="1"/>
  <c r="J44" i="1"/>
  <c r="P46" i="1"/>
  <c r="P45" i="1"/>
  <c r="P44" i="1"/>
  <c r="P43" i="1"/>
  <c r="K45" i="1"/>
  <c r="O46" i="1"/>
  <c r="O45" i="1"/>
  <c r="O44" i="1"/>
  <c r="J46" i="1"/>
  <c r="N46" i="1"/>
  <c r="N45" i="1"/>
  <c r="N44" i="1"/>
  <c r="N43" i="1"/>
  <c r="K44" i="1"/>
  <c r="M46" i="1"/>
  <c r="M45" i="1"/>
  <c r="M44" i="1"/>
  <c r="M43" i="1"/>
  <c r="K43" i="1"/>
  <c r="J43" i="1"/>
  <c r="L46" i="1"/>
  <c r="L45" i="1"/>
  <c r="L44" i="1"/>
  <c r="L43" i="1"/>
  <c r="K46" i="1"/>
  <c r="J45" i="1"/>
  <c r="Q37" i="1"/>
  <c r="Q36" i="1"/>
  <c r="Q35" i="1"/>
  <c r="Q34" i="1"/>
  <c r="P37" i="1"/>
  <c r="P36" i="1"/>
  <c r="P35" i="1"/>
  <c r="P34" i="1"/>
  <c r="M35" i="1"/>
  <c r="L35" i="1"/>
  <c r="J36" i="1"/>
  <c r="O37" i="1"/>
  <c r="O36" i="1"/>
  <c r="O35" i="1"/>
  <c r="O34" i="1"/>
  <c r="M34" i="1"/>
  <c r="L34" i="1"/>
  <c r="J37" i="1"/>
  <c r="N37" i="1"/>
  <c r="N36" i="1"/>
  <c r="N35" i="1"/>
  <c r="N34" i="1"/>
  <c r="L36" i="1"/>
  <c r="J34" i="1"/>
  <c r="M37" i="1"/>
  <c r="M36" i="1"/>
  <c r="L37" i="1"/>
  <c r="K37" i="1"/>
  <c r="K36" i="1"/>
  <c r="K35" i="1"/>
  <c r="K34" i="1"/>
  <c r="J35" i="1"/>
  <c r="Q28" i="1"/>
  <c r="P28" i="1"/>
  <c r="P27" i="1"/>
  <c r="P26" i="1"/>
  <c r="P25" i="1"/>
  <c r="O27" i="1"/>
  <c r="O26" i="1"/>
  <c r="O28" i="1"/>
  <c r="N28" i="1"/>
  <c r="N27" i="1"/>
  <c r="N26" i="1"/>
  <c r="N25" i="1"/>
  <c r="M28" i="1"/>
  <c r="M27" i="1"/>
  <c r="M26" i="1"/>
  <c r="M25" i="1"/>
  <c r="L28" i="1"/>
  <c r="L27" i="1"/>
  <c r="L26" i="1"/>
  <c r="L25" i="1"/>
  <c r="K28" i="1"/>
  <c r="K27" i="1"/>
  <c r="K26" i="1"/>
  <c r="K25" i="1"/>
  <c r="J28" i="1"/>
  <c r="J27" i="1"/>
  <c r="J26" i="1"/>
  <c r="J25" i="1"/>
  <c r="Q27" i="1"/>
  <c r="Q26" i="1"/>
  <c r="Q25" i="1"/>
  <c r="O25" i="1"/>
  <c r="Q19" i="1"/>
  <c r="Q18" i="1"/>
  <c r="Q17" i="1"/>
  <c r="Q16" i="1"/>
  <c r="M19" i="1"/>
  <c r="L16" i="1"/>
  <c r="K17" i="1"/>
  <c r="J17" i="1"/>
  <c r="P19" i="1"/>
  <c r="P18" i="1"/>
  <c r="P17" i="1"/>
  <c r="P16" i="1"/>
  <c r="M16" i="1"/>
  <c r="L17" i="1"/>
  <c r="K16" i="1"/>
  <c r="J16" i="1"/>
  <c r="O19" i="1"/>
  <c r="O18" i="1"/>
  <c r="O17" i="1"/>
  <c r="O16" i="1"/>
  <c r="M18" i="1"/>
  <c r="L18" i="1"/>
  <c r="K18" i="1"/>
  <c r="J18" i="1"/>
  <c r="N19" i="1"/>
  <c r="N18" i="1"/>
  <c r="N17" i="1"/>
  <c r="N16" i="1"/>
  <c r="M17" i="1"/>
  <c r="L19" i="1"/>
  <c r="K19" i="1"/>
  <c r="J19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<sst xmlns="http://schemas.openxmlformats.org/spreadsheetml/2006/main" count="423" uniqueCount="121">
  <si>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</si>
  <si>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</si>
  <si>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</si>
  <si>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</si>
  <si>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</si>
  <si>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</si>
  <si>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</si>
  <si>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</si>
  <si>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</si>
  <si>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</si>
  <si>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</si>
  <si>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</si>
  <si>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</si>
  <si>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</si>
  <si>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</si>
  <si>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</si>
  <si>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</si>
  <si>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</si>
  <si>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</si>
  <si>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</si>
  <si>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</si>
  <si>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</si>
  <si>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</si>
  <si>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</si>
  <si>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</si>
  <si>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</si>
  <si>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</si>
  <si>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</si>
  <si>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</si>
  <si>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</si>
  <si>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</si>
  <si>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</si>
  <si>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</si>
  <si>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</si>
  <si>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</si>
  <si>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</si>
  <si>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</si>
  <si>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</si>
  <si>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</si>
  <si>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</si>
  <si>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</si>
  <si>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</si>
  <si>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</si>
  <si>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</si>
  <si>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</si>
  <si>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</si>
  <si>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</si>
  <si>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</si>
  <si>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</si>
  <si>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</si>
  <si>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</si>
  <si>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</si>
  <si>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</si>
  <si>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</si>
  <si>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</si>
  <si>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</si>
  <si>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</si>
  <si>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</si>
  <si>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</si>
  <si>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</si>
  <si>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</si>
  <si>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</si>
  <si>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</si>
  <si>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</si>
  <si>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</si>
  <si>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</si>
  <si>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</si>
  <si>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</si>
  <si>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</si>
  <si>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</si>
  <si>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</si>
  <si>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</si>
  <si>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</si>
  <si>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</si>
  <si>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</si>
  <si>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</si>
  <si>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</si>
  <si>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</si>
  <si>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</si>
  <si>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</si>
  <si>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</si>
  <si>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</si>
  <si>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</si>
  <si>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</si>
  <si>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</si>
  <si>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</si>
  <si>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</si>
  <si>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</si>
  <si>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</si>
  <si>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</si>
  <si>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</si>
  <si>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</si>
  <si>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</si>
  <si>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</si>
  <si>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</si>
  <si>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</si>
  <si>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</si>
  <si>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</si>
  <si>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</si>
  <si>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</si>
  <si>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</si>
  <si>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</si>
  <si>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</si>
  <si>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</si>
  <si>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</si>
  <si>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</si>
  <si>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</si>
  <si>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</si>
  <si>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</si>
  <si>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</si>
  <si>
    <t xml:space="preserve">3 X 0 </t>
  </si>
  <si>
    <t xml:space="preserve">1 X 0 </t>
  </si>
  <si>
    <t>0 X 2</t>
  </si>
  <si>
    <t xml:space="preserve">2 X 0 </t>
  </si>
  <si>
    <t xml:space="preserve">3 X 1 </t>
  </si>
  <si>
    <t xml:space="preserve"> 0 X 1</t>
  </si>
  <si>
    <t>1 X 2</t>
  </si>
  <si>
    <t>3 X 0</t>
  </si>
  <si>
    <t>2 X 0</t>
  </si>
  <si>
    <t>1 X 0</t>
  </si>
  <si>
    <t>2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</si>
</sst>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S8" sqref="S8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76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77</v>
      </c>
      <c r="D4" s="50"/>
      <c r="E4" s="51"/>
    </row>
    <row r="5" spans="2:21" ht="15" thickBot="1" x14ac:dyDescent="0.35">
      <c r="C5" s="20" t="s">
        <v>78</v>
      </c>
      <c r="D5" s="21" t="s">
        <v>94</v>
      </c>
      <c r="E5" s="22"/>
    </row>
    <row r="6" spans="2:21" ht="15" thickBot="1" x14ac:dyDescent="0.35">
      <c r="C6" s="20" t="s">
        <v>79</v>
      </c>
      <c r="D6" s="21" t="s">
        <v>93</v>
      </c>
      <c r="E6" s="22"/>
      <c r="R6" s="47" t="s">
        <v>89</v>
      </c>
      <c r="S6" s="47"/>
      <c r="T6" s="47"/>
      <c r="U6" s="47"/>
    </row>
    <row r="7" spans="2:21" ht="15" thickBot="1" x14ac:dyDescent="0.35">
      <c r="C7" s="23" t="s">
        <v>80</v>
      </c>
      <c r="D7" s="24" t="s">
        <v>81</v>
      </c>
      <c r="E7" s="25"/>
      <c r="R7" s="26" t="s">
        <v>71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72</v>
      </c>
      <c r="S8" s="27" t="s">
        <v>85</v>
      </c>
      <c r="T8" s="27" t="s">
        <v>56</v>
      </c>
      <c r="U8" s="27" t="s">
        <v>58</v>
      </c>
    </row>
    <row r="9" spans="2:21" ht="15" thickBot="1" x14ac:dyDescent="0.35">
      <c r="R9" s="26" t="s">
        <v>72</v>
      </c>
      <c r="S9" s="27" t="s">
        <v>86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72</v>
      </c>
      <c r="S10" s="27" t="s">
        <v>87</v>
      </c>
      <c r="T10" s="27" t="s">
        <v>57</v>
      </c>
      <c r="U10" s="27" t="s">
        <v>60</v>
      </c>
    </row>
    <row r="11" spans="2:21" ht="15" thickBot="1" x14ac:dyDescent="0.35">
      <c r="R11" s="26" t="s">
        <v>72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72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73</v>
      </c>
      <c r="S13" s="27" t="s">
        <v>75</v>
      </c>
      <c r="T13" s="27" t="s">
        <v>90</v>
      </c>
      <c r="U13" s="27" t="s">
        <v>84</v>
      </c>
    </row>
    <row r="14" spans="2:21" ht="15" thickBot="1" x14ac:dyDescent="0.35">
      <c r="R14" s="26" t="s">
        <v>73</v>
      </c>
      <c r="S14" s="27" t="s">
        <v>88</v>
      </c>
      <c r="T14" s="27" t="s">
        <v>90</v>
      </c>
      <c r="U14" s="27" t="s">
        <v>68</v>
      </c>
    </row>
    <row r="15" spans="2:21" ht="15" thickBot="1" x14ac:dyDescent="0.35">
      <c r="B15" s="56" t="s">
        <v>92</v>
      </c>
      <c r="C15" s="57"/>
      <c r="D15" s="57"/>
      <c r="E15" s="57"/>
      <c r="F15" s="57"/>
      <c r="G15" s="57"/>
      <c r="H15" s="58"/>
      <c r="R15" s="26" t="s">
        <v>73</v>
      </c>
      <c r="S15" s="27" t="s">
        <v>82</v>
      </c>
      <c r="T15" s="27" t="s">
        <v>83</v>
      </c>
      <c r="U15" s="27" t="s">
        <v>68</v>
      </c>
    </row>
    <row r="16" spans="2:21" ht="15" thickBot="1" x14ac:dyDescent="0.35">
      <c r="B16" s="28">
        <v>1</v>
      </c>
      <c r="C16" s="34" t="s">
        <v>105</v>
      </c>
      <c r="D16" s="34"/>
      <c r="E16" s="34"/>
      <c r="F16" s="34"/>
      <c r="G16" s="34"/>
      <c r="H16" s="35"/>
      <c r="R16" s="26" t="s">
        <v>73</v>
      </c>
      <c r="S16" s="27" t="s">
        <v>74</v>
      </c>
      <c r="T16" s="27" t="s">
        <v>91</v>
      </c>
      <c r="U16" s="27" t="s">
        <v>68</v>
      </c>
    </row>
    <row r="17" spans="2:19" ht="15" customHeight="1" x14ac:dyDescent="0.3">
      <c r="B17" s="29">
        <v>2</v>
      </c>
      <c r="C17" s="59" t="s">
        <v>106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95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97</v>
      </c>
      <c r="D25" s="40"/>
      <c r="E25" s="40"/>
      <c r="F25" s="40"/>
      <c r="G25" s="40"/>
      <c r="H25" s="37"/>
    </row>
    <row r="26" spans="2:19" x14ac:dyDescent="0.3">
      <c r="B26" s="31" t="s">
        <v>96</v>
      </c>
      <c r="C26" s="63" t="s">
        <v>99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98</v>
      </c>
      <c r="C28" s="62" t="s">
        <v>104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100</v>
      </c>
      <c r="C33" s="66" t="s">
        <v>101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102</v>
      </c>
      <c r="C38" s="52" t="s">
        <v>103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topLeftCell="A19" zoomScale="91" zoomScaleNormal="91" workbookViewId="0">
      <selection activeCell="D61" sqref="D61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70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2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8</v>
      </c>
      <c r="P7" s="3">
        <f>VLOOKUP(1,Planilha1!$B$5:$J$8,9,0)</f>
        <v>0</v>
      </c>
      <c r="Q7" s="3">
        <f>VLOOKUP(1,Planilha1!$B$5:$J$8,4,0)</f>
        <v>8</v>
      </c>
      <c r="S7" s="6"/>
      <c r="T7" s="9"/>
      <c r="U7" s="77" t="s">
        <v>110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117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3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4" t="str">
        <f>IF(AND(SUM(L16:N16)=3,SUM(L17:N17)=3,SUM(L18:N18)=3,SUM(L19:N19)=3),J17,"")</f>
        <v>País de Gales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3</v>
      </c>
      <c r="P9" s="3">
        <f>VLOOKUP(3,Planilha1!$B$5:$J$8,9,0)</f>
        <v>4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0</v>
      </c>
      <c r="P10" s="3">
        <f>VLOOKUP(4,Planilha1!$B$5:$J$8,9,0)</f>
        <v>7</v>
      </c>
      <c r="Q10" s="3">
        <f>VLOOKUP(4,Planilha1!$B$5:$J$8,4,0)</f>
        <v>-7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112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119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2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0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8</v>
      </c>
      <c r="P16" s="3">
        <f>VLOOKUP(1,Planilha1!$B$14:$J$17,9,0)</f>
        <v>2</v>
      </c>
      <c r="Q16" s="3">
        <f>VLOOKUP(1,Planilha1!$B$14:$J$17,4,0)</f>
        <v>6</v>
      </c>
      <c r="S16" s="6"/>
      <c r="T16" s="9"/>
      <c r="U16" s="70" t="s">
        <v>111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118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1</v>
      </c>
      <c r="E17" s="41" t="s">
        <v>11</v>
      </c>
      <c r="F17" s="7">
        <v>2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País de Gales</v>
      </c>
      <c r="K17" s="3">
        <f>VLOOKUP(2,Planilha1!$B$14:$J$17,3,0)</f>
        <v>6</v>
      </c>
      <c r="L17" s="3">
        <f>VLOOKUP(2,Planilha1!$B$14:$J$17,6,0)</f>
        <v>2</v>
      </c>
      <c r="M17" s="3">
        <f>VLOOKUP(2,Planilha1!$B$14:$J$17,7,0)</f>
        <v>0</v>
      </c>
      <c r="N17" s="3">
        <f>VLOOKUP(2,Planilha1!$B$14:$J$17,8,0)</f>
        <v>1</v>
      </c>
      <c r="O17" s="3">
        <f>VLOOKUP(2,Planilha1!$B$14:$J$17,5,0)</f>
        <v>6</v>
      </c>
      <c r="P17" s="3">
        <f>VLOOKUP(2,Planilha1!$B$14:$J$17,9,0)</f>
        <v>5</v>
      </c>
      <c r="Q17" s="3">
        <f>VLOOKUP(2,Planilha1!$B$14:$J$17,4,0)</f>
        <v>1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3</v>
      </c>
      <c r="E18" s="41" t="s">
        <v>11</v>
      </c>
      <c r="F18" s="7">
        <v>2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3</v>
      </c>
      <c r="P18" s="3">
        <f>VLOOKUP(3,Planilha1!$B$14:$J$17,9,0)</f>
        <v>5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2</v>
      </c>
      <c r="P19" s="3">
        <f>VLOOKUP(4,Planilha1!$B$14:$J$17,9,0)</f>
        <v>7</v>
      </c>
      <c r="Q19" s="3">
        <f>VLOOKUP(4,Planilha1!$B$14:$J$17,4,0)</f>
        <v>-5</v>
      </c>
      <c r="S19" s="6"/>
      <c r="T19" s="9"/>
      <c r="U19" s="9"/>
      <c r="V19" s="9"/>
      <c r="W19" s="9"/>
      <c r="X19" s="9"/>
      <c r="Y19" s="9"/>
      <c r="Z19" s="9" t="s">
        <v>68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24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116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24</v>
      </c>
      <c r="AO20" s="72"/>
      <c r="AP20" s="9"/>
      <c r="AQ20" s="70" t="s">
        <v>120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42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Alemanha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4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114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116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2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Espanha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3</v>
      </c>
      <c r="E25" s="41" t="s">
        <v>11</v>
      </c>
      <c r="F25" s="7">
        <v>1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9</v>
      </c>
      <c r="P25" s="3">
        <f>VLOOKUP(1,Planilha1!$B$23:$J$26,9,0)</f>
        <v>1</v>
      </c>
      <c r="Q25" s="3">
        <f>VLOOKUP(1,Planilha1!$B$23:$J$26,4,0)</f>
        <v>8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3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5</v>
      </c>
      <c r="P26" s="3">
        <f>VLOOKUP(2,Planilha1!$B$23:$J$26,9,0)</f>
        <v>3</v>
      </c>
      <c r="Q26" s="3">
        <f>VLOOKUP(2,Planilha1!$B$23:$J$26,4,0)</f>
        <v>2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Inglaterra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0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4</v>
      </c>
      <c r="P27" s="3">
        <f>VLOOKUP(3,Planilha1!$B$23:$J$26,9,0)</f>
        <v>5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71" t="s">
        <v>43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42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2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9</v>
      </c>
      <c r="Q28" s="3">
        <f>VLOOKUP(4,Planilha1!$B$23:$J$26,4,0)</f>
        <v>-9</v>
      </c>
      <c r="S28" s="6"/>
      <c r="T28" s="9"/>
      <c r="U28" s="9"/>
      <c r="V28" s="9"/>
      <c r="W28" s="9"/>
      <c r="X28" s="9"/>
      <c r="Y28" s="77" t="s">
        <v>115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118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48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3</v>
      </c>
      <c r="E32" s="41" t="s">
        <v>11</v>
      </c>
      <c r="F32" s="7">
        <v>0</v>
      </c>
      <c r="G32" s="99" t="s">
        <v>69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113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116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1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42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2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3</v>
      </c>
      <c r="Q34" s="3">
        <f>VLOOKUP(1,Planilha1!$B$32:$J$35,4,0)</f>
        <v>4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69</v>
      </c>
      <c r="C35" s="99"/>
      <c r="D35" s="7">
        <v>0</v>
      </c>
      <c r="E35" s="41" t="s">
        <v>11</v>
      </c>
      <c r="F35" s="7">
        <v>2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7</v>
      </c>
      <c r="L35" s="3">
        <f>VLOOKUP(2,Planilha1!$B$32:$J$35,6,0)</f>
        <v>2</v>
      </c>
      <c r="M35" s="3">
        <f>VLOOKUP(2,Planilha1!$B$32:$J$35,7,0)</f>
        <v>1</v>
      </c>
      <c r="N35" s="3">
        <f>VLOOKUP(2,Planilha1!$B$32:$J$35,8,0)</f>
        <v>0</v>
      </c>
      <c r="O35" s="3">
        <f>VLOOKUP(2,Planilha1!$B$32:$J$35,5,0)</f>
        <v>7</v>
      </c>
      <c r="P35" s="3">
        <f>VLOOKUP(2,Planilha1!$B$32:$J$35,9,0)</f>
        <v>3</v>
      </c>
      <c r="Q35" s="3">
        <f>VLOOKUP(2,Planilha1!$B$32:$J$35,4,0)</f>
        <v>4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2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4</v>
      </c>
      <c r="P36" s="3">
        <f>VLOOKUP(3,Planilha1!$B$32:$J$35,9,0)</f>
        <v>4</v>
      </c>
      <c r="Q36" s="3">
        <f>VLOOKUP(3,Planilha1!$B$32:$J$35,4,0)</f>
        <v>0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69</v>
      </c>
      <c r="C37" s="99"/>
      <c r="D37" s="7">
        <v>0</v>
      </c>
      <c r="E37" s="41" t="s">
        <v>11</v>
      </c>
      <c r="F37" s="7">
        <v>3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0</v>
      </c>
      <c r="P37" s="3">
        <f>VLOOKUP(4,Planilha1!$B$32:$J$35,9,0)</f>
        <v>8</v>
      </c>
      <c r="Q37" s="3">
        <f>VLOOKUP(4,Planilha1!$B$32:$J$35,4,0)</f>
        <v>-8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3</v>
      </c>
      <c r="E42" s="41" t="s">
        <v>11</v>
      </c>
      <c r="F42" s="7">
        <v>1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1</v>
      </c>
      <c r="E43" s="41" t="s">
        <v>11</v>
      </c>
      <c r="F43" s="7">
        <v>2</v>
      </c>
      <c r="G43" s="99" t="s">
        <v>43</v>
      </c>
      <c r="H43" s="99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8</v>
      </c>
      <c r="P43" s="3">
        <f>VLOOKUP(1,Planilha1!$B$41:$J44,9,0)</f>
        <v>2</v>
      </c>
      <c r="Q43" s="3">
        <f>VLOOKUP(1,Planilha1!$B$41:$J44,4,0)</f>
        <v>6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2</v>
      </c>
      <c r="G44" s="99" t="s">
        <v>2</v>
      </c>
      <c r="H44" s="99"/>
      <c r="I44" s="8">
        <f t="shared" si="4"/>
        <v>1</v>
      </c>
      <c r="J44" s="5" t="str">
        <f>VLOOKUP(2,Planilha1!$B$41:$J44,2,0)</f>
        <v>Espanha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6</v>
      </c>
      <c r="P44" s="3">
        <f>VLOOKUP(2,Planilha1!$B$41:$J44,9,0)</f>
        <v>2</v>
      </c>
      <c r="Q44" s="3">
        <f>VLOOKUP(2,Planilha1!$B$41:$J44,4,0)</f>
        <v>4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3</v>
      </c>
      <c r="P45" s="3">
        <f>VLOOKUP(3,Planilha1!$B$41:$J44,9,0)</f>
        <v>5</v>
      </c>
      <c r="Q45" s="3">
        <f>VLOOKUP(3,Planilha1!$B$41:$J44,4,0)</f>
        <v>-2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3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0</v>
      </c>
      <c r="P46" s="3">
        <f>VLOOKUP(4,Planilha1!$B$41:$J44,9,0)</f>
        <v>8</v>
      </c>
      <c r="Q46" s="3">
        <f>VLOOKUP(4,Planilha1!$B$41:$J44,4,0)</f>
        <v>-8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3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7</v>
      </c>
      <c r="P52" s="3">
        <f>VLOOKUP(1,Planilha1!$B$50:$J53,9,0)</f>
        <v>1</v>
      </c>
      <c r="Q52" s="3">
        <f>VLOOKUP(1,Planilha1!$B$50:$J53,4,0)</f>
        <v>6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2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5</v>
      </c>
      <c r="P53" s="3">
        <f>VLOOKUP(2,Planilha1!$B$50:$J53,9,0)</f>
        <v>3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3</v>
      </c>
      <c r="L54" s="3">
        <f>VLOOKUP(3,Planilha1!$B$50:$J53,6,0)</f>
        <v>1</v>
      </c>
      <c r="M54" s="3">
        <f>VLOOKUP(3,Planilha1!$B$50:$J53,7,0)</f>
        <v>0</v>
      </c>
      <c r="N54" s="3">
        <f>VLOOKUP(3,Planilha1!$B$50:$J53,8,0)</f>
        <v>2</v>
      </c>
      <c r="O54" s="3">
        <f>VLOOKUP(3,Planilha1!$B$50:$J53,5,0)</f>
        <v>2</v>
      </c>
      <c r="P54" s="3">
        <f>VLOOKUP(3,Planilha1!$B$50:$J53,9,0)</f>
        <v>5</v>
      </c>
      <c r="Q54" s="3">
        <f>VLOOKUP(3,Planilha1!$B$50:$J53,4,0)</f>
        <v>-3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0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0</v>
      </c>
      <c r="P55" s="3">
        <f>VLOOKUP(4,Planilha1!$B$50:$J53,9,0)</f>
        <v>5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2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7</v>
      </c>
      <c r="P61" s="3">
        <f>VLOOKUP(1,Planilha1!$B$59:$J62,9,0)</f>
        <v>1</v>
      </c>
      <c r="Q61" s="3">
        <f>VLOOKUP(1,Planilha1!$B$59:$J62,4,0)</f>
        <v>6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0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5</v>
      </c>
      <c r="P62" s="3">
        <f>VLOOKUP(2,Planilha1!$B$59:$J62,9,0)</f>
        <v>3</v>
      </c>
      <c r="Q62" s="3">
        <f>VLOOKUP(2,Planilha1!$B$59:$J62,4,0)</f>
        <v>2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3</v>
      </c>
      <c r="P63" s="3">
        <f>VLOOKUP(3,Planilha1!$B$59:$J62,9,0)</f>
        <v>4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2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0</v>
      </c>
      <c r="P64" s="3">
        <f>VLOOKUP(4,Planilha1!$B$59:$J62,9,0)</f>
        <v>7</v>
      </c>
      <c r="Q64" s="3">
        <f>VLOOKUP(4,Planilha1!$B$59:$J62,4,0)</f>
        <v>-7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5</v>
      </c>
      <c r="P70" s="3">
        <f>VLOOKUP(1,Planilha1!$B$68:$J71,9,0)</f>
        <v>3</v>
      </c>
      <c r="Q70" s="3">
        <f>VLOOKUP(1,Planilha1!$B$68:$J71,4,0)</f>
        <v>2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2</v>
      </c>
      <c r="E71" s="41" t="s">
        <v>11</v>
      </c>
      <c r="F71" s="7">
        <v>2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5</v>
      </c>
      <c r="P71" s="3">
        <f>VLOOKUP(2,Planilha1!$B$68:$J71,9,0)</f>
        <v>3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1</v>
      </c>
      <c r="E72" s="41" t="s">
        <v>11</v>
      </c>
      <c r="F72" s="7">
        <v>1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2</v>
      </c>
      <c r="L72" s="3">
        <f>VLOOKUP(3,Planilha1!$B$68:$J71,6,0)</f>
        <v>0</v>
      </c>
      <c r="M72" s="3">
        <f>VLOOKUP(3,Planilha1!$B$68:$J71,7,0)</f>
        <v>2</v>
      </c>
      <c r="N72" s="3">
        <f>VLOOKUP(3,Planilha1!$B$68:$J71,8,0)</f>
        <v>1</v>
      </c>
      <c r="O72" s="3">
        <f>VLOOKUP(3,Planilha1!$B$68:$J71,5,0)</f>
        <v>4</v>
      </c>
      <c r="P72" s="3">
        <f>VLOOKUP(3,Planilha1!$B$68:$J71,9,0)</f>
        <v>5</v>
      </c>
      <c r="Q72" s="3">
        <f>VLOOKUP(3,Planilha1!$B$68:$J71,4,0)</f>
        <v>-1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3</v>
      </c>
      <c r="P73" s="3">
        <f>VLOOKUP(4,Planilha1!$B$68:$J71,9,0)</f>
        <v>6</v>
      </c>
      <c r="Q73" s="3">
        <f>VLOOKUP(4,Planilha1!$B$68:$J71,4,0)</f>
        <v>-3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108</v>
      </c>
      <c r="B4" s="1" t="s">
        <v>109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107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-699960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-7</v>
      </c>
      <c r="F5" s="1">
        <f>Palpites!D5+Palpites!D7+Palpites!D9</f>
        <v>0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7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País de Gales</v>
      </c>
      <c r="T5" s="1" t="str">
        <f>Palpites!AZ8</f>
        <v>Senegal</v>
      </c>
    </row>
    <row r="6" spans="1:20" x14ac:dyDescent="0.3">
      <c r="A6" s="1">
        <f>100000000*D6+100000*E6+1000*F6+K6*10</f>
        <v>400003030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0</v>
      </c>
      <c r="F6" s="1">
        <f>Palpites!D6+Palpites!F7+Palpites!F10</f>
        <v>3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399903020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-1</v>
      </c>
      <c r="F7" s="1">
        <f>Palpites!F5+Palpites!D8+Palpites!D10</f>
        <v>3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900808010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8</v>
      </c>
      <c r="F8" s="1">
        <f>Palpites!F9+Palpites!F8+Palpites!F6</f>
        <v>8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0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Espanha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108</v>
      </c>
      <c r="B13" s="1" t="s">
        <v>109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107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900608040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6</v>
      </c>
      <c r="F14" s="1">
        <f>Palpites!D14+Palpites!D16+Palpites!D18</f>
        <v>8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299803030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3</v>
      </c>
      <c r="E15" s="1">
        <f>Palpites!D15-Palpites!F15+Palpites!F16-Palpites!D16+Palpites!F19-Palpites!D19</f>
        <v>-2</v>
      </c>
      <c r="F15" s="1">
        <f>Palpites!D15+Palpites!F16+Palpites!F19</f>
        <v>3</v>
      </c>
      <c r="G15" s="1">
        <f>COUNTIF(L15:N15,"V")</f>
        <v>1</v>
      </c>
      <c r="H15" s="1">
        <f>COUNTIF(L15:N15,"e")</f>
        <v>0</v>
      </c>
      <c r="I15" s="1">
        <f>COUNTIF(L15:N15,"D")</f>
        <v>2</v>
      </c>
      <c r="J15" s="1">
        <f>F15-E15</f>
        <v>5</v>
      </c>
      <c r="K15" s="1">
        <v>3</v>
      </c>
      <c r="L15" s="1" t="str">
        <f>IF(OR(Palpites!D15="",Palpites!F15=""),0,IF(Palpites!D15&gt;Palpites!F15,"V",IF(Palpites!D15=Palpites!F15,"E",IF(Palpites!D15&lt;Palpites!F15,"D"))))</f>
        <v>D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Alemanha</v>
      </c>
      <c r="T15" s="1" t="str">
        <f>Palpites!AV27</f>
        <v>Espanha</v>
      </c>
    </row>
    <row r="16" spans="1:20" x14ac:dyDescent="0.3">
      <c r="A16" s="1">
        <f>100000000*D16+100000*E16+1000*F16+K16*10</f>
        <v>-497980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0</v>
      </c>
      <c r="E16" s="1">
        <f>Palpites!F14-Palpites!D14+Palpites!D17-Palpites!F17+Palpites!D19-Palpites!F19</f>
        <v>-5</v>
      </c>
      <c r="F16" s="1">
        <f>Palpites!F14+Palpites!D17+Palpites!D19</f>
        <v>2</v>
      </c>
      <c r="G16" s="1">
        <f>COUNTIF(L16:N16,"V")</f>
        <v>0</v>
      </c>
      <c r="H16" s="1">
        <f>COUNTIF(L16:N16,"e")</f>
        <v>0</v>
      </c>
      <c r="I16" s="1">
        <f>COUNTIF(L16:N16,"D")</f>
        <v>3</v>
      </c>
      <c r="J16" s="1">
        <f>F16-E16</f>
        <v>7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Suíça</v>
      </c>
    </row>
    <row r="17" spans="1:23" x14ac:dyDescent="0.3">
      <c r="A17" s="1">
        <f>100000000*D17+100000*E17+1000*F17+K17*10</f>
        <v>600106010</v>
      </c>
      <c r="B17" s="1">
        <f t="shared" si="0"/>
        <v>2</v>
      </c>
      <c r="C17" s="1" t="str">
        <f>Palpites!G15</f>
        <v>País de Gales</v>
      </c>
      <c r="D17" s="1">
        <f>3*COUNTIF(L17:N17,"V")+COUNTIF(L17:N17,"E")</f>
        <v>6</v>
      </c>
      <c r="E17" s="1">
        <f>Palpites!F15-Palpites!D15+Palpites!F17-Palpites!D17+Palpites!F18-Palpites!D18</f>
        <v>1</v>
      </c>
      <c r="F17" s="1">
        <f>Palpites!F15+Palpites!F17+Palpites!F18</f>
        <v>6</v>
      </c>
      <c r="G17" s="1">
        <f>COUNTIF(L17:N17,"V")</f>
        <v>2</v>
      </c>
      <c r="H17" s="1">
        <f>COUNTIF(L17:N17,"e")</f>
        <v>0</v>
      </c>
      <c r="I17" s="1">
        <f>COUNTIF(L17:N17,"D")</f>
        <v>1</v>
      </c>
      <c r="J17" s="1">
        <f>F17-E17</f>
        <v>5</v>
      </c>
      <c r="K17" s="1">
        <v>1</v>
      </c>
      <c r="L17" s="1" t="str">
        <f>IF(OR(Palpites!F15="",Palpites!D15=""),0,IF(Palpites!F15&gt;Palpites!D15,"V",IF(Palpites!F15=Palpites!D15,"E",IF(Palpites!F15&lt;Palpites!D15,"D"))))</f>
        <v>V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Espanha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Inglaterra</v>
      </c>
      <c r="V21" s="1" t="str">
        <f>IF(S21=S18,S19,S18)</f>
        <v>Argentina</v>
      </c>
      <c r="W21" s="1" t="str">
        <f>IF(T21=T18,T19,T18)</f>
        <v>Espanha</v>
      </c>
    </row>
    <row r="22" spans="1:23" x14ac:dyDescent="0.3">
      <c r="A22" s="1" t="s">
        <v>108</v>
      </c>
      <c r="B22" s="1" t="s">
        <v>109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107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900809040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8</v>
      </c>
      <c r="F23" s="1">
        <f>Palpites!D23+Palpites!D25+Palpites!D27</f>
        <v>9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1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299904030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3</v>
      </c>
      <c r="E24" s="1">
        <f>Palpites!D24-Palpites!F24+Palpites!F25-Palpites!D25+Palpites!F28-Palpites!D28</f>
        <v>-1</v>
      </c>
      <c r="F24" s="1">
        <f>Palpites!D24+Palpites!F25+Palpites!F28</f>
        <v>4</v>
      </c>
      <c r="G24" s="1">
        <f>COUNTIF(L24:N24,"V")</f>
        <v>1</v>
      </c>
      <c r="H24" s="1">
        <f>COUNTIF(L24:N24,"e")</f>
        <v>0</v>
      </c>
      <c r="I24" s="1">
        <f>COUNTIF(L24:N24,"D")</f>
        <v>2</v>
      </c>
      <c r="J24" s="1">
        <f>F24-E24</f>
        <v>5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-899980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-9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9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600205010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6</v>
      </c>
      <c r="E26" s="1">
        <f>Palpites!F24-Palpites!D24+Palpites!F26-Palpites!D26+Palpites!F27-Palpites!D27</f>
        <v>2</v>
      </c>
      <c r="F26" s="1">
        <f>Palpites!F24+Palpites!F26+Palpites!F27</f>
        <v>5</v>
      </c>
      <c r="G26" s="1">
        <f>COUNTIF(L26:N26,"V")</f>
        <v>2</v>
      </c>
      <c r="H26" s="1">
        <f>COUNTIF(L26:N26,"e")</f>
        <v>0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108</v>
      </c>
      <c r="B31" s="1" t="s">
        <v>109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107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700407040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7</v>
      </c>
      <c r="E32" s="1">
        <f>Palpites!D32-Palpites!F32+Palpites!D34-Palpites!F34+Palpites!D36-Palpites!F36</f>
        <v>4</v>
      </c>
      <c r="F32" s="1">
        <f>Palpites!D32+Palpites!D34+Palpites!D36</f>
        <v>7</v>
      </c>
      <c r="G32" s="1">
        <f>COUNTIF(L32:N32,"V")</f>
        <v>2</v>
      </c>
      <c r="H32" s="1">
        <f>COUNTIF(L32:N32,"e")</f>
        <v>1</v>
      </c>
      <c r="I32" s="1">
        <f>COUNTIF(L32:N32,"D")</f>
        <v>0</v>
      </c>
      <c r="J32" s="1">
        <f>F32-E32</f>
        <v>3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700407030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4</v>
      </c>
      <c r="F33" s="1">
        <f>Palpites!D33+Palpites!F34+Palpites!F37</f>
        <v>7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-799980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0</v>
      </c>
      <c r="E34" s="1">
        <f>Palpites!F32-Palpites!D32+Palpites!D35-Palpites!F35+Palpites!D37-Palpites!F37</f>
        <v>-8</v>
      </c>
      <c r="F34" s="1">
        <f>Palpites!F32+Palpites!D35+Palpites!D37</f>
        <v>0</v>
      </c>
      <c r="G34" s="1">
        <f>COUNTIF(L34:N34,"V")</f>
        <v>0</v>
      </c>
      <c r="H34" s="1">
        <f>COUNTIF(L34:N34,"e")</f>
        <v>0</v>
      </c>
      <c r="I34" s="1">
        <f>COUNTIF(L34:N34,"D")</f>
        <v>3</v>
      </c>
      <c r="J34" s="1">
        <f>F34-E34</f>
        <v>8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D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300004010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3</v>
      </c>
      <c r="E35" s="1">
        <f>Palpites!F33-Palpites!D33+Palpites!F35-Palpites!D35+Palpites!F36-Palpites!D36</f>
        <v>0</v>
      </c>
      <c r="F35" s="1">
        <f>Palpites!F33+Palpites!F35+Palpites!F36</f>
        <v>4</v>
      </c>
      <c r="G35" s="1">
        <f>COUNTIF(L35:N35,"V")</f>
        <v>1</v>
      </c>
      <c r="H35" s="1">
        <f>COUNTIF(L35:N35,"e")</f>
        <v>0</v>
      </c>
      <c r="I35" s="1">
        <f>COUNTIF(L35:N35,"D")</f>
        <v>2</v>
      </c>
      <c r="J35" s="1">
        <f>F35-E35</f>
        <v>4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V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108</v>
      </c>
      <c r="B40" s="1" t="s">
        <v>109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107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600406040</v>
      </c>
      <c r="B41" s="1">
        <f>RANK(A41,$A$41:$A$44)</f>
        <v>2</v>
      </c>
      <c r="C41" s="1" t="str">
        <f>Palpites!B41</f>
        <v>Espanha</v>
      </c>
      <c r="D41" s="1">
        <f>3*COUNTIF(L41:N41,"V")+COUNTIF(L41:N41,"E")</f>
        <v>6</v>
      </c>
      <c r="E41" s="1">
        <f>Palpites!D41-Palpites!F41+Palpites!D43-Palpites!F43+Palpites!D45-Palpites!F45</f>
        <v>4</v>
      </c>
      <c r="F41" s="1">
        <f>Palpites!D41+Palpites!D43+Palpites!D45</f>
        <v>6</v>
      </c>
      <c r="G41" s="1">
        <f>COUNTIF(L41:N41,"V")</f>
        <v>2</v>
      </c>
      <c r="H41" s="1">
        <f>COUNTIF(L41:N41,"e")</f>
        <v>0</v>
      </c>
      <c r="I41" s="1">
        <f>COUNTIF(L41:N41,"D")</f>
        <v>1</v>
      </c>
      <c r="J41" s="1">
        <f>F41-E41</f>
        <v>2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D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900608030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9</v>
      </c>
      <c r="E42" s="1">
        <f>Palpites!D42-Palpites!F42+Palpites!F43-Palpites!D43+Palpites!F46-Palpites!D46</f>
        <v>6</v>
      </c>
      <c r="F42" s="1">
        <f>Palpites!D42+Palpites!F43+Palpites!F46</f>
        <v>8</v>
      </c>
      <c r="G42" s="1">
        <f>COUNTIF(L42:N42,"V")</f>
        <v>3</v>
      </c>
      <c r="H42" s="1">
        <f>COUNTIF(L42:N42,"e")</f>
        <v>0</v>
      </c>
      <c r="I42" s="1">
        <f>COUNTIF(L42:N42,"D")</f>
        <v>0</v>
      </c>
      <c r="J42" s="1">
        <f>F42-E42</f>
        <v>2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V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-799980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-8</v>
      </c>
      <c r="F43" s="1">
        <f>Palpites!F41+Palpites!D44+Palpites!D46</f>
        <v>0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8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299803010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3</v>
      </c>
      <c r="E44" s="1">
        <f>Palpites!F42-Palpites!D42+Palpites!F44-Palpites!D44+Palpites!F45-Palpites!D45</f>
        <v>-2</v>
      </c>
      <c r="F44" s="1">
        <f>Palpites!F42+Palpites!F44+Palpites!F45</f>
        <v>3</v>
      </c>
      <c r="G44" s="1">
        <f>COUNTIF(L44:N44,"V")</f>
        <v>1</v>
      </c>
      <c r="H44" s="1">
        <f>COUNTIF(L44:N44,"e")</f>
        <v>0</v>
      </c>
      <c r="I44" s="1">
        <f>COUNTIF(L44:N44,"D")</f>
        <v>2</v>
      </c>
      <c r="J44" s="1">
        <f>F44-E44</f>
        <v>5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108</v>
      </c>
      <c r="B49" s="1" t="s">
        <v>109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107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900607040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6</v>
      </c>
      <c r="F50" s="1">
        <f>Palpites!D50+Palpites!D52+Palpites!D54</f>
        <v>7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299702030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3</v>
      </c>
      <c r="E51" s="1">
        <f>Palpites!D51-Palpites!F51+Palpites!F52-Palpites!D52+Palpites!F55-Palpites!D55</f>
        <v>-3</v>
      </c>
      <c r="F51" s="1">
        <f>Palpites!D51+Palpites!F52+Palpites!F55</f>
        <v>2</v>
      </c>
      <c r="G51" s="1">
        <f>COUNTIF(L51:N51,"V")</f>
        <v>1</v>
      </c>
      <c r="H51" s="1">
        <f>COUNTIF(L51:N51,"e")</f>
        <v>0</v>
      </c>
      <c r="I51" s="1">
        <f>COUNTIF(L51:N51,"D")</f>
        <v>2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V</v>
      </c>
    </row>
    <row r="52" spans="1:14" x14ac:dyDescent="0.3">
      <c r="A52" s="1">
        <f>100000000*D52+100000*E52+1000*F52+K52*10</f>
        <v>-499980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0</v>
      </c>
      <c r="E52" s="1">
        <f>Palpites!F50-Palpites!D50+Palpites!D53-Palpites!F53+Palpites!D55-Palpites!F55</f>
        <v>-5</v>
      </c>
      <c r="F52" s="1">
        <f>Palpites!F50+Palpites!D53+Palpites!D55</f>
        <v>0</v>
      </c>
      <c r="G52" s="1">
        <f>COUNTIF(L52:N52,"V")</f>
        <v>0</v>
      </c>
      <c r="H52" s="1">
        <f>COUNTIF(L52:N52,"e")</f>
        <v>0</v>
      </c>
      <c r="I52" s="1">
        <f>COUNTIF(L52:N52,"D")</f>
        <v>3</v>
      </c>
      <c r="J52" s="1">
        <f>F52-E52</f>
        <v>5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D</v>
      </c>
    </row>
    <row r="53" spans="1:14" x14ac:dyDescent="0.3">
      <c r="A53" s="1">
        <f>100000000*D53+100000*E53+1000*F53+K53*10</f>
        <v>600205010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2</v>
      </c>
      <c r="F53" s="1">
        <f>Palpites!F51+Palpites!F53+Palpites!F54</f>
        <v>5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108</v>
      </c>
      <c r="B58" s="1" t="s">
        <v>109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107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900607040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6</v>
      </c>
      <c r="F59" s="1">
        <f>Palpites!D59+Palpites!D61+Palpites!D63</f>
        <v>7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600205030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6</v>
      </c>
      <c r="E60" s="1">
        <f>Palpites!D60-Palpites!F60+Palpites!F61-Palpites!D61+Palpites!F64-Palpites!D64</f>
        <v>2</v>
      </c>
      <c r="F60" s="1">
        <f>Palpites!D60+Palpites!F61+Palpites!F64</f>
        <v>5</v>
      </c>
      <c r="G60" s="1">
        <f>COUNTIF(L60:N60,"V")</f>
        <v>2</v>
      </c>
      <c r="H60" s="1">
        <f>COUNTIF(L60:N60,"e")</f>
        <v>0</v>
      </c>
      <c r="I60" s="1">
        <f>COUNTIF(L60:N60,"D")</f>
        <v>1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V</v>
      </c>
    </row>
    <row r="61" spans="1:14" x14ac:dyDescent="0.3">
      <c r="A61" s="1">
        <f>100000000*D61+100000*E61+1000*F61+K61*10</f>
        <v>299903020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3</v>
      </c>
      <c r="E61" s="1">
        <f>Palpites!F59-Palpites!D59+Palpites!D62-Palpites!F62+Palpites!D64-Palpites!F64</f>
        <v>-1</v>
      </c>
      <c r="F61" s="1">
        <f>Palpites!F59+Palpites!D62+Palpites!D64</f>
        <v>3</v>
      </c>
      <c r="G61" s="1">
        <f>COUNTIF(L61:N61,"V")</f>
        <v>1</v>
      </c>
      <c r="H61" s="1">
        <f>COUNTIF(L61:N61,"e")</f>
        <v>0</v>
      </c>
      <c r="I61" s="1">
        <f>COUNTIF(L61:N61,"D")</f>
        <v>2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D</v>
      </c>
    </row>
    <row r="62" spans="1:14" x14ac:dyDescent="0.3">
      <c r="A62" s="1">
        <f>100000000*D62+100000*E62+1000*F62+K62*10</f>
        <v>-699990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-7</v>
      </c>
      <c r="F62" s="1">
        <f>Palpites!F60+Palpites!F62+Palpites!F63</f>
        <v>0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108</v>
      </c>
      <c r="B67" s="1" t="s">
        <v>109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107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700205040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2</v>
      </c>
      <c r="F68" s="1">
        <f>Palpites!D68+Palpites!D70+Palpites!D72</f>
        <v>5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3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E</v>
      </c>
    </row>
    <row r="69" spans="1:14" x14ac:dyDescent="0.3">
      <c r="A69" s="1">
        <f>100000000*D69+100000*E69+1000*F69+K69*10</f>
        <v>600205030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2</v>
      </c>
      <c r="F69" s="1">
        <f>Palpites!D69+Palpites!F70+Palpites!F73</f>
        <v>5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99703020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-3</v>
      </c>
      <c r="F70" s="1">
        <f>Palpites!F68+Palpites!D71+Palpites!D73</f>
        <v>3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199904010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2</v>
      </c>
      <c r="E71" s="1">
        <f>Palpites!F69-Palpites!D69+Palpites!F71-Palpites!D71+Palpites!F72-Palpites!D72</f>
        <v>-1</v>
      </c>
      <c r="F71" s="1">
        <f>Palpites!F69+Palpites!F71+Palpites!F72</f>
        <v>4</v>
      </c>
      <c r="G71" s="1">
        <f>COUNTIF(L71:N71,"V")</f>
        <v>0</v>
      </c>
      <c r="H71" s="1">
        <f>COUNTIF(L71:N71,"e")</f>
        <v>2</v>
      </c>
      <c r="I71" s="1">
        <f>COUNTIF(L71:N71,"D")</f>
        <v>1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E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2022-11-19T15:14:46Z</dcterms:modified>
</cp:coreProperties>
</file>